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5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6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17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Server-m\o_e2\01業務フォルダ\平成28年度\28-133 千葉市渋滞対策検討業務委託\03_作業エリア\松本\03_現況整理\本業務交通量調査結果\"/>
    </mc:Choice>
  </mc:AlternateContent>
  <bookViews>
    <workbookView xWindow="0" yWindow="0" windowWidth="20490" windowHeight="8355" tabRatio="697"/>
  </bookViews>
  <sheets>
    <sheet name="No.2（集計表）" sheetId="32" r:id="rId1"/>
    <sheet name="no.2（交通流動図）" sheetId="52" r:id="rId2"/>
    <sheet name="No.2-12（方向別）" sheetId="22" r:id="rId3"/>
    <sheet name="No.2-34（方向別）" sheetId="23" r:id="rId4"/>
    <sheet name="No.2-56（方向別）" sheetId="24" r:id="rId5"/>
    <sheet name="No.2-78（方向別）" sheetId="25" r:id="rId6"/>
    <sheet name="No.2-910（方向別）" sheetId="26" r:id="rId7"/>
    <sheet name="No.2Ａ（断面別）" sheetId="28" r:id="rId8"/>
    <sheet name="No.2Ｂ（断面別）" sheetId="29" r:id="rId9"/>
    <sheet name="No.2Ｃ（断面別）" sheetId="30" r:id="rId10"/>
    <sheet name="No.2Ｄ（断面別）" sheetId="31" r:id="rId11"/>
    <sheet name="No.2Ａ（時間変動）" sheetId="33" r:id="rId12"/>
    <sheet name="No.2Ｂ（時間変動）" sheetId="34" r:id="rId13"/>
    <sheet name="No.2Ｃ（時間変動）" sheetId="35" r:id="rId14"/>
    <sheet name="No.2Ｄ（時間変動）" sheetId="36" r:id="rId15"/>
    <sheet name="No.2AB（渋滞長）" sheetId="50" r:id="rId16"/>
    <sheet name="No.2CD（渋滞長）" sheetId="51" r:id="rId17"/>
    <sheet name="No.2（信号現示）" sheetId="53" r:id="rId18"/>
  </sheets>
  <definedNames>
    <definedName name="_xlnm.Print_Area" localSheetId="1">'no.2（交通流動図）'!$B$2:$C$19</definedName>
    <definedName name="_xlnm.Print_Area" localSheetId="0">'No.2（集計表）'!$A$1:$J$59</definedName>
    <definedName name="_xlnm.Print_Area" localSheetId="17">'No.2（信号現示）'!$A$1:$V$47</definedName>
    <definedName name="_xlnm.Print_Area" localSheetId="2">'No.2-12（方向別）'!$A$1:$S$60</definedName>
    <definedName name="_xlnm.Print_Area" localSheetId="3">'No.2-34（方向別）'!$A$1:$S$60</definedName>
    <definedName name="_xlnm.Print_Area" localSheetId="4">'No.2-56（方向別）'!$A$1:$S$60</definedName>
    <definedName name="_xlnm.Print_Area" localSheetId="5">'No.2-78（方向別）'!$A$1:$S$60</definedName>
    <definedName name="_xlnm.Print_Area" localSheetId="6">'No.2-910（方向別）'!$A$1:$S$60</definedName>
    <definedName name="_xlnm.Print_Area" localSheetId="11">'No.2Ａ（時間変動）'!$A$1:$N$77</definedName>
    <definedName name="_xlnm.Print_Area" localSheetId="7">'No.2Ａ（断面別）'!$A$1:$S$100</definedName>
    <definedName name="_xlnm.Print_Area" localSheetId="15">'No.2AB（渋滞長）'!$A$1:$Z$62</definedName>
    <definedName name="_xlnm.Print_Area" localSheetId="12">'No.2Ｂ（時間変動）'!$A$1:$N$77</definedName>
    <definedName name="_xlnm.Print_Area" localSheetId="8">'No.2Ｂ（断面別）'!$A$1:$S$100</definedName>
    <definedName name="_xlnm.Print_Area" localSheetId="13">'No.2Ｃ（時間変動）'!$A$1:$N$77</definedName>
    <definedName name="_xlnm.Print_Area" localSheetId="9">'No.2Ｃ（断面別）'!$A$1:$S$100</definedName>
    <definedName name="_xlnm.Print_Area" localSheetId="16">'No.2CD（渋滞長）'!$A$1:$Z$62</definedName>
    <definedName name="_xlnm.Print_Area" localSheetId="14">'No.2Ｄ（時間変動）'!$A$1:$N$77</definedName>
    <definedName name="_xlnm.Print_Area" localSheetId="10">'No.2Ｄ（断面別）'!$A$1:$S$100</definedName>
    <definedName name="_xlnm.Print_Titles" localSheetId="2">'No.2-12（方向別）'!$1:$20</definedName>
    <definedName name="_xlnm.Print_Titles" localSheetId="3">'No.2-34（方向別）'!$1:$20</definedName>
    <definedName name="_xlnm.Print_Titles" localSheetId="4">'No.2-56（方向別）'!$1:$20</definedName>
    <definedName name="_xlnm.Print_Titles" localSheetId="5">'No.2-78（方向別）'!$1:$20</definedName>
    <definedName name="_xlnm.Print_Titles" localSheetId="6">'No.2-910（方向別）'!$1:$20</definedName>
    <definedName name="_xlnm.Print_Titles" localSheetId="11">'No.2Ａ（時間変動）'!$8:$23</definedName>
    <definedName name="_xlnm.Print_Titles" localSheetId="7">'No.2Ａ（断面別）'!$1:$20</definedName>
    <definedName name="_xlnm.Print_Titles" localSheetId="15">'No.2AB（渋滞長）'!$1:$21</definedName>
    <definedName name="_xlnm.Print_Titles" localSheetId="12">'No.2Ｂ（時間変動）'!$8:$23</definedName>
    <definedName name="_xlnm.Print_Titles" localSheetId="8">'No.2Ｂ（断面別）'!$1:$20</definedName>
    <definedName name="_xlnm.Print_Titles" localSheetId="13">'No.2Ｃ（時間変動）'!$8:$23</definedName>
    <definedName name="_xlnm.Print_Titles" localSheetId="9">'No.2Ｃ（断面別）'!$1:$20</definedName>
    <definedName name="_xlnm.Print_Titles" localSheetId="16">'No.2CD（渋滞長）'!$1:$21</definedName>
    <definedName name="_xlnm.Print_Titles" localSheetId="14">'No.2Ｄ（時間変動）'!$8:$23</definedName>
    <definedName name="_xlnm.Print_Titles" localSheetId="10">'No.2Ｄ（断面別）'!$1:$20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30" l="1"/>
  <c r="F25" i="30"/>
  <c r="E26" i="30"/>
  <c r="F26" i="30"/>
  <c r="G26" i="30"/>
  <c r="E27" i="30"/>
  <c r="F27" i="30"/>
  <c r="G27" i="30" s="1"/>
  <c r="E28" i="30"/>
  <c r="G28" i="30" s="1"/>
  <c r="F28" i="30"/>
  <c r="E29" i="30"/>
  <c r="F29" i="30"/>
  <c r="G29" i="30"/>
  <c r="E31" i="30"/>
  <c r="G31" i="30" s="1"/>
  <c r="F31" i="30"/>
  <c r="E32" i="30"/>
  <c r="F32" i="30"/>
  <c r="G32" i="30"/>
  <c r="E33" i="30"/>
  <c r="F33" i="30"/>
  <c r="E34" i="30"/>
  <c r="G34" i="30" s="1"/>
  <c r="F34" i="30"/>
  <c r="E35" i="30"/>
  <c r="F35" i="30"/>
  <c r="G35" i="30"/>
  <c r="E36" i="30"/>
  <c r="F36" i="30"/>
  <c r="G36" i="30"/>
  <c r="E38" i="30"/>
  <c r="F38" i="30"/>
  <c r="E39" i="30"/>
  <c r="F39" i="30"/>
  <c r="G39" i="30"/>
  <c r="E40" i="30"/>
  <c r="F40" i="30"/>
  <c r="G40" i="30" s="1"/>
  <c r="E41" i="30"/>
  <c r="F41" i="30"/>
  <c r="E42" i="30"/>
  <c r="F42" i="30"/>
  <c r="G42" i="30"/>
  <c r="E43" i="30"/>
  <c r="F43" i="30"/>
  <c r="G43" i="30" s="1"/>
  <c r="E44" i="30"/>
  <c r="F44" i="30"/>
  <c r="G44" i="30"/>
  <c r="E45" i="30"/>
  <c r="G45" i="30" s="1"/>
  <c r="F45" i="30"/>
  <c r="E46" i="30"/>
  <c r="G46" i="30" s="1"/>
  <c r="F46" i="30"/>
  <c r="E47" i="30"/>
  <c r="F47" i="30"/>
  <c r="G47" i="30"/>
  <c r="E48" i="30"/>
  <c r="G48" i="30" s="1"/>
  <c r="F48" i="30"/>
  <c r="E49" i="30"/>
  <c r="G49" i="30" s="1"/>
  <c r="F49" i="30"/>
  <c r="E50" i="30"/>
  <c r="F50" i="30"/>
  <c r="G50" i="30"/>
  <c r="E51" i="30"/>
  <c r="G51" i="30" s="1"/>
  <c r="F51" i="30"/>
  <c r="E53" i="30"/>
  <c r="F53" i="30"/>
  <c r="G53" i="30"/>
  <c r="E54" i="30"/>
  <c r="G54" i="30" s="1"/>
  <c r="F54" i="30"/>
  <c r="E55" i="30"/>
  <c r="G55" i="30" s="1"/>
  <c r="F55" i="30"/>
  <c r="E56" i="30"/>
  <c r="F56" i="30"/>
  <c r="G56" i="30"/>
  <c r="E57" i="30"/>
  <c r="G57" i="30" s="1"/>
  <c r="F57" i="30"/>
  <c r="E58" i="30"/>
  <c r="G58" i="30" s="1"/>
  <c r="F58" i="30"/>
  <c r="G24" i="30"/>
  <c r="F24" i="30"/>
  <c r="E24" i="30"/>
  <c r="B25" i="30"/>
  <c r="D25" i="30" s="1"/>
  <c r="C25" i="30"/>
  <c r="B26" i="30"/>
  <c r="C26" i="30"/>
  <c r="D26" i="30"/>
  <c r="B27" i="30"/>
  <c r="D27" i="30" s="1"/>
  <c r="C27" i="30"/>
  <c r="B28" i="30"/>
  <c r="C28" i="30"/>
  <c r="D28" i="30"/>
  <c r="B29" i="30"/>
  <c r="C29" i="30"/>
  <c r="D29" i="30"/>
  <c r="B31" i="30"/>
  <c r="C31" i="30"/>
  <c r="D31" i="30"/>
  <c r="B32" i="30"/>
  <c r="C32" i="30"/>
  <c r="D32" i="30"/>
  <c r="B33" i="30"/>
  <c r="C33" i="30"/>
  <c r="B34" i="30"/>
  <c r="C34" i="30"/>
  <c r="D34" i="30"/>
  <c r="B35" i="30"/>
  <c r="C35" i="30"/>
  <c r="D35" i="30"/>
  <c r="B36" i="30"/>
  <c r="C36" i="30"/>
  <c r="D36" i="30" s="1"/>
  <c r="B38" i="30"/>
  <c r="C38" i="30"/>
  <c r="B39" i="30"/>
  <c r="C39" i="30"/>
  <c r="D39" i="30" s="1"/>
  <c r="B40" i="30"/>
  <c r="C40" i="30"/>
  <c r="D40" i="30"/>
  <c r="B41" i="30"/>
  <c r="C41" i="30"/>
  <c r="B42" i="30"/>
  <c r="C42" i="30"/>
  <c r="D42" i="30" s="1"/>
  <c r="B43" i="30"/>
  <c r="C43" i="30"/>
  <c r="D43" i="30"/>
  <c r="B44" i="30"/>
  <c r="D44" i="30" s="1"/>
  <c r="C44" i="30"/>
  <c r="B45" i="30"/>
  <c r="D45" i="30" s="1"/>
  <c r="C45" i="30"/>
  <c r="B46" i="30"/>
  <c r="C46" i="30"/>
  <c r="B47" i="30"/>
  <c r="D47" i="30" s="1"/>
  <c r="C47" i="30"/>
  <c r="B48" i="30"/>
  <c r="D48" i="30" s="1"/>
  <c r="C48" i="30"/>
  <c r="B49" i="30"/>
  <c r="C49" i="30"/>
  <c r="B50" i="30"/>
  <c r="D50" i="30" s="1"/>
  <c r="C50" i="30"/>
  <c r="B51" i="30"/>
  <c r="D51" i="30" s="1"/>
  <c r="C51" i="30"/>
  <c r="B53" i="30"/>
  <c r="D53" i="30" s="1"/>
  <c r="C53" i="30"/>
  <c r="B54" i="30"/>
  <c r="D54" i="30" s="1"/>
  <c r="C54" i="30"/>
  <c r="B55" i="30"/>
  <c r="C55" i="30"/>
  <c r="D55" i="30"/>
  <c r="B56" i="30"/>
  <c r="D56" i="30" s="1"/>
  <c r="C56" i="30"/>
  <c r="B57" i="30"/>
  <c r="D57" i="30" s="1"/>
  <c r="C57" i="30"/>
  <c r="B58" i="30"/>
  <c r="C58" i="30"/>
  <c r="D58" i="30"/>
  <c r="C24" i="30"/>
  <c r="B24" i="30"/>
  <c r="D24" i="30" s="1"/>
  <c r="D38" i="30" l="1"/>
  <c r="G33" i="30"/>
  <c r="D49" i="30"/>
  <c r="G41" i="30"/>
  <c r="G38" i="30"/>
  <c r="D46" i="30"/>
  <c r="D41" i="30"/>
  <c r="D33" i="30"/>
  <c r="G25" i="30"/>
  <c r="U19" i="53"/>
  <c r="U20" i="53"/>
  <c r="U21" i="53"/>
  <c r="U22" i="53"/>
  <c r="U23" i="53"/>
  <c r="U24" i="53"/>
  <c r="S57" i="51" l="1"/>
  <c r="Q57" i="51"/>
  <c r="F57" i="51"/>
  <c r="D57" i="51"/>
  <c r="S57" i="50"/>
  <c r="Q57" i="50"/>
  <c r="F57" i="50"/>
  <c r="E57" i="50"/>
  <c r="D57" i="50"/>
  <c r="K25" i="28" l="1"/>
  <c r="L25" i="28"/>
  <c r="N25" i="28"/>
  <c r="O25" i="28"/>
  <c r="K26" i="28"/>
  <c r="L26" i="28"/>
  <c r="N26" i="28"/>
  <c r="O26" i="28"/>
  <c r="K27" i="28"/>
  <c r="L27" i="28"/>
  <c r="N27" i="28"/>
  <c r="O27" i="28"/>
  <c r="K28" i="28"/>
  <c r="L28" i="28"/>
  <c r="N28" i="28"/>
  <c r="O28" i="28"/>
  <c r="K29" i="28"/>
  <c r="L29" i="28"/>
  <c r="N29" i="28"/>
  <c r="O29" i="28"/>
  <c r="K31" i="28"/>
  <c r="L31" i="28"/>
  <c r="N31" i="28"/>
  <c r="O31" i="28"/>
  <c r="K32" i="28"/>
  <c r="L32" i="28"/>
  <c r="N32" i="28"/>
  <c r="O32" i="28"/>
  <c r="K33" i="28"/>
  <c r="L33" i="28"/>
  <c r="N33" i="28"/>
  <c r="O33" i="28"/>
  <c r="K34" i="28"/>
  <c r="L34" i="28"/>
  <c r="N34" i="28"/>
  <c r="O34" i="28"/>
  <c r="K35" i="28"/>
  <c r="L35" i="28"/>
  <c r="N35" i="28"/>
  <c r="O35" i="28"/>
  <c r="K36" i="28"/>
  <c r="L36" i="28"/>
  <c r="N36" i="28"/>
  <c r="O36" i="28"/>
  <c r="K38" i="28"/>
  <c r="L38" i="28"/>
  <c r="N38" i="28"/>
  <c r="O38" i="28"/>
  <c r="K39" i="28"/>
  <c r="L39" i="28"/>
  <c r="N39" i="28"/>
  <c r="O39" i="28"/>
  <c r="K40" i="28"/>
  <c r="L40" i="28"/>
  <c r="N40" i="28"/>
  <c r="O40" i="28"/>
  <c r="K41" i="28"/>
  <c r="L41" i="28"/>
  <c r="N41" i="28"/>
  <c r="O41" i="28"/>
  <c r="K42" i="28"/>
  <c r="L42" i="28"/>
  <c r="N42" i="28"/>
  <c r="O42" i="28"/>
  <c r="K43" i="28"/>
  <c r="L43" i="28"/>
  <c r="N43" i="28"/>
  <c r="O43" i="28"/>
  <c r="K44" i="28"/>
  <c r="L44" i="28"/>
  <c r="N44" i="28"/>
  <c r="O44" i="28"/>
  <c r="K45" i="28"/>
  <c r="L45" i="28"/>
  <c r="N45" i="28"/>
  <c r="O45" i="28"/>
  <c r="K46" i="28"/>
  <c r="L46" i="28"/>
  <c r="N46" i="28"/>
  <c r="O46" i="28"/>
  <c r="K47" i="28"/>
  <c r="L47" i="28"/>
  <c r="N47" i="28"/>
  <c r="O47" i="28"/>
  <c r="K48" i="28"/>
  <c r="L48" i="28"/>
  <c r="N48" i="28"/>
  <c r="O48" i="28"/>
  <c r="K49" i="28"/>
  <c r="L49" i="28"/>
  <c r="N49" i="28"/>
  <c r="O49" i="28"/>
  <c r="K50" i="28"/>
  <c r="L50" i="28"/>
  <c r="N50" i="28"/>
  <c r="O50" i="28"/>
  <c r="K51" i="28"/>
  <c r="L51" i="28"/>
  <c r="N51" i="28"/>
  <c r="O51" i="28"/>
  <c r="K53" i="28"/>
  <c r="L53" i="28"/>
  <c r="N53" i="28"/>
  <c r="O53" i="28"/>
  <c r="K54" i="28"/>
  <c r="L54" i="28"/>
  <c r="N54" i="28"/>
  <c r="O54" i="28"/>
  <c r="K55" i="28"/>
  <c r="L55" i="28"/>
  <c r="N55" i="28"/>
  <c r="O55" i="28"/>
  <c r="K56" i="28"/>
  <c r="L56" i="28"/>
  <c r="N56" i="28"/>
  <c r="O56" i="28"/>
  <c r="K57" i="28"/>
  <c r="L57" i="28"/>
  <c r="N57" i="28"/>
  <c r="O57" i="28"/>
  <c r="K58" i="28"/>
  <c r="L58" i="28"/>
  <c r="N58" i="28"/>
  <c r="O58" i="28"/>
  <c r="L24" i="28"/>
  <c r="N24" i="28"/>
  <c r="O24" i="28"/>
  <c r="W24" i="28"/>
  <c r="K24" i="28"/>
  <c r="K24" i="31"/>
  <c r="L24" i="31"/>
  <c r="N24" i="31"/>
  <c r="O24" i="31"/>
  <c r="K25" i="31"/>
  <c r="L25" i="31"/>
  <c r="N25" i="31"/>
  <c r="O25" i="31"/>
  <c r="K26" i="31"/>
  <c r="L26" i="31"/>
  <c r="N26" i="31"/>
  <c r="O26" i="31"/>
  <c r="K27" i="31"/>
  <c r="L27" i="31"/>
  <c r="N27" i="31"/>
  <c r="O27" i="31"/>
  <c r="K28" i="31"/>
  <c r="L28" i="31"/>
  <c r="N28" i="31"/>
  <c r="O28" i="31"/>
  <c r="K29" i="31"/>
  <c r="L29" i="31"/>
  <c r="N29" i="31"/>
  <c r="O29" i="31"/>
  <c r="K31" i="31"/>
  <c r="L31" i="31"/>
  <c r="N31" i="31"/>
  <c r="O31" i="31"/>
  <c r="K32" i="31"/>
  <c r="L32" i="31"/>
  <c r="N32" i="31"/>
  <c r="O32" i="31"/>
  <c r="K33" i="31"/>
  <c r="L33" i="31"/>
  <c r="N33" i="31"/>
  <c r="O33" i="31"/>
  <c r="K34" i="31"/>
  <c r="L34" i="31"/>
  <c r="N34" i="31"/>
  <c r="O34" i="31"/>
  <c r="K35" i="31"/>
  <c r="L35" i="31"/>
  <c r="N35" i="31"/>
  <c r="O35" i="31"/>
  <c r="K36" i="31"/>
  <c r="L36" i="31"/>
  <c r="N36" i="31"/>
  <c r="O36" i="31"/>
  <c r="K38" i="31"/>
  <c r="L38" i="31"/>
  <c r="N38" i="31"/>
  <c r="O38" i="31"/>
  <c r="K39" i="31"/>
  <c r="L39" i="31"/>
  <c r="N39" i="31"/>
  <c r="O39" i="31"/>
  <c r="K40" i="31"/>
  <c r="L40" i="31"/>
  <c r="N40" i="31"/>
  <c r="O40" i="31"/>
  <c r="K41" i="31"/>
  <c r="L41" i="31"/>
  <c r="N41" i="31"/>
  <c r="O41" i="31"/>
  <c r="K42" i="31"/>
  <c r="L42" i="31"/>
  <c r="N42" i="31"/>
  <c r="O42" i="31"/>
  <c r="K43" i="31"/>
  <c r="L43" i="31"/>
  <c r="N43" i="31"/>
  <c r="O43" i="31"/>
  <c r="K44" i="31"/>
  <c r="L44" i="31"/>
  <c r="N44" i="31"/>
  <c r="O44" i="31"/>
  <c r="K45" i="31"/>
  <c r="L45" i="31"/>
  <c r="N45" i="31"/>
  <c r="O45" i="31"/>
  <c r="K46" i="31"/>
  <c r="L46" i="31"/>
  <c r="N46" i="31"/>
  <c r="O46" i="31"/>
  <c r="K47" i="31"/>
  <c r="L47" i="31"/>
  <c r="N47" i="31"/>
  <c r="O47" i="31"/>
  <c r="K48" i="31"/>
  <c r="L48" i="31"/>
  <c r="N48" i="31"/>
  <c r="O48" i="31"/>
  <c r="K49" i="31"/>
  <c r="L49" i="31"/>
  <c r="N49" i="31"/>
  <c r="O49" i="31"/>
  <c r="K50" i="31"/>
  <c r="L50" i="31"/>
  <c r="N50" i="31"/>
  <c r="O50" i="31"/>
  <c r="K51" i="31"/>
  <c r="L51" i="31"/>
  <c r="N51" i="31"/>
  <c r="O51" i="31"/>
  <c r="K53" i="31"/>
  <c r="L53" i="31"/>
  <c r="N53" i="31"/>
  <c r="O53" i="31"/>
  <c r="K54" i="31"/>
  <c r="L54" i="31"/>
  <c r="N54" i="31"/>
  <c r="O54" i="31"/>
  <c r="K55" i="31"/>
  <c r="L55" i="31"/>
  <c r="N55" i="31"/>
  <c r="O55" i="31"/>
  <c r="K56" i="31"/>
  <c r="L56" i="31"/>
  <c r="N56" i="31"/>
  <c r="O56" i="31"/>
  <c r="K57" i="31"/>
  <c r="L57" i="31"/>
  <c r="N57" i="31"/>
  <c r="O57" i="31"/>
  <c r="K58" i="31"/>
  <c r="L58" i="31"/>
  <c r="N58" i="31"/>
  <c r="O58" i="31"/>
  <c r="B24" i="31"/>
  <c r="C24" i="31"/>
  <c r="E24" i="31"/>
  <c r="F24" i="31"/>
  <c r="B25" i="31"/>
  <c r="C25" i="31"/>
  <c r="E25" i="31"/>
  <c r="F25" i="31"/>
  <c r="B26" i="31"/>
  <c r="C26" i="31"/>
  <c r="E26" i="31"/>
  <c r="F26" i="31"/>
  <c r="B27" i="31"/>
  <c r="C27" i="31"/>
  <c r="E27" i="31"/>
  <c r="F27" i="31"/>
  <c r="B28" i="31"/>
  <c r="C28" i="31"/>
  <c r="E28" i="31"/>
  <c r="F28" i="31"/>
  <c r="B29" i="31"/>
  <c r="C29" i="31"/>
  <c r="E29" i="31"/>
  <c r="F29" i="31"/>
  <c r="B31" i="31"/>
  <c r="C31" i="31"/>
  <c r="E31" i="31"/>
  <c r="F31" i="31"/>
  <c r="B32" i="31"/>
  <c r="C32" i="31"/>
  <c r="E32" i="31"/>
  <c r="F32" i="31"/>
  <c r="B33" i="31"/>
  <c r="C33" i="31"/>
  <c r="E33" i="31"/>
  <c r="F33" i="31"/>
  <c r="B34" i="31"/>
  <c r="C34" i="31"/>
  <c r="E34" i="31"/>
  <c r="F34" i="31"/>
  <c r="B35" i="31"/>
  <c r="C35" i="31"/>
  <c r="E35" i="31"/>
  <c r="F35" i="31"/>
  <c r="B36" i="31"/>
  <c r="C36" i="31"/>
  <c r="E36" i="31"/>
  <c r="F36" i="31"/>
  <c r="B38" i="31"/>
  <c r="C38" i="31"/>
  <c r="E38" i="31"/>
  <c r="F38" i="31"/>
  <c r="B39" i="31"/>
  <c r="C39" i="31"/>
  <c r="E39" i="31"/>
  <c r="F39" i="31"/>
  <c r="B40" i="31"/>
  <c r="C40" i="31"/>
  <c r="E40" i="31"/>
  <c r="F40" i="31"/>
  <c r="B41" i="31"/>
  <c r="C41" i="31"/>
  <c r="E41" i="31"/>
  <c r="F41" i="31"/>
  <c r="B42" i="31"/>
  <c r="C42" i="31"/>
  <c r="E42" i="31"/>
  <c r="F42" i="31"/>
  <c r="B43" i="31"/>
  <c r="C43" i="31"/>
  <c r="E43" i="31"/>
  <c r="F43" i="31"/>
  <c r="B44" i="31"/>
  <c r="C44" i="31"/>
  <c r="E44" i="31"/>
  <c r="F44" i="31"/>
  <c r="B45" i="31"/>
  <c r="C45" i="31"/>
  <c r="E45" i="31"/>
  <c r="F45" i="31"/>
  <c r="B46" i="31"/>
  <c r="C46" i="31"/>
  <c r="E46" i="31"/>
  <c r="F46" i="31"/>
  <c r="B47" i="31"/>
  <c r="C47" i="31"/>
  <c r="E47" i="31"/>
  <c r="F47" i="31"/>
  <c r="B48" i="31"/>
  <c r="C48" i="31"/>
  <c r="E48" i="31"/>
  <c r="F48" i="31"/>
  <c r="B49" i="31"/>
  <c r="C49" i="31"/>
  <c r="E49" i="31"/>
  <c r="F49" i="31"/>
  <c r="B50" i="31"/>
  <c r="C50" i="31"/>
  <c r="E50" i="31"/>
  <c r="F50" i="31"/>
  <c r="B51" i="31"/>
  <c r="C51" i="31"/>
  <c r="E51" i="31"/>
  <c r="F51" i="31"/>
  <c r="B53" i="31"/>
  <c r="C53" i="31"/>
  <c r="E53" i="31"/>
  <c r="F53" i="31"/>
  <c r="B54" i="31"/>
  <c r="C54" i="31"/>
  <c r="E54" i="31"/>
  <c r="F54" i="31"/>
  <c r="B55" i="31"/>
  <c r="C55" i="31"/>
  <c r="E55" i="31"/>
  <c r="F55" i="31"/>
  <c r="B56" i="31"/>
  <c r="C56" i="31"/>
  <c r="E56" i="31"/>
  <c r="F56" i="31"/>
  <c r="B57" i="31"/>
  <c r="C57" i="31"/>
  <c r="E57" i="31"/>
  <c r="F57" i="31"/>
  <c r="B58" i="31"/>
  <c r="C58" i="31"/>
  <c r="E58" i="31"/>
  <c r="F58" i="31"/>
  <c r="K25" i="30"/>
  <c r="L25" i="30"/>
  <c r="N25" i="30"/>
  <c r="O25" i="30"/>
  <c r="K26" i="30"/>
  <c r="L26" i="30"/>
  <c r="N26" i="30"/>
  <c r="O26" i="30"/>
  <c r="K27" i="30"/>
  <c r="L27" i="30"/>
  <c r="N27" i="30"/>
  <c r="O27" i="30"/>
  <c r="K28" i="30"/>
  <c r="L28" i="30"/>
  <c r="N28" i="30"/>
  <c r="O28" i="30"/>
  <c r="K29" i="30"/>
  <c r="L29" i="30"/>
  <c r="N29" i="30"/>
  <c r="O29" i="30"/>
  <c r="K31" i="30"/>
  <c r="L31" i="30"/>
  <c r="N31" i="30"/>
  <c r="O31" i="30"/>
  <c r="K32" i="30"/>
  <c r="L32" i="30"/>
  <c r="N32" i="30"/>
  <c r="O32" i="30"/>
  <c r="K33" i="30"/>
  <c r="L33" i="30"/>
  <c r="N33" i="30"/>
  <c r="O33" i="30"/>
  <c r="K34" i="30"/>
  <c r="L34" i="30"/>
  <c r="N34" i="30"/>
  <c r="O34" i="30"/>
  <c r="K35" i="30"/>
  <c r="L35" i="30"/>
  <c r="N35" i="30"/>
  <c r="O35" i="30"/>
  <c r="K36" i="30"/>
  <c r="L36" i="30"/>
  <c r="N36" i="30"/>
  <c r="O36" i="30"/>
  <c r="K38" i="30"/>
  <c r="L38" i="30"/>
  <c r="N38" i="30"/>
  <c r="O38" i="30"/>
  <c r="K39" i="30"/>
  <c r="L39" i="30"/>
  <c r="N39" i="30"/>
  <c r="O39" i="30"/>
  <c r="K40" i="30"/>
  <c r="L40" i="30"/>
  <c r="N40" i="30"/>
  <c r="O40" i="30"/>
  <c r="K41" i="30"/>
  <c r="L41" i="30"/>
  <c r="N41" i="30"/>
  <c r="O41" i="30"/>
  <c r="K42" i="30"/>
  <c r="L42" i="30"/>
  <c r="N42" i="30"/>
  <c r="O42" i="30"/>
  <c r="K43" i="30"/>
  <c r="L43" i="30"/>
  <c r="N43" i="30"/>
  <c r="O43" i="30"/>
  <c r="K44" i="30"/>
  <c r="L44" i="30"/>
  <c r="N44" i="30"/>
  <c r="O44" i="30"/>
  <c r="K45" i="30"/>
  <c r="L45" i="30"/>
  <c r="N45" i="30"/>
  <c r="O45" i="30"/>
  <c r="K46" i="30"/>
  <c r="L46" i="30"/>
  <c r="N46" i="30"/>
  <c r="O46" i="30"/>
  <c r="K47" i="30"/>
  <c r="L47" i="30"/>
  <c r="N47" i="30"/>
  <c r="O47" i="30"/>
  <c r="K48" i="30"/>
  <c r="L48" i="30"/>
  <c r="N48" i="30"/>
  <c r="O48" i="30"/>
  <c r="K49" i="30"/>
  <c r="L49" i="30"/>
  <c r="N49" i="30"/>
  <c r="O49" i="30"/>
  <c r="K50" i="30"/>
  <c r="L50" i="30"/>
  <c r="N50" i="30"/>
  <c r="O50" i="30"/>
  <c r="K51" i="30"/>
  <c r="L51" i="30"/>
  <c r="N51" i="30"/>
  <c r="O51" i="30"/>
  <c r="K53" i="30"/>
  <c r="L53" i="30"/>
  <c r="N53" i="30"/>
  <c r="O53" i="30"/>
  <c r="K54" i="30"/>
  <c r="L54" i="30"/>
  <c r="N54" i="30"/>
  <c r="O54" i="30"/>
  <c r="K55" i="30"/>
  <c r="L55" i="30"/>
  <c r="N55" i="30"/>
  <c r="O55" i="30"/>
  <c r="K56" i="30"/>
  <c r="L56" i="30"/>
  <c r="N56" i="30"/>
  <c r="O56" i="30"/>
  <c r="K57" i="30"/>
  <c r="L57" i="30"/>
  <c r="N57" i="30"/>
  <c r="O57" i="30"/>
  <c r="K58" i="30"/>
  <c r="L58" i="30"/>
  <c r="N58" i="30"/>
  <c r="O58" i="30"/>
  <c r="L24" i="30"/>
  <c r="N24" i="30"/>
  <c r="O24" i="30"/>
  <c r="K24" i="30"/>
  <c r="B24" i="28" l="1"/>
  <c r="C24" i="28"/>
  <c r="E24" i="28"/>
  <c r="F24" i="28"/>
  <c r="B25" i="28"/>
  <c r="C25" i="28"/>
  <c r="E25" i="28"/>
  <c r="F25" i="28"/>
  <c r="B26" i="28"/>
  <c r="C26" i="28"/>
  <c r="E26" i="28"/>
  <c r="F26" i="28"/>
  <c r="B27" i="28"/>
  <c r="C27" i="28"/>
  <c r="E27" i="28"/>
  <c r="F27" i="28"/>
  <c r="B28" i="28"/>
  <c r="C28" i="28"/>
  <c r="E28" i="28"/>
  <c r="F28" i="28"/>
  <c r="B29" i="28"/>
  <c r="C29" i="28"/>
  <c r="E29" i="28"/>
  <c r="F29" i="28"/>
  <c r="B31" i="28"/>
  <c r="C31" i="28"/>
  <c r="E31" i="28"/>
  <c r="F31" i="28"/>
  <c r="B32" i="28"/>
  <c r="C32" i="28"/>
  <c r="E32" i="28"/>
  <c r="F32" i="28"/>
  <c r="B25" i="29"/>
  <c r="C25" i="29"/>
  <c r="E25" i="29"/>
  <c r="F25" i="29"/>
  <c r="B26" i="29"/>
  <c r="C26" i="29"/>
  <c r="E26" i="29"/>
  <c r="F26" i="29"/>
  <c r="B27" i="29"/>
  <c r="C27" i="29"/>
  <c r="E27" i="29"/>
  <c r="F27" i="29"/>
  <c r="B28" i="29"/>
  <c r="C28" i="29"/>
  <c r="E28" i="29"/>
  <c r="F28" i="29"/>
  <c r="B29" i="29"/>
  <c r="C29" i="29"/>
  <c r="E29" i="29"/>
  <c r="F29" i="29"/>
  <c r="B31" i="29"/>
  <c r="C31" i="29"/>
  <c r="E31" i="29"/>
  <c r="F31" i="29"/>
  <c r="B32" i="29"/>
  <c r="C32" i="29"/>
  <c r="E32" i="29"/>
  <c r="F32" i="29"/>
  <c r="B33" i="29"/>
  <c r="C33" i="29"/>
  <c r="E33" i="29"/>
  <c r="F33" i="29"/>
  <c r="B34" i="29"/>
  <c r="C34" i="29"/>
  <c r="E34" i="29"/>
  <c r="F34" i="29"/>
  <c r="B35" i="29"/>
  <c r="C35" i="29"/>
  <c r="E35" i="29"/>
  <c r="F35" i="29"/>
  <c r="B36" i="29"/>
  <c r="C36" i="29"/>
  <c r="E36" i="29"/>
  <c r="F36" i="29"/>
  <c r="B38" i="29"/>
  <c r="C38" i="29"/>
  <c r="E38" i="29"/>
  <c r="F38" i="29"/>
  <c r="B39" i="29"/>
  <c r="C39" i="29"/>
  <c r="E39" i="29"/>
  <c r="F39" i="29"/>
  <c r="B40" i="29"/>
  <c r="C40" i="29"/>
  <c r="E40" i="29"/>
  <c r="F40" i="29"/>
  <c r="B41" i="29"/>
  <c r="C41" i="29"/>
  <c r="E41" i="29"/>
  <c r="F41" i="29"/>
  <c r="B42" i="29"/>
  <c r="C42" i="29"/>
  <c r="E42" i="29"/>
  <c r="F42" i="29"/>
  <c r="B43" i="29"/>
  <c r="C43" i="29"/>
  <c r="E43" i="29"/>
  <c r="F43" i="29"/>
  <c r="B44" i="29"/>
  <c r="C44" i="29"/>
  <c r="E44" i="29"/>
  <c r="F44" i="29"/>
  <c r="B45" i="29"/>
  <c r="C45" i="29"/>
  <c r="E45" i="29"/>
  <c r="F45" i="29"/>
  <c r="B46" i="29"/>
  <c r="C46" i="29"/>
  <c r="E46" i="29"/>
  <c r="F46" i="29"/>
  <c r="B47" i="29"/>
  <c r="C47" i="29"/>
  <c r="E47" i="29"/>
  <c r="F47" i="29"/>
  <c r="B48" i="29"/>
  <c r="C48" i="29"/>
  <c r="E48" i="29"/>
  <c r="F48" i="29"/>
  <c r="B49" i="29"/>
  <c r="C49" i="29"/>
  <c r="E49" i="29"/>
  <c r="F49" i="29"/>
  <c r="B50" i="29"/>
  <c r="C50" i="29"/>
  <c r="E50" i="29"/>
  <c r="F50" i="29"/>
  <c r="B51" i="29"/>
  <c r="C51" i="29"/>
  <c r="E51" i="29"/>
  <c r="F51" i="29"/>
  <c r="B53" i="29"/>
  <c r="C53" i="29"/>
  <c r="E53" i="29"/>
  <c r="F53" i="29"/>
  <c r="B54" i="29"/>
  <c r="C54" i="29"/>
  <c r="E54" i="29"/>
  <c r="F54" i="29"/>
  <c r="B55" i="29"/>
  <c r="C55" i="29"/>
  <c r="E55" i="29"/>
  <c r="F55" i="29"/>
  <c r="B56" i="29"/>
  <c r="C56" i="29"/>
  <c r="E56" i="29"/>
  <c r="F56" i="29"/>
  <c r="B57" i="29"/>
  <c r="C57" i="29"/>
  <c r="E57" i="29"/>
  <c r="F57" i="29"/>
  <c r="B58" i="29"/>
  <c r="C58" i="29"/>
  <c r="E58" i="29"/>
  <c r="F58" i="29"/>
  <c r="C24" i="29"/>
  <c r="E24" i="29"/>
  <c r="F24" i="29"/>
  <c r="B24" i="29"/>
  <c r="B64" i="28"/>
  <c r="B33" i="28"/>
  <c r="C33" i="28"/>
  <c r="C73" i="28" s="1"/>
  <c r="E33" i="28"/>
  <c r="E73" i="28" s="1"/>
  <c r="F33" i="28"/>
  <c r="F73" i="28" s="1"/>
  <c r="B34" i="28"/>
  <c r="B74" i="28" s="1"/>
  <c r="C34" i="28"/>
  <c r="C74" i="28" s="1"/>
  <c r="E34" i="28"/>
  <c r="E74" i="28" s="1"/>
  <c r="F34" i="28"/>
  <c r="F74" i="28" s="1"/>
  <c r="B35" i="28"/>
  <c r="C35" i="28"/>
  <c r="C75" i="28" s="1"/>
  <c r="E35" i="28"/>
  <c r="F35" i="28"/>
  <c r="F75" i="28" s="1"/>
  <c r="B36" i="28"/>
  <c r="B76" i="28" s="1"/>
  <c r="C36" i="28"/>
  <c r="C76" i="28" s="1"/>
  <c r="E36" i="28"/>
  <c r="E76" i="28" s="1"/>
  <c r="F36" i="28"/>
  <c r="F76" i="28" s="1"/>
  <c r="B38" i="28"/>
  <c r="C38" i="28"/>
  <c r="C78" i="28" s="1"/>
  <c r="E38" i="28"/>
  <c r="F38" i="28"/>
  <c r="F78" i="28" s="1"/>
  <c r="B39" i="28"/>
  <c r="B79" i="28" s="1"/>
  <c r="C39" i="28"/>
  <c r="C79" i="28" s="1"/>
  <c r="E39" i="28"/>
  <c r="E79" i="28" s="1"/>
  <c r="F39" i="28"/>
  <c r="F79" i="28" s="1"/>
  <c r="B40" i="28"/>
  <c r="C40" i="28"/>
  <c r="C80" i="28" s="1"/>
  <c r="E40" i="28"/>
  <c r="E80" i="28" s="1"/>
  <c r="F40" i="28"/>
  <c r="F80" i="28" s="1"/>
  <c r="B41" i="28"/>
  <c r="B81" i="28" s="1"/>
  <c r="C41" i="28"/>
  <c r="C81" i="28" s="1"/>
  <c r="E41" i="28"/>
  <c r="E81" i="28" s="1"/>
  <c r="F41" i="28"/>
  <c r="F81" i="28" s="1"/>
  <c r="B42" i="28"/>
  <c r="C42" i="28"/>
  <c r="C82" i="28" s="1"/>
  <c r="E42" i="28"/>
  <c r="F42" i="28"/>
  <c r="F82" i="28" s="1"/>
  <c r="B43" i="28"/>
  <c r="B83" i="28" s="1"/>
  <c r="C43" i="28"/>
  <c r="C83" i="28" s="1"/>
  <c r="E43" i="28"/>
  <c r="E83" i="28" s="1"/>
  <c r="F43" i="28"/>
  <c r="F83" i="28" s="1"/>
  <c r="B44" i="28"/>
  <c r="C44" i="28"/>
  <c r="C84" i="28" s="1"/>
  <c r="E44" i="28"/>
  <c r="F44" i="28"/>
  <c r="F84" i="28" s="1"/>
  <c r="B45" i="28"/>
  <c r="B85" i="28" s="1"/>
  <c r="C45" i="28"/>
  <c r="C85" i="28" s="1"/>
  <c r="E45" i="28"/>
  <c r="E85" i="28" s="1"/>
  <c r="F45" i="28"/>
  <c r="F85" i="28" s="1"/>
  <c r="B46" i="28"/>
  <c r="C46" i="28"/>
  <c r="C86" i="28" s="1"/>
  <c r="E46" i="28"/>
  <c r="F46" i="28"/>
  <c r="F86" i="28" s="1"/>
  <c r="B47" i="28"/>
  <c r="B87" i="28" s="1"/>
  <c r="C47" i="28"/>
  <c r="C87" i="28" s="1"/>
  <c r="E47" i="28"/>
  <c r="E87" i="28" s="1"/>
  <c r="F47" i="28"/>
  <c r="F87" i="28" s="1"/>
  <c r="B48" i="28"/>
  <c r="C48" i="28"/>
  <c r="C88" i="28" s="1"/>
  <c r="E48" i="28"/>
  <c r="F48" i="28"/>
  <c r="F88" i="28" s="1"/>
  <c r="B49" i="28"/>
  <c r="C49" i="28"/>
  <c r="C89" i="28" s="1"/>
  <c r="E49" i="28"/>
  <c r="F49" i="28"/>
  <c r="F89" i="28" s="1"/>
  <c r="B50" i="28"/>
  <c r="C50" i="28"/>
  <c r="C90" i="28" s="1"/>
  <c r="E50" i="28"/>
  <c r="E90" i="28" s="1"/>
  <c r="F50" i="28"/>
  <c r="F90" i="28" s="1"/>
  <c r="B51" i="28"/>
  <c r="B91" i="28" s="1"/>
  <c r="C51" i="28"/>
  <c r="C91" i="28" s="1"/>
  <c r="E51" i="28"/>
  <c r="E91" i="28" s="1"/>
  <c r="F51" i="28"/>
  <c r="F91" i="28" s="1"/>
  <c r="B53" i="28"/>
  <c r="C53" i="28"/>
  <c r="C93" i="28" s="1"/>
  <c r="E53" i="28"/>
  <c r="F53" i="28"/>
  <c r="F93" i="28" s="1"/>
  <c r="B54" i="28"/>
  <c r="B94" i="28" s="1"/>
  <c r="C54" i="28"/>
  <c r="C94" i="28" s="1"/>
  <c r="E54" i="28"/>
  <c r="E94" i="28" s="1"/>
  <c r="F54" i="28"/>
  <c r="F94" i="28" s="1"/>
  <c r="B55" i="28"/>
  <c r="C55" i="28"/>
  <c r="C95" i="28" s="1"/>
  <c r="E55" i="28"/>
  <c r="F55" i="28"/>
  <c r="F95" i="28" s="1"/>
  <c r="B56" i="28"/>
  <c r="B96" i="28" s="1"/>
  <c r="C56" i="28"/>
  <c r="C96" i="28" s="1"/>
  <c r="E56" i="28"/>
  <c r="E96" i="28" s="1"/>
  <c r="F56" i="28"/>
  <c r="F96" i="28" s="1"/>
  <c r="B57" i="28"/>
  <c r="C57" i="28"/>
  <c r="C97" i="28" s="1"/>
  <c r="E57" i="28"/>
  <c r="E97" i="28" s="1"/>
  <c r="F57" i="28"/>
  <c r="F97" i="28" s="1"/>
  <c r="B58" i="28"/>
  <c r="B98" i="28" s="1"/>
  <c r="C58" i="28"/>
  <c r="C98" i="28" s="1"/>
  <c r="E58" i="28"/>
  <c r="E98" i="28" s="1"/>
  <c r="F58" i="28"/>
  <c r="F98" i="28" s="1"/>
  <c r="C64" i="28"/>
  <c r="E64" i="28"/>
  <c r="F64" i="28"/>
  <c r="B65" i="28"/>
  <c r="C65" i="28"/>
  <c r="E65" i="28"/>
  <c r="F65" i="28"/>
  <c r="B66" i="28"/>
  <c r="C66" i="28"/>
  <c r="E66" i="28"/>
  <c r="F66" i="28"/>
  <c r="B67" i="28"/>
  <c r="C67" i="28"/>
  <c r="E67" i="28"/>
  <c r="F67" i="28"/>
  <c r="B68" i="28"/>
  <c r="C68" i="28"/>
  <c r="E68" i="28"/>
  <c r="F68" i="28"/>
  <c r="B69" i="28"/>
  <c r="C69" i="28"/>
  <c r="E69" i="28"/>
  <c r="F69" i="28"/>
  <c r="B71" i="28"/>
  <c r="C71" i="28"/>
  <c r="E71" i="28"/>
  <c r="F71" i="28"/>
  <c r="B72" i="28"/>
  <c r="C72" i="28"/>
  <c r="E72" i="28"/>
  <c r="F72" i="28"/>
  <c r="B73" i="28"/>
  <c r="B75" i="28"/>
  <c r="E75" i="28"/>
  <c r="B78" i="28"/>
  <c r="E78" i="28"/>
  <c r="B80" i="28"/>
  <c r="B82" i="28"/>
  <c r="E82" i="28"/>
  <c r="B84" i="28"/>
  <c r="E84" i="28"/>
  <c r="B86" i="28"/>
  <c r="E86" i="28"/>
  <c r="B88" i="28"/>
  <c r="E88" i="28"/>
  <c r="B89" i="28"/>
  <c r="E89" i="28"/>
  <c r="B90" i="28"/>
  <c r="B93" i="28"/>
  <c r="E93" i="28"/>
  <c r="B95" i="28"/>
  <c r="E95" i="28"/>
  <c r="B97" i="28"/>
  <c r="F59" i="26"/>
  <c r="E59" i="26"/>
  <c r="C59" i="26"/>
  <c r="B59" i="26"/>
  <c r="G58" i="26"/>
  <c r="D58" i="26"/>
  <c r="G57" i="26"/>
  <c r="D57" i="26"/>
  <c r="G56" i="26"/>
  <c r="D56" i="26"/>
  <c r="G55" i="26"/>
  <c r="D55" i="26"/>
  <c r="G54" i="26"/>
  <c r="D54" i="26"/>
  <c r="G53" i="26"/>
  <c r="D53" i="26"/>
  <c r="F52" i="26"/>
  <c r="E52" i="26"/>
  <c r="C52" i="26"/>
  <c r="B52" i="26"/>
  <c r="G51" i="26"/>
  <c r="D51" i="26"/>
  <c r="G50" i="26"/>
  <c r="D50" i="26"/>
  <c r="G49" i="26"/>
  <c r="D49" i="26"/>
  <c r="G48" i="26"/>
  <c r="D48" i="26"/>
  <c r="G47" i="26"/>
  <c r="D47" i="26"/>
  <c r="G46" i="26"/>
  <c r="D46" i="26"/>
  <c r="G45" i="26"/>
  <c r="D45" i="26"/>
  <c r="G44" i="26"/>
  <c r="D44" i="26"/>
  <c r="G43" i="26"/>
  <c r="D43" i="26"/>
  <c r="G42" i="26"/>
  <c r="D42" i="26"/>
  <c r="G41" i="26"/>
  <c r="D41" i="26"/>
  <c r="G40" i="26"/>
  <c r="D40" i="26"/>
  <c r="G39" i="26"/>
  <c r="D39" i="26"/>
  <c r="G38" i="26"/>
  <c r="D38" i="26"/>
  <c r="F37" i="26"/>
  <c r="E37" i="26"/>
  <c r="C37" i="26"/>
  <c r="B37" i="26"/>
  <c r="G36" i="26"/>
  <c r="D36" i="26"/>
  <c r="G35" i="26"/>
  <c r="D35" i="26"/>
  <c r="G34" i="26"/>
  <c r="D34" i="26"/>
  <c r="G33" i="26"/>
  <c r="D33" i="26"/>
  <c r="G32" i="26"/>
  <c r="D32" i="26"/>
  <c r="G31" i="26"/>
  <c r="D31" i="26"/>
  <c r="F30" i="26"/>
  <c r="F60" i="26" s="1"/>
  <c r="F33" i="32" s="1"/>
  <c r="E30" i="26"/>
  <c r="E60" i="26" s="1"/>
  <c r="F34" i="32" s="1"/>
  <c r="C30" i="26"/>
  <c r="C60" i="26" s="1"/>
  <c r="F32" i="32" s="1"/>
  <c r="B30" i="26"/>
  <c r="B60" i="26" s="1"/>
  <c r="F31" i="32" s="1"/>
  <c r="G29" i="26"/>
  <c r="D29" i="26"/>
  <c r="G28" i="26"/>
  <c r="D28" i="26"/>
  <c r="G27" i="26"/>
  <c r="D27" i="26"/>
  <c r="G26" i="26"/>
  <c r="D26" i="26"/>
  <c r="G25" i="26"/>
  <c r="D25" i="26"/>
  <c r="G24" i="26"/>
  <c r="D24" i="26"/>
  <c r="O59" i="25"/>
  <c r="F59" i="31" s="1"/>
  <c r="N59" i="25"/>
  <c r="E59" i="31" s="1"/>
  <c r="L59" i="25"/>
  <c r="C59" i="31" s="1"/>
  <c r="K59" i="25"/>
  <c r="B59" i="31" s="1"/>
  <c r="P58" i="25"/>
  <c r="G58" i="31" s="1"/>
  <c r="M58" i="25"/>
  <c r="D58" i="31" s="1"/>
  <c r="P57" i="25"/>
  <c r="G57" i="31" s="1"/>
  <c r="M57" i="25"/>
  <c r="D57" i="31" s="1"/>
  <c r="P56" i="25"/>
  <c r="G56" i="31" s="1"/>
  <c r="M56" i="25"/>
  <c r="D56" i="31" s="1"/>
  <c r="P55" i="25"/>
  <c r="G55" i="31" s="1"/>
  <c r="M55" i="25"/>
  <c r="D55" i="31" s="1"/>
  <c r="P54" i="25"/>
  <c r="G54" i="31" s="1"/>
  <c r="M54" i="25"/>
  <c r="D54" i="31" s="1"/>
  <c r="P53" i="25"/>
  <c r="M53" i="25"/>
  <c r="O52" i="25"/>
  <c r="F52" i="31" s="1"/>
  <c r="N52" i="25"/>
  <c r="E52" i="31" s="1"/>
  <c r="L52" i="25"/>
  <c r="C52" i="31" s="1"/>
  <c r="K52" i="25"/>
  <c r="B52" i="31" s="1"/>
  <c r="P51" i="25"/>
  <c r="G51" i="31" s="1"/>
  <c r="M51" i="25"/>
  <c r="D51" i="31" s="1"/>
  <c r="P50" i="25"/>
  <c r="G50" i="31" s="1"/>
  <c r="M50" i="25"/>
  <c r="D50" i="31" s="1"/>
  <c r="P49" i="25"/>
  <c r="G49" i="31" s="1"/>
  <c r="M49" i="25"/>
  <c r="D49" i="31" s="1"/>
  <c r="P48" i="25"/>
  <c r="G48" i="31" s="1"/>
  <c r="M48" i="25"/>
  <c r="D48" i="31" s="1"/>
  <c r="P47" i="25"/>
  <c r="G47" i="31" s="1"/>
  <c r="M47" i="25"/>
  <c r="D47" i="31" s="1"/>
  <c r="P46" i="25"/>
  <c r="M46" i="25"/>
  <c r="P45" i="25"/>
  <c r="G45" i="31" s="1"/>
  <c r="M45" i="25"/>
  <c r="D45" i="31" s="1"/>
  <c r="P44" i="25"/>
  <c r="G44" i="31" s="1"/>
  <c r="M44" i="25"/>
  <c r="D44" i="31" s="1"/>
  <c r="P43" i="25"/>
  <c r="G43" i="31" s="1"/>
  <c r="M43" i="25"/>
  <c r="D43" i="31" s="1"/>
  <c r="P42" i="25"/>
  <c r="G42" i="31" s="1"/>
  <c r="M42" i="25"/>
  <c r="D42" i="31" s="1"/>
  <c r="P41" i="25"/>
  <c r="G41" i="31" s="1"/>
  <c r="M41" i="25"/>
  <c r="D41" i="31" s="1"/>
  <c r="P40" i="25"/>
  <c r="G40" i="31" s="1"/>
  <c r="M40" i="25"/>
  <c r="D40" i="31" s="1"/>
  <c r="P39" i="25"/>
  <c r="G39" i="31" s="1"/>
  <c r="M39" i="25"/>
  <c r="D39" i="31" s="1"/>
  <c r="P38" i="25"/>
  <c r="G38" i="31" s="1"/>
  <c r="M38" i="25"/>
  <c r="D38" i="31" s="1"/>
  <c r="O37" i="25"/>
  <c r="F37" i="31" s="1"/>
  <c r="N37" i="25"/>
  <c r="E37" i="31" s="1"/>
  <c r="L37" i="25"/>
  <c r="C37" i="31" s="1"/>
  <c r="K37" i="25"/>
  <c r="B37" i="31" s="1"/>
  <c r="P36" i="25"/>
  <c r="G36" i="31" s="1"/>
  <c r="M36" i="25"/>
  <c r="D36" i="31" s="1"/>
  <c r="P35" i="25"/>
  <c r="G35" i="31" s="1"/>
  <c r="M35" i="25"/>
  <c r="D35" i="31" s="1"/>
  <c r="P34" i="25"/>
  <c r="G34" i="31" s="1"/>
  <c r="M34" i="25"/>
  <c r="D34" i="31" s="1"/>
  <c r="P33" i="25"/>
  <c r="G33" i="31" s="1"/>
  <c r="M33" i="25"/>
  <c r="D33" i="31" s="1"/>
  <c r="P32" i="25"/>
  <c r="G32" i="31" s="1"/>
  <c r="M32" i="25"/>
  <c r="D32" i="31" s="1"/>
  <c r="P31" i="25"/>
  <c r="M31" i="25"/>
  <c r="O30" i="25"/>
  <c r="N30" i="25"/>
  <c r="L30" i="25"/>
  <c r="K30" i="25"/>
  <c r="P29" i="25"/>
  <c r="G29" i="31" s="1"/>
  <c r="M29" i="25"/>
  <c r="D29" i="31" s="1"/>
  <c r="P28" i="25"/>
  <c r="G28" i="31" s="1"/>
  <c r="M28" i="25"/>
  <c r="D28" i="31" s="1"/>
  <c r="P27" i="25"/>
  <c r="G27" i="31" s="1"/>
  <c r="M27" i="25"/>
  <c r="D27" i="31" s="1"/>
  <c r="P26" i="25"/>
  <c r="G26" i="31" s="1"/>
  <c r="M26" i="25"/>
  <c r="D26" i="31" s="1"/>
  <c r="P25" i="25"/>
  <c r="G25" i="31" s="1"/>
  <c r="M25" i="25"/>
  <c r="D25" i="31" s="1"/>
  <c r="P24" i="25"/>
  <c r="M24" i="25"/>
  <c r="F59" i="25"/>
  <c r="E59" i="25"/>
  <c r="C59" i="25"/>
  <c r="B59" i="25"/>
  <c r="G58" i="25"/>
  <c r="D58" i="25"/>
  <c r="G57" i="25"/>
  <c r="D57" i="25"/>
  <c r="G56" i="25"/>
  <c r="D56" i="25"/>
  <c r="G55" i="25"/>
  <c r="D55" i="25"/>
  <c r="G54" i="25"/>
  <c r="D54" i="25"/>
  <c r="G53" i="25"/>
  <c r="D53" i="25"/>
  <c r="F52" i="25"/>
  <c r="E52" i="25"/>
  <c r="C52" i="25"/>
  <c r="B52" i="25"/>
  <c r="G51" i="25"/>
  <c r="D51" i="25"/>
  <c r="G50" i="25"/>
  <c r="D50" i="25"/>
  <c r="G49" i="25"/>
  <c r="D49" i="25"/>
  <c r="G48" i="25"/>
  <c r="D48" i="25"/>
  <c r="G47" i="25"/>
  <c r="D47" i="25"/>
  <c r="G46" i="25"/>
  <c r="D46" i="25"/>
  <c r="G45" i="25"/>
  <c r="D45" i="25"/>
  <c r="G44" i="25"/>
  <c r="D44" i="25"/>
  <c r="G43" i="25"/>
  <c r="D43" i="25"/>
  <c r="G42" i="25"/>
  <c r="D42" i="25"/>
  <c r="G41" i="25"/>
  <c r="D41" i="25"/>
  <c r="G40" i="25"/>
  <c r="D40" i="25"/>
  <c r="G39" i="25"/>
  <c r="D39" i="25"/>
  <c r="G38" i="25"/>
  <c r="D38" i="25"/>
  <c r="F37" i="25"/>
  <c r="E37" i="25"/>
  <c r="C37" i="25"/>
  <c r="B37" i="25"/>
  <c r="G36" i="25"/>
  <c r="D36" i="25"/>
  <c r="G35" i="25"/>
  <c r="D35" i="25"/>
  <c r="G34" i="25"/>
  <c r="D34" i="25"/>
  <c r="G33" i="25"/>
  <c r="D33" i="25"/>
  <c r="G32" i="25"/>
  <c r="D32" i="25"/>
  <c r="G31" i="25"/>
  <c r="D31" i="25"/>
  <c r="F30" i="25"/>
  <c r="F60" i="25" s="1"/>
  <c r="E51" i="32" s="1"/>
  <c r="E30" i="25"/>
  <c r="E60" i="25" s="1"/>
  <c r="E52" i="32" s="1"/>
  <c r="C30" i="25"/>
  <c r="C60" i="25" s="1"/>
  <c r="E50" i="32" s="1"/>
  <c r="B30" i="25"/>
  <c r="B60" i="25" s="1"/>
  <c r="E49" i="32" s="1"/>
  <c r="G29" i="25"/>
  <c r="D29" i="25"/>
  <c r="G28" i="25"/>
  <c r="D28" i="25"/>
  <c r="G27" i="25"/>
  <c r="D27" i="25"/>
  <c r="G26" i="25"/>
  <c r="D26" i="25"/>
  <c r="G25" i="25"/>
  <c r="D25" i="25"/>
  <c r="G24" i="25"/>
  <c r="D24" i="25"/>
  <c r="O59" i="24"/>
  <c r="F59" i="30" s="1"/>
  <c r="N59" i="24"/>
  <c r="E59" i="30" s="1"/>
  <c r="G59" i="30" s="1"/>
  <c r="L59" i="24"/>
  <c r="C59" i="30" s="1"/>
  <c r="K59" i="24"/>
  <c r="B59" i="30" s="1"/>
  <c r="D59" i="30" s="1"/>
  <c r="P58" i="24"/>
  <c r="M58" i="24"/>
  <c r="P57" i="24"/>
  <c r="M57" i="24"/>
  <c r="P56" i="24"/>
  <c r="M56" i="24"/>
  <c r="P55" i="24"/>
  <c r="M55" i="24"/>
  <c r="P54" i="24"/>
  <c r="M54" i="24"/>
  <c r="P53" i="24"/>
  <c r="M53" i="24"/>
  <c r="O52" i="24"/>
  <c r="F52" i="30" s="1"/>
  <c r="N52" i="24"/>
  <c r="E52" i="30" s="1"/>
  <c r="G52" i="30" s="1"/>
  <c r="L52" i="24"/>
  <c r="C52" i="30" s="1"/>
  <c r="K52" i="24"/>
  <c r="B52" i="30" s="1"/>
  <c r="D52" i="30" s="1"/>
  <c r="P51" i="24"/>
  <c r="M51" i="24"/>
  <c r="P50" i="24"/>
  <c r="M50" i="24"/>
  <c r="P49" i="24"/>
  <c r="M49" i="24"/>
  <c r="P48" i="24"/>
  <c r="M48" i="24"/>
  <c r="P47" i="24"/>
  <c r="M47" i="24"/>
  <c r="P46" i="24"/>
  <c r="M46" i="24"/>
  <c r="P45" i="24"/>
  <c r="M45" i="24"/>
  <c r="P44" i="24"/>
  <c r="M44" i="24"/>
  <c r="P43" i="24"/>
  <c r="M43" i="24"/>
  <c r="P42" i="24"/>
  <c r="M42" i="24"/>
  <c r="P41" i="24"/>
  <c r="M41" i="24"/>
  <c r="P40" i="24"/>
  <c r="M40" i="24"/>
  <c r="P39" i="24"/>
  <c r="M39" i="24"/>
  <c r="P38" i="24"/>
  <c r="M38" i="24"/>
  <c r="O37" i="24"/>
  <c r="F37" i="30" s="1"/>
  <c r="N37" i="24"/>
  <c r="E37" i="30" s="1"/>
  <c r="G37" i="30" s="1"/>
  <c r="L37" i="24"/>
  <c r="C37" i="30" s="1"/>
  <c r="K37" i="24"/>
  <c r="B37" i="30" s="1"/>
  <c r="D37" i="30" s="1"/>
  <c r="P36" i="24"/>
  <c r="M36" i="24"/>
  <c r="P35" i="24"/>
  <c r="M35" i="24"/>
  <c r="P34" i="24"/>
  <c r="M34" i="24"/>
  <c r="P33" i="24"/>
  <c r="M33" i="24"/>
  <c r="P32" i="24"/>
  <c r="M32" i="24"/>
  <c r="P31" i="24"/>
  <c r="M31" i="24"/>
  <c r="O30" i="24"/>
  <c r="N30" i="24"/>
  <c r="L30" i="24"/>
  <c r="K30" i="24"/>
  <c r="P29" i="24"/>
  <c r="M29" i="24"/>
  <c r="P28" i="24"/>
  <c r="M28" i="24"/>
  <c r="P27" i="24"/>
  <c r="M27" i="24"/>
  <c r="P26" i="24"/>
  <c r="M26" i="24"/>
  <c r="P25" i="24"/>
  <c r="M25" i="24"/>
  <c r="P24" i="24"/>
  <c r="M24" i="24"/>
  <c r="F59" i="24"/>
  <c r="E59" i="24"/>
  <c r="C59" i="24"/>
  <c r="B59" i="24"/>
  <c r="G58" i="24"/>
  <c r="D58" i="24"/>
  <c r="G57" i="24"/>
  <c r="D57" i="24"/>
  <c r="G56" i="24"/>
  <c r="D56" i="24"/>
  <c r="G55" i="24"/>
  <c r="D55" i="24"/>
  <c r="G54" i="24"/>
  <c r="D54" i="24"/>
  <c r="G53" i="24"/>
  <c r="D53" i="24"/>
  <c r="F52" i="24"/>
  <c r="E52" i="24"/>
  <c r="C52" i="24"/>
  <c r="B52" i="24"/>
  <c r="G51" i="24"/>
  <c r="D51" i="24"/>
  <c r="G50" i="24"/>
  <c r="D50" i="24"/>
  <c r="G49" i="24"/>
  <c r="D49" i="24"/>
  <c r="G48" i="24"/>
  <c r="D48" i="24"/>
  <c r="G47" i="24"/>
  <c r="D47" i="24"/>
  <c r="G46" i="24"/>
  <c r="D46" i="24"/>
  <c r="G45" i="24"/>
  <c r="D45" i="24"/>
  <c r="G44" i="24"/>
  <c r="D44" i="24"/>
  <c r="G43" i="24"/>
  <c r="D43" i="24"/>
  <c r="G42" i="24"/>
  <c r="D42" i="24"/>
  <c r="G41" i="24"/>
  <c r="D41" i="24"/>
  <c r="G40" i="24"/>
  <c r="D40" i="24"/>
  <c r="G39" i="24"/>
  <c r="D39" i="24"/>
  <c r="G38" i="24"/>
  <c r="D38" i="24"/>
  <c r="F37" i="24"/>
  <c r="E37" i="24"/>
  <c r="C37" i="24"/>
  <c r="B37" i="24"/>
  <c r="G36" i="24"/>
  <c r="D36" i="24"/>
  <c r="G35" i="24"/>
  <c r="D35" i="24"/>
  <c r="G34" i="24"/>
  <c r="D34" i="24"/>
  <c r="G33" i="24"/>
  <c r="D33" i="24"/>
  <c r="G32" i="24"/>
  <c r="D32" i="24"/>
  <c r="G31" i="24"/>
  <c r="D31" i="24"/>
  <c r="F30" i="24"/>
  <c r="F60" i="24" s="1"/>
  <c r="D45" i="32" s="1"/>
  <c r="E30" i="24"/>
  <c r="E60" i="24" s="1"/>
  <c r="D46" i="32" s="1"/>
  <c r="C30" i="24"/>
  <c r="C60" i="24" s="1"/>
  <c r="D44" i="32" s="1"/>
  <c r="B30" i="24"/>
  <c r="B60" i="24" s="1"/>
  <c r="D43" i="32" s="1"/>
  <c r="G29" i="24"/>
  <c r="D29" i="24"/>
  <c r="G28" i="24"/>
  <c r="D28" i="24"/>
  <c r="G27" i="24"/>
  <c r="D27" i="24"/>
  <c r="G26" i="24"/>
  <c r="D26" i="24"/>
  <c r="G25" i="24"/>
  <c r="D25" i="24"/>
  <c r="G24" i="24"/>
  <c r="D24" i="24"/>
  <c r="O59" i="23"/>
  <c r="N59" i="23"/>
  <c r="L59" i="23"/>
  <c r="K59" i="23"/>
  <c r="P58" i="23"/>
  <c r="M58" i="23"/>
  <c r="P57" i="23"/>
  <c r="M57" i="23"/>
  <c r="Q57" i="23" s="1"/>
  <c r="P56" i="23"/>
  <c r="M56" i="23"/>
  <c r="P55" i="23"/>
  <c r="M55" i="23"/>
  <c r="P54" i="23"/>
  <c r="M54" i="23"/>
  <c r="P53" i="23"/>
  <c r="M53" i="23"/>
  <c r="Q53" i="23" s="1"/>
  <c r="O52" i="23"/>
  <c r="N52" i="23"/>
  <c r="L52" i="23"/>
  <c r="K52" i="23"/>
  <c r="P51" i="23"/>
  <c r="M51" i="23"/>
  <c r="P50" i="23"/>
  <c r="M50" i="23"/>
  <c r="Q50" i="23" s="1"/>
  <c r="P49" i="23"/>
  <c r="M49" i="23"/>
  <c r="Q49" i="23" s="1"/>
  <c r="P48" i="23"/>
  <c r="M48" i="23"/>
  <c r="P47" i="23"/>
  <c r="M47" i="23"/>
  <c r="P46" i="23"/>
  <c r="M46" i="23"/>
  <c r="Q46" i="23" s="1"/>
  <c r="P45" i="23"/>
  <c r="M45" i="23"/>
  <c r="P44" i="23"/>
  <c r="M44" i="23"/>
  <c r="P43" i="23"/>
  <c r="M43" i="23"/>
  <c r="P42" i="23"/>
  <c r="M42" i="23"/>
  <c r="Q42" i="23" s="1"/>
  <c r="P41" i="23"/>
  <c r="M41" i="23"/>
  <c r="P40" i="23"/>
  <c r="M40" i="23"/>
  <c r="P39" i="23"/>
  <c r="M39" i="23"/>
  <c r="P38" i="23"/>
  <c r="M38" i="23"/>
  <c r="Q38" i="23" s="1"/>
  <c r="O37" i="23"/>
  <c r="N37" i="23"/>
  <c r="L37" i="23"/>
  <c r="K37" i="23"/>
  <c r="P36" i="23"/>
  <c r="M36" i="23"/>
  <c r="P35" i="23"/>
  <c r="M35" i="23"/>
  <c r="P34" i="23"/>
  <c r="M34" i="23"/>
  <c r="P33" i="23"/>
  <c r="M33" i="23"/>
  <c r="Q33" i="23" s="1"/>
  <c r="P32" i="23"/>
  <c r="M32" i="23"/>
  <c r="P31" i="23"/>
  <c r="M31" i="23"/>
  <c r="O30" i="23"/>
  <c r="O60" i="23" s="1"/>
  <c r="D51" i="32" s="1"/>
  <c r="N30" i="23"/>
  <c r="N60" i="23" s="1"/>
  <c r="D52" i="32" s="1"/>
  <c r="L30" i="23"/>
  <c r="L60" i="23" s="1"/>
  <c r="D50" i="32" s="1"/>
  <c r="K30" i="23"/>
  <c r="K60" i="23" s="1"/>
  <c r="D49" i="32" s="1"/>
  <c r="P29" i="23"/>
  <c r="M29" i="23"/>
  <c r="P28" i="23"/>
  <c r="M28" i="23"/>
  <c r="P27" i="23"/>
  <c r="M27" i="23"/>
  <c r="P26" i="23"/>
  <c r="M26" i="23"/>
  <c r="P25" i="23"/>
  <c r="M25" i="23"/>
  <c r="P24" i="23"/>
  <c r="M24" i="23"/>
  <c r="F59" i="23"/>
  <c r="E59" i="23"/>
  <c r="C59" i="23"/>
  <c r="B59" i="23"/>
  <c r="G58" i="23"/>
  <c r="D58" i="23"/>
  <c r="G57" i="23"/>
  <c r="D57" i="23"/>
  <c r="G56" i="23"/>
  <c r="D56" i="23"/>
  <c r="G55" i="23"/>
  <c r="D55" i="23"/>
  <c r="G54" i="23"/>
  <c r="D54" i="23"/>
  <c r="G53" i="23"/>
  <c r="D53" i="23"/>
  <c r="F52" i="23"/>
  <c r="E52" i="23"/>
  <c r="C52" i="23"/>
  <c r="B52" i="23"/>
  <c r="G51" i="23"/>
  <c r="D51" i="23"/>
  <c r="G50" i="23"/>
  <c r="D50" i="23"/>
  <c r="G49" i="23"/>
  <c r="D49" i="23"/>
  <c r="G48" i="23"/>
  <c r="D48" i="23"/>
  <c r="G47" i="23"/>
  <c r="D47" i="23"/>
  <c r="G46" i="23"/>
  <c r="D46" i="23"/>
  <c r="G45" i="23"/>
  <c r="D45" i="23"/>
  <c r="G44" i="23"/>
  <c r="D44" i="23"/>
  <c r="G43" i="23"/>
  <c r="D43" i="23"/>
  <c r="G42" i="23"/>
  <c r="D42" i="23"/>
  <c r="G41" i="23"/>
  <c r="D41" i="23"/>
  <c r="G40" i="23"/>
  <c r="D40" i="23"/>
  <c r="G39" i="23"/>
  <c r="D39" i="23"/>
  <c r="G38" i="23"/>
  <c r="D38" i="23"/>
  <c r="F37" i="23"/>
  <c r="E37" i="23"/>
  <c r="C37" i="23"/>
  <c r="B37" i="23"/>
  <c r="G36" i="23"/>
  <c r="D36" i="23"/>
  <c r="G35" i="23"/>
  <c r="D35" i="23"/>
  <c r="G34" i="23"/>
  <c r="D34" i="23"/>
  <c r="G33" i="23"/>
  <c r="D33" i="23"/>
  <c r="G32" i="23"/>
  <c r="D32" i="23"/>
  <c r="G31" i="23"/>
  <c r="D31" i="23"/>
  <c r="F30" i="23"/>
  <c r="E30" i="23"/>
  <c r="C30" i="23"/>
  <c r="B30" i="23"/>
  <c r="G29" i="23"/>
  <c r="D29" i="23"/>
  <c r="G28" i="23"/>
  <c r="D28" i="23"/>
  <c r="G27" i="23"/>
  <c r="D27" i="23"/>
  <c r="G26" i="23"/>
  <c r="D26" i="23"/>
  <c r="G25" i="23"/>
  <c r="D25" i="23"/>
  <c r="G24" i="23"/>
  <c r="D24" i="23"/>
  <c r="Q45" i="23"/>
  <c r="Q41" i="23"/>
  <c r="Q34" i="23"/>
  <c r="Q25" i="23"/>
  <c r="L60" i="24" l="1"/>
  <c r="E32" i="32" s="1"/>
  <c r="C30" i="30"/>
  <c r="N60" i="24"/>
  <c r="E34" i="32" s="1"/>
  <c r="E30" i="30"/>
  <c r="O60" i="24"/>
  <c r="E33" i="32" s="1"/>
  <c r="F30" i="30"/>
  <c r="Q29" i="23"/>
  <c r="Q54" i="23"/>
  <c r="R54" i="23" s="1"/>
  <c r="Q58" i="23"/>
  <c r="K60" i="24"/>
  <c r="E31" i="32" s="1"/>
  <c r="B30" i="30"/>
  <c r="D30" i="30" s="1"/>
  <c r="Q36" i="23"/>
  <c r="R36" i="23" s="1"/>
  <c r="Q39" i="23"/>
  <c r="R39" i="23" s="1"/>
  <c r="D52" i="26"/>
  <c r="Q32" i="23"/>
  <c r="H25" i="31"/>
  <c r="I25" i="31" s="1"/>
  <c r="H26" i="31"/>
  <c r="I26" i="31" s="1"/>
  <c r="H33" i="31"/>
  <c r="I33" i="31" s="1"/>
  <c r="H34" i="31"/>
  <c r="I34" i="31" s="1"/>
  <c r="H38" i="31"/>
  <c r="I38" i="31" s="1"/>
  <c r="H39" i="31"/>
  <c r="H41" i="31"/>
  <c r="I41" i="31" s="1"/>
  <c r="H42" i="31"/>
  <c r="H43" i="31"/>
  <c r="H47" i="31"/>
  <c r="H49" i="31"/>
  <c r="I49" i="31" s="1"/>
  <c r="R38" i="23"/>
  <c r="M37" i="23"/>
  <c r="M52" i="23"/>
  <c r="M59" i="23"/>
  <c r="D30" i="24"/>
  <c r="D52" i="24"/>
  <c r="M30" i="24"/>
  <c r="M52" i="24"/>
  <c r="D30" i="25"/>
  <c r="D37" i="25"/>
  <c r="H50" i="31"/>
  <c r="I50" i="31" s="1"/>
  <c r="D30" i="26"/>
  <c r="R46" i="23"/>
  <c r="Q31" i="23"/>
  <c r="Q35" i="23"/>
  <c r="P52" i="23"/>
  <c r="P59" i="23"/>
  <c r="G30" i="24"/>
  <c r="G37" i="24"/>
  <c r="G52" i="24"/>
  <c r="G59" i="24"/>
  <c r="P30" i="24"/>
  <c r="P37" i="24"/>
  <c r="P52" i="24"/>
  <c r="G30" i="26"/>
  <c r="G37" i="26"/>
  <c r="G52" i="26"/>
  <c r="R42" i="23"/>
  <c r="R34" i="23"/>
  <c r="R50" i="23"/>
  <c r="R32" i="23"/>
  <c r="Q43" i="23"/>
  <c r="Q47" i="23"/>
  <c r="Q51" i="23"/>
  <c r="Q40" i="23"/>
  <c r="Q44" i="23"/>
  <c r="Q48" i="23"/>
  <c r="Q55" i="23"/>
  <c r="Q27" i="23"/>
  <c r="Q56" i="23"/>
  <c r="Q26" i="23"/>
  <c r="D52" i="25"/>
  <c r="D37" i="26"/>
  <c r="H28" i="23"/>
  <c r="I28" i="23" s="1"/>
  <c r="M28" i="28"/>
  <c r="D28" i="29"/>
  <c r="H33" i="23"/>
  <c r="I33" i="23" s="1"/>
  <c r="M33" i="28"/>
  <c r="D33" i="29"/>
  <c r="K37" i="28"/>
  <c r="B37" i="29"/>
  <c r="H42" i="23"/>
  <c r="M42" i="28"/>
  <c r="H57" i="33" s="1"/>
  <c r="D42" i="29"/>
  <c r="H39" i="34" s="1"/>
  <c r="D52" i="23"/>
  <c r="M46" i="28"/>
  <c r="D46" i="29"/>
  <c r="H50" i="23"/>
  <c r="M50" i="28"/>
  <c r="D50" i="29"/>
  <c r="M55" i="28"/>
  <c r="D55" i="29"/>
  <c r="K59" i="28"/>
  <c r="B59" i="29"/>
  <c r="P26" i="28"/>
  <c r="G26" i="29"/>
  <c r="C60" i="23"/>
  <c r="L30" i="28"/>
  <c r="C30" i="29"/>
  <c r="P33" i="28"/>
  <c r="G33" i="29"/>
  <c r="L37" i="28"/>
  <c r="C37" i="29"/>
  <c r="P40" i="28"/>
  <c r="F56" i="33" s="1"/>
  <c r="G40" i="29"/>
  <c r="F38" i="34" s="1"/>
  <c r="P44" i="28"/>
  <c r="J56" i="33" s="1"/>
  <c r="G44" i="29"/>
  <c r="J38" i="34" s="1"/>
  <c r="P50" i="28"/>
  <c r="G50" i="29"/>
  <c r="H25" i="23"/>
  <c r="I25" i="23" s="1"/>
  <c r="M25" i="28"/>
  <c r="D25" i="29"/>
  <c r="H27" i="23"/>
  <c r="I27" i="23" s="1"/>
  <c r="M27" i="28"/>
  <c r="D27" i="29"/>
  <c r="H29" i="23"/>
  <c r="I29" i="23" s="1"/>
  <c r="M29" i="28"/>
  <c r="D29" i="29"/>
  <c r="E60" i="23"/>
  <c r="N30" i="28"/>
  <c r="E30" i="29"/>
  <c r="H32" i="23"/>
  <c r="I32" i="23" s="1"/>
  <c r="M32" i="28"/>
  <c r="D32" i="29"/>
  <c r="H34" i="23"/>
  <c r="M34" i="28"/>
  <c r="D34" i="29"/>
  <c r="H36" i="23"/>
  <c r="I36" i="23" s="1"/>
  <c r="M36" i="28"/>
  <c r="D36" i="29"/>
  <c r="N37" i="28"/>
  <c r="E37" i="29"/>
  <c r="H39" i="23"/>
  <c r="I39" i="23" s="1"/>
  <c r="M39" i="28"/>
  <c r="D39" i="29"/>
  <c r="E39" i="34" s="1"/>
  <c r="H41" i="23"/>
  <c r="I41" i="23" s="1"/>
  <c r="M41" i="28"/>
  <c r="G57" i="33" s="1"/>
  <c r="D41" i="29"/>
  <c r="G39" i="34" s="1"/>
  <c r="H43" i="23"/>
  <c r="M43" i="28"/>
  <c r="I57" i="33" s="1"/>
  <c r="D43" i="29"/>
  <c r="I39" i="34" s="1"/>
  <c r="H45" i="23"/>
  <c r="I45" i="23" s="1"/>
  <c r="M45" i="28"/>
  <c r="K57" i="33" s="1"/>
  <c r="D45" i="29"/>
  <c r="K39" i="34" s="1"/>
  <c r="H47" i="23"/>
  <c r="I47" i="23" s="1"/>
  <c r="M47" i="28"/>
  <c r="D47" i="29"/>
  <c r="H49" i="23"/>
  <c r="I49" i="23" s="1"/>
  <c r="M49" i="28"/>
  <c r="D49" i="29"/>
  <c r="H51" i="23"/>
  <c r="I51" i="23" s="1"/>
  <c r="M51" i="28"/>
  <c r="D51" i="29"/>
  <c r="N52" i="28"/>
  <c r="E52" i="29"/>
  <c r="H54" i="23"/>
  <c r="M54" i="28"/>
  <c r="D54" i="29"/>
  <c r="H56" i="23"/>
  <c r="I56" i="23" s="1"/>
  <c r="M56" i="28"/>
  <c r="D56" i="29"/>
  <c r="H58" i="23"/>
  <c r="I58" i="23" s="1"/>
  <c r="M58" i="28"/>
  <c r="D58" i="29"/>
  <c r="N59" i="28"/>
  <c r="E59" i="29"/>
  <c r="D37" i="24"/>
  <c r="D60" i="24" s="1"/>
  <c r="D59" i="24"/>
  <c r="M37" i="24"/>
  <c r="M59" i="24"/>
  <c r="N60" i="25"/>
  <c r="E30" i="31"/>
  <c r="H54" i="31"/>
  <c r="I54" i="31" s="1"/>
  <c r="H58" i="31"/>
  <c r="G59" i="26"/>
  <c r="H26" i="23"/>
  <c r="M26" i="28"/>
  <c r="D26" i="29"/>
  <c r="D37" i="23"/>
  <c r="M31" i="28"/>
  <c r="D31" i="29"/>
  <c r="H40" i="23"/>
  <c r="I40" i="23" s="1"/>
  <c r="M40" i="28"/>
  <c r="F57" i="33" s="1"/>
  <c r="D40" i="29"/>
  <c r="F39" i="34" s="1"/>
  <c r="M30" i="23"/>
  <c r="P25" i="28"/>
  <c r="G25" i="29"/>
  <c r="P27" i="28"/>
  <c r="G27" i="29"/>
  <c r="P29" i="28"/>
  <c r="G29" i="29"/>
  <c r="F60" i="23"/>
  <c r="O30" i="28"/>
  <c r="F30" i="29"/>
  <c r="P32" i="28"/>
  <c r="G32" i="29"/>
  <c r="P34" i="28"/>
  <c r="G34" i="29"/>
  <c r="P36" i="28"/>
  <c r="G36" i="29"/>
  <c r="O37" i="28"/>
  <c r="F37" i="29"/>
  <c r="P39" i="28"/>
  <c r="G39" i="29"/>
  <c r="E38" i="34" s="1"/>
  <c r="P41" i="28"/>
  <c r="G56" i="33" s="1"/>
  <c r="G41" i="29"/>
  <c r="G38" i="34" s="1"/>
  <c r="P43" i="28"/>
  <c r="I56" i="33" s="1"/>
  <c r="G43" i="29"/>
  <c r="I38" i="34" s="1"/>
  <c r="P45" i="28"/>
  <c r="K56" i="33" s="1"/>
  <c r="G45" i="29"/>
  <c r="K38" i="34" s="1"/>
  <c r="P47" i="28"/>
  <c r="G47" i="29"/>
  <c r="P49" i="28"/>
  <c r="G49" i="29"/>
  <c r="P51" i="28"/>
  <c r="G51" i="29"/>
  <c r="O52" i="28"/>
  <c r="F52" i="29"/>
  <c r="P54" i="28"/>
  <c r="G54" i="29"/>
  <c r="P56" i="28"/>
  <c r="G56" i="29"/>
  <c r="P58" i="28"/>
  <c r="G58" i="29"/>
  <c r="O59" i="28"/>
  <c r="F59" i="29"/>
  <c r="R25" i="23"/>
  <c r="R29" i="23"/>
  <c r="R41" i="23"/>
  <c r="R45" i="23"/>
  <c r="R49" i="23"/>
  <c r="H27" i="31"/>
  <c r="I27" i="31" s="1"/>
  <c r="H29" i="31"/>
  <c r="I29" i="31" s="1"/>
  <c r="O60" i="25"/>
  <c r="F30" i="31"/>
  <c r="H32" i="31"/>
  <c r="I32" i="31" s="1"/>
  <c r="H36" i="31"/>
  <c r="I36" i="31" s="1"/>
  <c r="I39" i="31"/>
  <c r="I43" i="31"/>
  <c r="H45" i="31"/>
  <c r="I45" i="31" s="1"/>
  <c r="I47" i="31"/>
  <c r="H51" i="31"/>
  <c r="I51" i="31" s="1"/>
  <c r="H56" i="31"/>
  <c r="I56" i="31" s="1"/>
  <c r="D47" i="32"/>
  <c r="D59" i="25"/>
  <c r="M30" i="25"/>
  <c r="D24" i="31"/>
  <c r="K60" i="25"/>
  <c r="B30" i="31"/>
  <c r="M37" i="25"/>
  <c r="D31" i="31"/>
  <c r="M52" i="25"/>
  <c r="D46" i="31"/>
  <c r="M59" i="25"/>
  <c r="D53" i="31"/>
  <c r="D30" i="23"/>
  <c r="M24" i="28"/>
  <c r="D24" i="29"/>
  <c r="B60" i="23"/>
  <c r="K30" i="28"/>
  <c r="B30" i="29"/>
  <c r="H35" i="23"/>
  <c r="I35" i="23" s="1"/>
  <c r="M35" i="28"/>
  <c r="D35" i="29"/>
  <c r="H38" i="23"/>
  <c r="I38" i="23" s="1"/>
  <c r="M38" i="28"/>
  <c r="D38" i="29"/>
  <c r="D39" i="34" s="1"/>
  <c r="H44" i="23"/>
  <c r="I44" i="23" s="1"/>
  <c r="M44" i="28"/>
  <c r="J57" i="33" s="1"/>
  <c r="D44" i="29"/>
  <c r="J39" i="34" s="1"/>
  <c r="H48" i="23"/>
  <c r="I48" i="23" s="1"/>
  <c r="M48" i="28"/>
  <c r="D48" i="29"/>
  <c r="K52" i="28"/>
  <c r="B52" i="29"/>
  <c r="H53" i="23"/>
  <c r="I53" i="23" s="1"/>
  <c r="M53" i="28"/>
  <c r="D53" i="29"/>
  <c r="H57" i="23"/>
  <c r="I57" i="23" s="1"/>
  <c r="M57" i="28"/>
  <c r="D57" i="29"/>
  <c r="G30" i="23"/>
  <c r="P24" i="28"/>
  <c r="Q24" i="28" s="1"/>
  <c r="G24" i="29"/>
  <c r="P28" i="28"/>
  <c r="G28" i="29"/>
  <c r="P31" i="28"/>
  <c r="G31" i="29"/>
  <c r="P35" i="28"/>
  <c r="G35" i="29"/>
  <c r="P38" i="28"/>
  <c r="G38" i="29"/>
  <c r="D38" i="34" s="1"/>
  <c r="P42" i="28"/>
  <c r="H56" i="33" s="1"/>
  <c r="G42" i="29"/>
  <c r="H38" i="34" s="1"/>
  <c r="G52" i="23"/>
  <c r="P46" i="28"/>
  <c r="G46" i="29"/>
  <c r="P48" i="28"/>
  <c r="G48" i="29"/>
  <c r="L52" i="28"/>
  <c r="C52" i="29"/>
  <c r="G59" i="23"/>
  <c r="P53" i="28"/>
  <c r="G53" i="29"/>
  <c r="H55" i="23"/>
  <c r="I55" i="23" s="1"/>
  <c r="P55" i="28"/>
  <c r="G55" i="29"/>
  <c r="P57" i="28"/>
  <c r="G57" i="29"/>
  <c r="L59" i="28"/>
  <c r="C59" i="29"/>
  <c r="Q24" i="23"/>
  <c r="Q28" i="23"/>
  <c r="R33" i="23"/>
  <c r="R57" i="23"/>
  <c r="P59" i="24"/>
  <c r="G30" i="25"/>
  <c r="G37" i="25"/>
  <c r="G52" i="25"/>
  <c r="G59" i="25"/>
  <c r="P30" i="25"/>
  <c r="G24" i="31"/>
  <c r="H28" i="31"/>
  <c r="I28" i="31" s="1"/>
  <c r="L60" i="25"/>
  <c r="C30" i="31"/>
  <c r="P37" i="25"/>
  <c r="G37" i="31" s="1"/>
  <c r="G31" i="31"/>
  <c r="H35" i="31"/>
  <c r="I35" i="31" s="1"/>
  <c r="H40" i="31"/>
  <c r="I40" i="31" s="1"/>
  <c r="I42" i="31"/>
  <c r="H44" i="31"/>
  <c r="I44" i="31" s="1"/>
  <c r="P52" i="25"/>
  <c r="G46" i="31"/>
  <c r="H48" i="31"/>
  <c r="I48" i="31" s="1"/>
  <c r="P59" i="25"/>
  <c r="G53" i="31"/>
  <c r="H55" i="31"/>
  <c r="I55" i="31" s="1"/>
  <c r="H57" i="31"/>
  <c r="I57" i="31" s="1"/>
  <c r="D59" i="26"/>
  <c r="P30" i="23"/>
  <c r="R53" i="23"/>
  <c r="P37" i="23"/>
  <c r="I43" i="23"/>
  <c r="H24" i="23"/>
  <c r="I24" i="23" s="1"/>
  <c r="H31" i="23"/>
  <c r="D59" i="23"/>
  <c r="G37" i="23"/>
  <c r="H46" i="23"/>
  <c r="I46" i="23" s="1"/>
  <c r="R58" i="23"/>
  <c r="R40" i="23"/>
  <c r="I26" i="23"/>
  <c r="I34" i="23"/>
  <c r="I42" i="23"/>
  <c r="I50" i="23"/>
  <c r="I54" i="23"/>
  <c r="R57" i="51"/>
  <c r="E57" i="51"/>
  <c r="AE27" i="51"/>
  <c r="AE28" i="51" s="1"/>
  <c r="AE29" i="51" s="1"/>
  <c r="AE30" i="51" s="1"/>
  <c r="AE31" i="51" s="1"/>
  <c r="AE32" i="51" s="1"/>
  <c r="AE33" i="51" s="1"/>
  <c r="AE34" i="51" s="1"/>
  <c r="AE35" i="51" s="1"/>
  <c r="AE36" i="51" s="1"/>
  <c r="AE37" i="51" s="1"/>
  <c r="AE38" i="51" s="1"/>
  <c r="AE39" i="51" s="1"/>
  <c r="AE40" i="51" s="1"/>
  <c r="AE41" i="51" s="1"/>
  <c r="AE42" i="51" s="1"/>
  <c r="AE43" i="51" s="1"/>
  <c r="AE44" i="51" s="1"/>
  <c r="AE45" i="51" s="1"/>
  <c r="AE46" i="51" s="1"/>
  <c r="AE47" i="51" s="1"/>
  <c r="AE48" i="51" s="1"/>
  <c r="AE49" i="51" s="1"/>
  <c r="AE50" i="51" s="1"/>
  <c r="AE51" i="51" s="1"/>
  <c r="AE52" i="51" s="1"/>
  <c r="AE53" i="51" s="1"/>
  <c r="AE54" i="51" s="1"/>
  <c r="AE55" i="51" s="1"/>
  <c r="AE56" i="51" s="1"/>
  <c r="AD26" i="51"/>
  <c r="R57" i="50"/>
  <c r="AE27" i="50"/>
  <c r="AE28" i="50" s="1"/>
  <c r="AE29" i="50" s="1"/>
  <c r="AE30" i="50" s="1"/>
  <c r="AE31" i="50" s="1"/>
  <c r="AE32" i="50" s="1"/>
  <c r="AE33" i="50" s="1"/>
  <c r="AE34" i="50" s="1"/>
  <c r="AE35" i="50" s="1"/>
  <c r="AE36" i="50" s="1"/>
  <c r="AE37" i="50" s="1"/>
  <c r="AE38" i="50" s="1"/>
  <c r="AE39" i="50" s="1"/>
  <c r="AE40" i="50" s="1"/>
  <c r="AE41" i="50" s="1"/>
  <c r="AE42" i="50" s="1"/>
  <c r="AE43" i="50" s="1"/>
  <c r="AE44" i="50" s="1"/>
  <c r="AE45" i="50" s="1"/>
  <c r="AE46" i="50" s="1"/>
  <c r="AE47" i="50" s="1"/>
  <c r="AE48" i="50" s="1"/>
  <c r="AE49" i="50" s="1"/>
  <c r="AE50" i="50" s="1"/>
  <c r="AE51" i="50" s="1"/>
  <c r="AE52" i="50" s="1"/>
  <c r="AE53" i="50" s="1"/>
  <c r="AE54" i="50" s="1"/>
  <c r="AE55" i="50" s="1"/>
  <c r="AE56" i="50" s="1"/>
  <c r="AD26" i="50"/>
  <c r="M60" i="23" l="1"/>
  <c r="Q26" i="28"/>
  <c r="G52" i="31"/>
  <c r="D37" i="31"/>
  <c r="G60" i="26"/>
  <c r="Q59" i="23"/>
  <c r="R59" i="23" s="1"/>
  <c r="D60" i="25"/>
  <c r="D52" i="31"/>
  <c r="H52" i="31" s="1"/>
  <c r="G30" i="30"/>
  <c r="Q37" i="23"/>
  <c r="G59" i="31"/>
  <c r="H30" i="23"/>
  <c r="I30" i="23" s="1"/>
  <c r="Q32" i="28"/>
  <c r="Q28" i="28"/>
  <c r="R28" i="28" s="1"/>
  <c r="Q52" i="23"/>
  <c r="R52" i="23" s="1"/>
  <c r="M60" i="24"/>
  <c r="Q30" i="23"/>
  <c r="D60" i="23"/>
  <c r="D60" i="26"/>
  <c r="P60" i="24"/>
  <c r="R55" i="23"/>
  <c r="AD27" i="51"/>
  <c r="AD28" i="51" s="1"/>
  <c r="AD29" i="51" s="1"/>
  <c r="AD30" i="51" s="1"/>
  <c r="AD31" i="51" s="1"/>
  <c r="AD32" i="51" s="1"/>
  <c r="AD33" i="51" s="1"/>
  <c r="AD34" i="51" s="1"/>
  <c r="AD35" i="51" s="1"/>
  <c r="AD36" i="51" s="1"/>
  <c r="AD37" i="51" s="1"/>
  <c r="AD38" i="51" s="1"/>
  <c r="AD39" i="51" s="1"/>
  <c r="AD40" i="51" s="1"/>
  <c r="AD41" i="51" s="1"/>
  <c r="AD42" i="51" s="1"/>
  <c r="AD43" i="51" s="1"/>
  <c r="AD44" i="51" s="1"/>
  <c r="AD45" i="51" s="1"/>
  <c r="AD46" i="51" s="1"/>
  <c r="AD47" i="51" s="1"/>
  <c r="AD48" i="51" s="1"/>
  <c r="AD49" i="51" s="1"/>
  <c r="AD50" i="51" s="1"/>
  <c r="AD51" i="51" s="1"/>
  <c r="AD52" i="51" s="1"/>
  <c r="AD53" i="51" s="1"/>
  <c r="AD54" i="51" s="1"/>
  <c r="AD55" i="51" s="1"/>
  <c r="AD56" i="51" s="1"/>
  <c r="R48" i="23"/>
  <c r="H24" i="29"/>
  <c r="I24" i="29" s="1"/>
  <c r="R26" i="23"/>
  <c r="R44" i="23"/>
  <c r="R35" i="23"/>
  <c r="R24" i="28"/>
  <c r="R56" i="23"/>
  <c r="R31" i="23"/>
  <c r="R26" i="28"/>
  <c r="R27" i="23"/>
  <c r="R51" i="23"/>
  <c r="R28" i="23"/>
  <c r="R47" i="23"/>
  <c r="AD27" i="50"/>
  <c r="AD28" i="50" s="1"/>
  <c r="AD29" i="50" s="1"/>
  <c r="AD30" i="50" s="1"/>
  <c r="AD31" i="50" s="1"/>
  <c r="AD32" i="50" s="1"/>
  <c r="AD33" i="50" s="1"/>
  <c r="AD34" i="50" s="1"/>
  <c r="AD35" i="50" s="1"/>
  <c r="AD36" i="50" s="1"/>
  <c r="AD37" i="50" s="1"/>
  <c r="AD38" i="50" s="1"/>
  <c r="AD39" i="50" s="1"/>
  <c r="AD40" i="50" s="1"/>
  <c r="AD41" i="50" s="1"/>
  <c r="AD42" i="50" s="1"/>
  <c r="AD43" i="50" s="1"/>
  <c r="AD44" i="50" s="1"/>
  <c r="AD45" i="50" s="1"/>
  <c r="AD46" i="50" s="1"/>
  <c r="AD47" i="50" s="1"/>
  <c r="AD48" i="50" s="1"/>
  <c r="AD49" i="50" s="1"/>
  <c r="AD50" i="50" s="1"/>
  <c r="AD51" i="50" s="1"/>
  <c r="AD52" i="50" s="1"/>
  <c r="AD53" i="50" s="1"/>
  <c r="AD54" i="50" s="1"/>
  <c r="AD55" i="50" s="1"/>
  <c r="AD56" i="50" s="1"/>
  <c r="R32" i="28"/>
  <c r="R24" i="23"/>
  <c r="R43" i="23"/>
  <c r="G60" i="24"/>
  <c r="H53" i="31"/>
  <c r="I53" i="31" s="1"/>
  <c r="H37" i="31"/>
  <c r="D40" i="34"/>
  <c r="D41" i="34" s="1"/>
  <c r="M30" i="28"/>
  <c r="D30" i="29"/>
  <c r="B39" i="34" s="1"/>
  <c r="K40" i="34"/>
  <c r="K41" i="34" s="1"/>
  <c r="G40" i="34"/>
  <c r="G41" i="34" s="1"/>
  <c r="I58" i="31"/>
  <c r="D60" i="29"/>
  <c r="H24" i="31"/>
  <c r="I24" i="31" s="1"/>
  <c r="P52" i="28"/>
  <c r="L56" i="33" s="1"/>
  <c r="G52" i="29"/>
  <c r="L38" i="34" s="1"/>
  <c r="D31" i="32"/>
  <c r="K60" i="28"/>
  <c r="B60" i="29"/>
  <c r="H46" i="31"/>
  <c r="F45" i="32"/>
  <c r="F60" i="31"/>
  <c r="F46" i="32"/>
  <c r="E60" i="31"/>
  <c r="D34" i="32"/>
  <c r="N60" i="28"/>
  <c r="E60" i="29"/>
  <c r="Q25" i="28"/>
  <c r="J40" i="34"/>
  <c r="J41" i="34" s="1"/>
  <c r="P37" i="28"/>
  <c r="G37" i="29"/>
  <c r="C38" i="34" s="1"/>
  <c r="H59" i="23"/>
  <c r="I59" i="23" s="1"/>
  <c r="M59" i="28"/>
  <c r="M57" i="33" s="1"/>
  <c r="D59" i="29"/>
  <c r="M39" i="34" s="1"/>
  <c r="M75" i="34" s="1"/>
  <c r="F44" i="32"/>
  <c r="C60" i="31"/>
  <c r="P60" i="25"/>
  <c r="G30" i="31"/>
  <c r="G60" i="25"/>
  <c r="P59" i="28"/>
  <c r="M56" i="33" s="1"/>
  <c r="G59" i="29"/>
  <c r="M38" i="34" s="1"/>
  <c r="H40" i="34"/>
  <c r="H41" i="34" s="1"/>
  <c r="P30" i="28"/>
  <c r="G30" i="29"/>
  <c r="B38" i="34" s="1"/>
  <c r="D59" i="31"/>
  <c r="H59" i="31" s="1"/>
  <c r="I40" i="34"/>
  <c r="I41" i="34" s="1"/>
  <c r="E40" i="34"/>
  <c r="E41" i="34" s="1"/>
  <c r="D33" i="32"/>
  <c r="O60" i="28"/>
  <c r="F60" i="29"/>
  <c r="Q31" i="28"/>
  <c r="Q27" i="28"/>
  <c r="H31" i="31"/>
  <c r="I31" i="31" s="1"/>
  <c r="F43" i="32"/>
  <c r="B60" i="31"/>
  <c r="M60" i="25"/>
  <c r="D60" i="31" s="1"/>
  <c r="D30" i="31"/>
  <c r="M37" i="28"/>
  <c r="D37" i="29"/>
  <c r="C39" i="34" s="1"/>
  <c r="Q29" i="28"/>
  <c r="F40" i="34"/>
  <c r="F41" i="34" s="1"/>
  <c r="D32" i="32"/>
  <c r="L60" i="28"/>
  <c r="C60" i="29"/>
  <c r="H52" i="23"/>
  <c r="I52" i="23" s="1"/>
  <c r="M52" i="28"/>
  <c r="L57" i="33" s="1"/>
  <c r="D52" i="29"/>
  <c r="L39" i="34" s="1"/>
  <c r="R30" i="23"/>
  <c r="P60" i="23"/>
  <c r="R37" i="23"/>
  <c r="I31" i="23"/>
  <c r="G60" i="23"/>
  <c r="H37" i="23"/>
  <c r="Q60" i="23" l="1"/>
  <c r="S30" i="23" s="1"/>
  <c r="G60" i="31"/>
  <c r="M60" i="28"/>
  <c r="H60" i="23"/>
  <c r="J30" i="23" s="1"/>
  <c r="S60" i="23"/>
  <c r="S39" i="23"/>
  <c r="S25" i="23"/>
  <c r="S41" i="23"/>
  <c r="S42" i="23"/>
  <c r="S29" i="23"/>
  <c r="S49" i="23"/>
  <c r="R29" i="28"/>
  <c r="R27" i="28"/>
  <c r="S52" i="23"/>
  <c r="S48" i="23"/>
  <c r="R31" i="28"/>
  <c r="R25" i="28"/>
  <c r="S31" i="23"/>
  <c r="S44" i="23"/>
  <c r="H30" i="31"/>
  <c r="I30" i="31" s="1"/>
  <c r="S40" i="23"/>
  <c r="S27" i="23"/>
  <c r="S26" i="23"/>
  <c r="I59" i="31"/>
  <c r="Q30" i="28"/>
  <c r="P60" i="28"/>
  <c r="G60" i="29"/>
  <c r="C40" i="34"/>
  <c r="C41" i="34" s="1"/>
  <c r="B40" i="34"/>
  <c r="N38" i="34"/>
  <c r="M40" i="34"/>
  <c r="M41" i="34" s="1"/>
  <c r="I46" i="31"/>
  <c r="L40" i="34"/>
  <c r="L41" i="34" s="1"/>
  <c r="I52" i="31"/>
  <c r="N39" i="34"/>
  <c r="I37" i="31"/>
  <c r="J37" i="23"/>
  <c r="I37" i="23"/>
  <c r="J58" i="23"/>
  <c r="J57" i="23"/>
  <c r="J52" i="23"/>
  <c r="J32" i="23"/>
  <c r="J59" i="23"/>
  <c r="J56" i="23"/>
  <c r="J49" i="23"/>
  <c r="J44" i="23"/>
  <c r="J38" i="23"/>
  <c r="J47" i="23"/>
  <c r="J33" i="23"/>
  <c r="J29" i="23"/>
  <c r="J45" i="23"/>
  <c r="J46" i="23"/>
  <c r="J41" i="23"/>
  <c r="J43" i="23"/>
  <c r="J53" i="23"/>
  <c r="J48" i="23"/>
  <c r="J28" i="23"/>
  <c r="J25" i="23"/>
  <c r="J26" i="23"/>
  <c r="J42" i="23"/>
  <c r="J27" i="23"/>
  <c r="J35" i="23"/>
  <c r="J51" i="23"/>
  <c r="J36" i="23"/>
  <c r="J55" i="23"/>
  <c r="J34" i="23"/>
  <c r="J31" i="23"/>
  <c r="J24" i="23"/>
  <c r="M58" i="33"/>
  <c r="L58" i="33"/>
  <c r="L59" i="33" s="1"/>
  <c r="K58" i="33"/>
  <c r="J58" i="33"/>
  <c r="J59" i="33" s="1"/>
  <c r="I58" i="33"/>
  <c r="S43" i="23" l="1"/>
  <c r="S34" i="23"/>
  <c r="S46" i="23"/>
  <c r="S57" i="23"/>
  <c r="S55" i="23"/>
  <c r="S36" i="23"/>
  <c r="S38" i="23"/>
  <c r="S33" i="23"/>
  <c r="S37" i="23"/>
  <c r="S47" i="23"/>
  <c r="S35" i="23"/>
  <c r="S45" i="23"/>
  <c r="S50" i="23"/>
  <c r="S24" i="23"/>
  <c r="S28" i="23"/>
  <c r="S59" i="23"/>
  <c r="S32" i="23"/>
  <c r="S54" i="23"/>
  <c r="I60" i="23"/>
  <c r="S56" i="23"/>
  <c r="S51" i="23"/>
  <c r="S58" i="23"/>
  <c r="S53" i="23"/>
  <c r="R60" i="23"/>
  <c r="J40" i="23"/>
  <c r="J39" i="23"/>
  <c r="J60" i="23" s="1"/>
  <c r="J50" i="23"/>
  <c r="J54" i="23"/>
  <c r="H60" i="31"/>
  <c r="J53" i="31" s="1"/>
  <c r="R30" i="28"/>
  <c r="N40" i="34"/>
  <c r="N41" i="34" s="1"/>
  <c r="B41" i="34"/>
  <c r="H58" i="33"/>
  <c r="H59" i="33" s="1"/>
  <c r="F58" i="33"/>
  <c r="F59" i="33" s="1"/>
  <c r="I59" i="33"/>
  <c r="M59" i="33"/>
  <c r="G58" i="33"/>
  <c r="K59" i="33"/>
  <c r="J49" i="31" l="1"/>
  <c r="J59" i="31"/>
  <c r="J36" i="31"/>
  <c r="J54" i="31"/>
  <c r="J25" i="31"/>
  <c r="I60" i="31"/>
  <c r="J56" i="31"/>
  <c r="J42" i="31"/>
  <c r="J46" i="31"/>
  <c r="J37" i="31"/>
  <c r="J28" i="31"/>
  <c r="J33" i="31"/>
  <c r="J55" i="31"/>
  <c r="J27" i="31"/>
  <c r="J32" i="31"/>
  <c r="J39" i="31"/>
  <c r="J24" i="31"/>
  <c r="J58" i="31"/>
  <c r="J26" i="31"/>
  <c r="J47" i="31"/>
  <c r="J50" i="31"/>
  <c r="J30" i="31"/>
  <c r="J48" i="31"/>
  <c r="J41" i="31"/>
  <c r="J29" i="31"/>
  <c r="J38" i="31"/>
  <c r="J31" i="31"/>
  <c r="J45" i="31"/>
  <c r="J51" i="31"/>
  <c r="J52" i="31"/>
  <c r="J35" i="31"/>
  <c r="J34" i="31"/>
  <c r="J57" i="31"/>
  <c r="J44" i="31"/>
  <c r="J40" i="31"/>
  <c r="J43" i="31"/>
  <c r="G59" i="33"/>
  <c r="O52" i="22"/>
  <c r="O52" i="30" s="1"/>
  <c r="N52" i="22"/>
  <c r="N52" i="30" s="1"/>
  <c r="L52" i="22"/>
  <c r="L52" i="30" s="1"/>
  <c r="K52" i="22"/>
  <c r="K52" i="30" s="1"/>
  <c r="O37" i="22"/>
  <c r="O37" i="30" s="1"/>
  <c r="N37" i="22"/>
  <c r="N37" i="30" s="1"/>
  <c r="L37" i="22"/>
  <c r="L37" i="30" s="1"/>
  <c r="K37" i="22"/>
  <c r="K37" i="30" s="1"/>
  <c r="O30" i="22"/>
  <c r="O30" i="30" s="1"/>
  <c r="N30" i="22"/>
  <c r="N30" i="30" s="1"/>
  <c r="L30" i="22"/>
  <c r="L30" i="30" s="1"/>
  <c r="K30" i="22"/>
  <c r="K30" i="30" s="1"/>
  <c r="F59" i="22"/>
  <c r="E59" i="22"/>
  <c r="F52" i="22"/>
  <c r="E52" i="22"/>
  <c r="F37" i="22"/>
  <c r="E37" i="22"/>
  <c r="F30" i="22"/>
  <c r="E30" i="22"/>
  <c r="C59" i="22"/>
  <c r="B59" i="22"/>
  <c r="C52" i="22"/>
  <c r="B52" i="22"/>
  <c r="C37" i="22"/>
  <c r="B37" i="22"/>
  <c r="C30" i="22"/>
  <c r="B30" i="22"/>
  <c r="J60" i="31" l="1"/>
  <c r="L52" i="31"/>
  <c r="C52" i="28"/>
  <c r="C92" i="28" s="1"/>
  <c r="O30" i="31"/>
  <c r="F30" i="28"/>
  <c r="O52" i="31"/>
  <c r="F52" i="28"/>
  <c r="F92" i="28" s="1"/>
  <c r="L30" i="31"/>
  <c r="C30" i="28"/>
  <c r="K37" i="31"/>
  <c r="B37" i="28"/>
  <c r="B77" i="28" s="1"/>
  <c r="K59" i="31"/>
  <c r="N37" i="31"/>
  <c r="E37" i="28"/>
  <c r="E77" i="28" s="1"/>
  <c r="N59" i="31"/>
  <c r="K30" i="31"/>
  <c r="B30" i="28"/>
  <c r="B70" i="28" s="1"/>
  <c r="L37" i="31"/>
  <c r="C37" i="28"/>
  <c r="C77" i="28" s="1"/>
  <c r="L59" i="31"/>
  <c r="O37" i="31"/>
  <c r="F77" i="31" s="1"/>
  <c r="F37" i="28"/>
  <c r="F77" i="28" s="1"/>
  <c r="O59" i="31"/>
  <c r="K52" i="31"/>
  <c r="B52" i="28"/>
  <c r="N30" i="31"/>
  <c r="E30" i="28"/>
  <c r="N52" i="31"/>
  <c r="E92" i="31" s="1"/>
  <c r="E52" i="28"/>
  <c r="E92" i="28" s="1"/>
  <c r="F65" i="31"/>
  <c r="F66" i="31"/>
  <c r="F67" i="31"/>
  <c r="F68" i="31"/>
  <c r="F69" i="31"/>
  <c r="F71" i="31"/>
  <c r="F72" i="31"/>
  <c r="F73" i="31"/>
  <c r="F74" i="31"/>
  <c r="F75" i="31"/>
  <c r="F76" i="31"/>
  <c r="B77" i="31"/>
  <c r="F78" i="31"/>
  <c r="F79" i="31"/>
  <c r="F80" i="31"/>
  <c r="F81" i="31"/>
  <c r="F82" i="31"/>
  <c r="C83" i="31"/>
  <c r="C85" i="31"/>
  <c r="C87" i="31"/>
  <c r="C88" i="31"/>
  <c r="C89" i="31"/>
  <c r="C90" i="31"/>
  <c r="C91" i="31"/>
  <c r="C93" i="31"/>
  <c r="C94" i="31"/>
  <c r="E94" i="31"/>
  <c r="C96" i="31"/>
  <c r="B64" i="31"/>
  <c r="C72" i="30"/>
  <c r="B90" i="30"/>
  <c r="E93" i="30"/>
  <c r="C95" i="30"/>
  <c r="E96" i="30"/>
  <c r="C97" i="30"/>
  <c r="E97" i="30"/>
  <c r="C64" i="30"/>
  <c r="E64" i="30"/>
  <c r="B66" i="29"/>
  <c r="F66" i="29"/>
  <c r="B68" i="29"/>
  <c r="F72" i="29"/>
  <c r="F74" i="29"/>
  <c r="F76" i="29"/>
  <c r="F78" i="29"/>
  <c r="B80" i="29"/>
  <c r="F80" i="29"/>
  <c r="F82" i="29"/>
  <c r="B84" i="29"/>
  <c r="F84" i="29"/>
  <c r="B93" i="29"/>
  <c r="B94" i="29"/>
  <c r="F94" i="29"/>
  <c r="B95" i="29"/>
  <c r="B96" i="29"/>
  <c r="F96" i="29"/>
  <c r="B97" i="29"/>
  <c r="F98" i="29"/>
  <c r="F64" i="29"/>
  <c r="E97" i="31"/>
  <c r="E96" i="31"/>
  <c r="E90" i="31"/>
  <c r="E89" i="31"/>
  <c r="E88" i="31"/>
  <c r="B88" i="31"/>
  <c r="E86" i="31"/>
  <c r="E85" i="31"/>
  <c r="E84" i="31"/>
  <c r="B84" i="31"/>
  <c r="E83" i="31"/>
  <c r="B83" i="31"/>
  <c r="B82" i="31"/>
  <c r="B81" i="31"/>
  <c r="B80" i="31"/>
  <c r="B79" i="31"/>
  <c r="B78" i="31"/>
  <c r="B76" i="31"/>
  <c r="B75" i="31"/>
  <c r="B74" i="31"/>
  <c r="B73" i="31"/>
  <c r="B72" i="31"/>
  <c r="B71" i="31"/>
  <c r="B69" i="31"/>
  <c r="B68" i="31"/>
  <c r="B67" i="31"/>
  <c r="B66" i="31"/>
  <c r="B65" i="31"/>
  <c r="E98" i="30"/>
  <c r="E95" i="30"/>
  <c r="E94" i="30"/>
  <c r="E83" i="30"/>
  <c r="C65" i="30"/>
  <c r="B87" i="29"/>
  <c r="B82" i="29"/>
  <c r="B78" i="29"/>
  <c r="B76" i="29"/>
  <c r="B74" i="29"/>
  <c r="B72" i="29"/>
  <c r="F68" i="29"/>
  <c r="B65" i="29"/>
  <c r="H58" i="26"/>
  <c r="H57" i="26"/>
  <c r="H56" i="26"/>
  <c r="H50" i="26"/>
  <c r="H48" i="26"/>
  <c r="I38" i="36"/>
  <c r="G38" i="36"/>
  <c r="F39" i="36"/>
  <c r="H40" i="26"/>
  <c r="E38" i="36"/>
  <c r="H38" i="26"/>
  <c r="H26" i="26"/>
  <c r="H58" i="25"/>
  <c r="Q57" i="25"/>
  <c r="H57" i="25"/>
  <c r="H56" i="25"/>
  <c r="H55" i="25"/>
  <c r="H54" i="25"/>
  <c r="H51" i="25"/>
  <c r="H50" i="25"/>
  <c r="H49" i="25"/>
  <c r="H47" i="25"/>
  <c r="H45" i="25"/>
  <c r="J39" i="35"/>
  <c r="H44" i="25"/>
  <c r="H39" i="35"/>
  <c r="Q40" i="25"/>
  <c r="Q39" i="25"/>
  <c r="H38" i="25"/>
  <c r="H34" i="25"/>
  <c r="Q25" i="25"/>
  <c r="Q24" i="25"/>
  <c r="Q56" i="24"/>
  <c r="Q55" i="24"/>
  <c r="H55" i="24"/>
  <c r="Q50" i="24"/>
  <c r="H48" i="24"/>
  <c r="H40" i="24"/>
  <c r="H38" i="24"/>
  <c r="Q36" i="24"/>
  <c r="Q29" i="24"/>
  <c r="Q28" i="24"/>
  <c r="H28" i="24"/>
  <c r="Q27" i="24"/>
  <c r="D57" i="33"/>
  <c r="B92" i="28" l="1"/>
  <c r="C70" i="28"/>
  <c r="F70" i="28"/>
  <c r="E70" i="28"/>
  <c r="B86" i="30"/>
  <c r="F86" i="30"/>
  <c r="E79" i="30"/>
  <c r="E75" i="30"/>
  <c r="C92" i="30"/>
  <c r="C90" i="30"/>
  <c r="C88" i="30"/>
  <c r="C87" i="30"/>
  <c r="C85" i="30"/>
  <c r="C83" i="30"/>
  <c r="C82" i="30"/>
  <c r="C80" i="30"/>
  <c r="C79" i="30"/>
  <c r="C76" i="30"/>
  <c r="C75" i="30"/>
  <c r="C74" i="30"/>
  <c r="C71" i="30"/>
  <c r="C68" i="30"/>
  <c r="C67" i="30"/>
  <c r="C66" i="30"/>
  <c r="E90" i="30"/>
  <c r="E89" i="30"/>
  <c r="E88" i="30"/>
  <c r="E85" i="30"/>
  <c r="E81" i="30"/>
  <c r="E77" i="30"/>
  <c r="E73" i="30"/>
  <c r="E71" i="30"/>
  <c r="E68" i="30"/>
  <c r="E66" i="30"/>
  <c r="B85" i="29"/>
  <c r="B83" i="29"/>
  <c r="B67" i="29"/>
  <c r="B64" i="29"/>
  <c r="I38" i="35"/>
  <c r="Q36" i="25"/>
  <c r="R36" i="25" s="1"/>
  <c r="Q48" i="25"/>
  <c r="F38" i="35"/>
  <c r="J38" i="35"/>
  <c r="H51" i="30"/>
  <c r="H34" i="26"/>
  <c r="I34" i="26" s="1"/>
  <c r="F85" i="29"/>
  <c r="F83" i="29"/>
  <c r="F81" i="29"/>
  <c r="F79" i="29"/>
  <c r="F77" i="29"/>
  <c r="F73" i="29"/>
  <c r="F71" i="29"/>
  <c r="F69" i="29"/>
  <c r="F67" i="29"/>
  <c r="F65" i="29"/>
  <c r="Q24" i="24"/>
  <c r="R24" i="24" s="1"/>
  <c r="Q26" i="24"/>
  <c r="H32" i="24"/>
  <c r="Q32" i="24"/>
  <c r="Q33" i="24"/>
  <c r="R33" i="24" s="1"/>
  <c r="Q34" i="24"/>
  <c r="R34" i="24" s="1"/>
  <c r="Q35" i="24"/>
  <c r="Q40" i="24"/>
  <c r="Q42" i="24"/>
  <c r="R42" i="24" s="1"/>
  <c r="Q48" i="24"/>
  <c r="R48" i="24" s="1"/>
  <c r="Q54" i="24"/>
  <c r="H56" i="24"/>
  <c r="I56" i="24" s="1"/>
  <c r="Q26" i="25"/>
  <c r="Q35" i="25"/>
  <c r="R35" i="25" s="1"/>
  <c r="D39" i="35"/>
  <c r="E38" i="35"/>
  <c r="H38" i="35"/>
  <c r="Q47" i="25"/>
  <c r="R47" i="25" s="1"/>
  <c r="Q55" i="25"/>
  <c r="R55" i="25" s="1"/>
  <c r="C39" i="35"/>
  <c r="H32" i="26"/>
  <c r="I32" i="26" s="1"/>
  <c r="H33" i="26"/>
  <c r="I33" i="26" s="1"/>
  <c r="H36" i="26"/>
  <c r="I36" i="26" s="1"/>
  <c r="H41" i="26"/>
  <c r="H42" i="26"/>
  <c r="I42" i="26" s="1"/>
  <c r="H43" i="26"/>
  <c r="I43" i="26" s="1"/>
  <c r="H44" i="26"/>
  <c r="H45" i="26"/>
  <c r="K39" i="36"/>
  <c r="H46" i="26"/>
  <c r="I46" i="26" s="1"/>
  <c r="H47" i="26"/>
  <c r="I47" i="26" s="1"/>
  <c r="H51" i="26"/>
  <c r="I51" i="26" s="1"/>
  <c r="H54" i="26"/>
  <c r="I54" i="26" s="1"/>
  <c r="H55" i="26"/>
  <c r="I55" i="26" s="1"/>
  <c r="F97" i="29"/>
  <c r="F95" i="29"/>
  <c r="F93" i="29"/>
  <c r="B91" i="29"/>
  <c r="B89" i="29"/>
  <c r="B81" i="29"/>
  <c r="B77" i="29"/>
  <c r="B75" i="29"/>
  <c r="B73" i="29"/>
  <c r="B71" i="29"/>
  <c r="B69" i="29"/>
  <c r="F90" i="29"/>
  <c r="C91" i="30"/>
  <c r="C89" i="30"/>
  <c r="C84" i="30"/>
  <c r="C81" i="30"/>
  <c r="C78" i="30"/>
  <c r="C77" i="30"/>
  <c r="C73" i="30"/>
  <c r="C69" i="30"/>
  <c r="E72" i="30"/>
  <c r="D56" i="33"/>
  <c r="D58" i="33" s="1"/>
  <c r="D59" i="33" s="1"/>
  <c r="C56" i="33"/>
  <c r="F92" i="29"/>
  <c r="H26" i="25"/>
  <c r="H28" i="25"/>
  <c r="H36" i="25"/>
  <c r="I36" i="25" s="1"/>
  <c r="D38" i="35"/>
  <c r="H40" i="25"/>
  <c r="H42" i="25"/>
  <c r="I42" i="25" s="1"/>
  <c r="I45" i="25"/>
  <c r="I49" i="25"/>
  <c r="G38" i="32"/>
  <c r="H32" i="25"/>
  <c r="I32" i="25" s="1"/>
  <c r="H48" i="25"/>
  <c r="I48" i="25" s="1"/>
  <c r="G40" i="32"/>
  <c r="I55" i="25"/>
  <c r="G39" i="32"/>
  <c r="F91" i="29"/>
  <c r="F89" i="29"/>
  <c r="F87" i="29"/>
  <c r="F38" i="36"/>
  <c r="D38" i="36"/>
  <c r="H38" i="36"/>
  <c r="B92" i="29"/>
  <c r="B90" i="29"/>
  <c r="B88" i="29"/>
  <c r="B86" i="29"/>
  <c r="F88" i="29"/>
  <c r="F86" i="29"/>
  <c r="G37" i="32"/>
  <c r="B98" i="29"/>
  <c r="F57" i="32"/>
  <c r="F58" i="32"/>
  <c r="D39" i="36"/>
  <c r="H39" i="36"/>
  <c r="F56" i="32"/>
  <c r="L39" i="36"/>
  <c r="B39" i="36"/>
  <c r="C38" i="36"/>
  <c r="K38" i="36"/>
  <c r="M38" i="36"/>
  <c r="J38" i="36"/>
  <c r="F64" i="31"/>
  <c r="E98" i="31"/>
  <c r="E95" i="31"/>
  <c r="E93" i="31"/>
  <c r="E91" i="31"/>
  <c r="E87" i="31"/>
  <c r="F47" i="32"/>
  <c r="F55" i="32"/>
  <c r="G39" i="36"/>
  <c r="G40" i="36" s="1"/>
  <c r="G41" i="36" s="1"/>
  <c r="E39" i="36"/>
  <c r="C39" i="36"/>
  <c r="C98" i="31"/>
  <c r="C97" i="31"/>
  <c r="C95" i="31"/>
  <c r="C92" i="31"/>
  <c r="C86" i="31"/>
  <c r="C84" i="31"/>
  <c r="J39" i="36"/>
  <c r="E57" i="32"/>
  <c r="H39" i="26"/>
  <c r="H25" i="26"/>
  <c r="I25" i="26" s="1"/>
  <c r="H24" i="26"/>
  <c r="H27" i="26"/>
  <c r="I27" i="26" s="1"/>
  <c r="H28" i="26"/>
  <c r="I28" i="26" s="1"/>
  <c r="H29" i="26"/>
  <c r="I29" i="26" s="1"/>
  <c r="H35" i="26"/>
  <c r="I35" i="26" s="1"/>
  <c r="I41" i="26"/>
  <c r="I45" i="26"/>
  <c r="H49" i="26"/>
  <c r="E58" i="32"/>
  <c r="E84" i="30"/>
  <c r="E80" i="30"/>
  <c r="E76" i="30"/>
  <c r="E53" i="32"/>
  <c r="F39" i="35"/>
  <c r="I44" i="26"/>
  <c r="I50" i="26"/>
  <c r="H59" i="26"/>
  <c r="E56" i="32"/>
  <c r="I48" i="26"/>
  <c r="I58" i="26"/>
  <c r="I56" i="26"/>
  <c r="Q27" i="25"/>
  <c r="R27" i="25" s="1"/>
  <c r="Q29" i="25"/>
  <c r="Q33" i="25"/>
  <c r="Q38" i="25"/>
  <c r="R38" i="25" s="1"/>
  <c r="Q41" i="25"/>
  <c r="Q43" i="25"/>
  <c r="R43" i="25" s="1"/>
  <c r="Q45" i="25"/>
  <c r="Q54" i="25"/>
  <c r="E91" i="30"/>
  <c r="E87" i="30"/>
  <c r="E86" i="30"/>
  <c r="E82" i="30"/>
  <c r="E78" i="30"/>
  <c r="E74" i="30"/>
  <c r="E69" i="30"/>
  <c r="E67" i="30"/>
  <c r="E65" i="30"/>
  <c r="Q34" i="25"/>
  <c r="R34" i="25" s="1"/>
  <c r="Q46" i="25"/>
  <c r="Q49" i="25"/>
  <c r="Q51" i="25"/>
  <c r="B38" i="35"/>
  <c r="K38" i="35"/>
  <c r="G38" i="35"/>
  <c r="F88" i="30"/>
  <c r="E35" i="32"/>
  <c r="E55" i="32"/>
  <c r="Q28" i="25"/>
  <c r="R28" i="25" s="1"/>
  <c r="Q42" i="25"/>
  <c r="Q50" i="25"/>
  <c r="Q56" i="25"/>
  <c r="H55" i="30"/>
  <c r="I55" i="30" s="1"/>
  <c r="K39" i="35"/>
  <c r="I39" i="35"/>
  <c r="G39" i="35"/>
  <c r="E39" i="35"/>
  <c r="H27" i="30"/>
  <c r="Q32" i="25"/>
  <c r="R32" i="25" s="1"/>
  <c r="Q44" i="25"/>
  <c r="Q58" i="25"/>
  <c r="C98" i="30"/>
  <c r="C96" i="30"/>
  <c r="C93" i="30"/>
  <c r="R48" i="25"/>
  <c r="Q41" i="24"/>
  <c r="Q43" i="24"/>
  <c r="Q44" i="24"/>
  <c r="Q45" i="24"/>
  <c r="R45" i="24" s="1"/>
  <c r="Q47" i="24"/>
  <c r="R47" i="24" s="1"/>
  <c r="Q49" i="24"/>
  <c r="Q57" i="24"/>
  <c r="R57" i="24" s="1"/>
  <c r="Q58" i="24"/>
  <c r="Q51" i="24"/>
  <c r="E92" i="30"/>
  <c r="E92" i="29"/>
  <c r="R27" i="24"/>
  <c r="Q25" i="24"/>
  <c r="Q38" i="24"/>
  <c r="Q39" i="24"/>
  <c r="R39" i="24" s="1"/>
  <c r="Q37" i="24"/>
  <c r="R37" i="24" s="1"/>
  <c r="R56" i="24"/>
  <c r="Q59" i="24"/>
  <c r="R59" i="24" s="1"/>
  <c r="Q46" i="24"/>
  <c r="R46" i="24" s="1"/>
  <c r="R54" i="24"/>
  <c r="H26" i="24"/>
  <c r="I26" i="24" s="1"/>
  <c r="H36" i="24"/>
  <c r="I36" i="24" s="1"/>
  <c r="H44" i="24"/>
  <c r="I44" i="24" s="1"/>
  <c r="I55" i="24"/>
  <c r="H57" i="24"/>
  <c r="G65" i="29"/>
  <c r="H34" i="24"/>
  <c r="I34" i="24" s="1"/>
  <c r="H42" i="24"/>
  <c r="I42" i="24" s="1"/>
  <c r="H50" i="24"/>
  <c r="D53" i="32"/>
  <c r="H58" i="24"/>
  <c r="I58" i="24" s="1"/>
  <c r="H54" i="24"/>
  <c r="D58" i="32"/>
  <c r="G34" i="32"/>
  <c r="D35" i="32"/>
  <c r="F99" i="29"/>
  <c r="G88" i="29"/>
  <c r="Q34" i="28"/>
  <c r="Q58" i="28"/>
  <c r="Q54" i="28"/>
  <c r="Q48" i="28"/>
  <c r="E56" i="33"/>
  <c r="B56" i="33"/>
  <c r="D55" i="32"/>
  <c r="G31" i="32"/>
  <c r="D56" i="32"/>
  <c r="G32" i="32"/>
  <c r="D98" i="29"/>
  <c r="D96" i="29"/>
  <c r="D94" i="29"/>
  <c r="D90" i="29"/>
  <c r="D88" i="29"/>
  <c r="D86" i="29"/>
  <c r="D75" i="34"/>
  <c r="D76" i="29"/>
  <c r="D74" i="29"/>
  <c r="D72" i="29"/>
  <c r="D68" i="29"/>
  <c r="D66" i="29"/>
  <c r="Q57" i="28"/>
  <c r="Q41" i="28"/>
  <c r="Q33" i="28"/>
  <c r="Q35" i="28"/>
  <c r="K75" i="34"/>
  <c r="I75" i="34"/>
  <c r="G75" i="34"/>
  <c r="E75" i="34"/>
  <c r="C75" i="34"/>
  <c r="Q53" i="28"/>
  <c r="E57" i="33"/>
  <c r="Q47" i="28"/>
  <c r="Q36" i="28"/>
  <c r="Q51" i="28"/>
  <c r="Q45" i="28"/>
  <c r="Q44" i="28"/>
  <c r="Q42" i="28"/>
  <c r="Q40" i="28"/>
  <c r="Q38" i="28"/>
  <c r="F35" i="32"/>
  <c r="E64" i="31"/>
  <c r="C65" i="31"/>
  <c r="E66" i="31"/>
  <c r="C67" i="31"/>
  <c r="E68" i="31"/>
  <c r="C69" i="31"/>
  <c r="E70" i="31"/>
  <c r="C71" i="31"/>
  <c r="E72" i="31"/>
  <c r="C73" i="31"/>
  <c r="E74" i="31"/>
  <c r="C75" i="31"/>
  <c r="E76" i="31"/>
  <c r="C77" i="31"/>
  <c r="E78" i="31"/>
  <c r="C79" i="31"/>
  <c r="E80" i="31"/>
  <c r="C81" i="31"/>
  <c r="E82" i="31"/>
  <c r="F84" i="31"/>
  <c r="F88" i="31"/>
  <c r="B70" i="31"/>
  <c r="F70" i="31"/>
  <c r="C64" i="31"/>
  <c r="E65" i="31"/>
  <c r="C66" i="31"/>
  <c r="E67" i="31"/>
  <c r="C68" i="31"/>
  <c r="E69" i="31"/>
  <c r="C70" i="31"/>
  <c r="E71" i="31"/>
  <c r="C72" i="31"/>
  <c r="E73" i="31"/>
  <c r="C74" i="31"/>
  <c r="E75" i="31"/>
  <c r="C76" i="31"/>
  <c r="E77" i="31"/>
  <c r="C78" i="31"/>
  <c r="E79" i="31"/>
  <c r="C80" i="31"/>
  <c r="E81" i="31"/>
  <c r="C82" i="31"/>
  <c r="F86" i="31"/>
  <c r="F90" i="31"/>
  <c r="B86" i="31"/>
  <c r="B90" i="31"/>
  <c r="F83" i="31"/>
  <c r="B85" i="31"/>
  <c r="F85" i="31"/>
  <c r="B87" i="31"/>
  <c r="F87" i="31"/>
  <c r="B89" i="31"/>
  <c r="F89" i="31"/>
  <c r="B91" i="31"/>
  <c r="F91" i="31"/>
  <c r="B93" i="31"/>
  <c r="F93" i="31"/>
  <c r="B95" i="31"/>
  <c r="F95" i="31"/>
  <c r="B97" i="31"/>
  <c r="F97" i="31"/>
  <c r="B92" i="31"/>
  <c r="F92" i="31"/>
  <c r="B94" i="31"/>
  <c r="F94" i="31"/>
  <c r="B96" i="31"/>
  <c r="F96" i="31"/>
  <c r="B98" i="31"/>
  <c r="F98" i="31"/>
  <c r="H33" i="30"/>
  <c r="H39" i="30"/>
  <c r="B64" i="30"/>
  <c r="F64" i="30"/>
  <c r="B66" i="30"/>
  <c r="F66" i="30"/>
  <c r="B68" i="30"/>
  <c r="F68" i="30"/>
  <c r="B70" i="30"/>
  <c r="B60" i="30"/>
  <c r="F70" i="30"/>
  <c r="F60" i="30"/>
  <c r="B72" i="30"/>
  <c r="F72" i="30"/>
  <c r="B74" i="30"/>
  <c r="F74" i="30"/>
  <c r="B76" i="30"/>
  <c r="F76" i="30"/>
  <c r="B78" i="30"/>
  <c r="F78" i="30"/>
  <c r="B80" i="30"/>
  <c r="F80" i="30"/>
  <c r="B82" i="30"/>
  <c r="F82" i="30"/>
  <c r="B84" i="30"/>
  <c r="F84" i="30"/>
  <c r="B88" i="30"/>
  <c r="C70" i="30"/>
  <c r="C60" i="30"/>
  <c r="B85" i="30"/>
  <c r="H53" i="30"/>
  <c r="B65" i="30"/>
  <c r="F65" i="30"/>
  <c r="B67" i="30"/>
  <c r="F67" i="30"/>
  <c r="B69" i="30"/>
  <c r="F69" i="30"/>
  <c r="B71" i="30"/>
  <c r="F71" i="30"/>
  <c r="B73" i="30"/>
  <c r="F73" i="30"/>
  <c r="B75" i="30"/>
  <c r="F75" i="30"/>
  <c r="B77" i="30"/>
  <c r="F77" i="30"/>
  <c r="B79" i="30"/>
  <c r="F79" i="30"/>
  <c r="B81" i="30"/>
  <c r="F81" i="30"/>
  <c r="B83" i="30"/>
  <c r="F83" i="30"/>
  <c r="E70" i="30"/>
  <c r="E60" i="30"/>
  <c r="C86" i="30"/>
  <c r="H47" i="30"/>
  <c r="C94" i="30"/>
  <c r="F90" i="30"/>
  <c r="B92" i="30"/>
  <c r="F92" i="30"/>
  <c r="B94" i="30"/>
  <c r="F94" i="30"/>
  <c r="B96" i="30"/>
  <c r="F96" i="30"/>
  <c r="B98" i="30"/>
  <c r="F98" i="30"/>
  <c r="F85" i="30"/>
  <c r="B87" i="30"/>
  <c r="F87" i="30"/>
  <c r="B89" i="30"/>
  <c r="F89" i="30"/>
  <c r="B91" i="30"/>
  <c r="F91" i="30"/>
  <c r="B93" i="30"/>
  <c r="F93" i="30"/>
  <c r="B95" i="30"/>
  <c r="F95" i="30"/>
  <c r="B97" i="30"/>
  <c r="F97" i="30"/>
  <c r="G67" i="29"/>
  <c r="G69" i="29"/>
  <c r="G73" i="29"/>
  <c r="E64" i="29"/>
  <c r="C65" i="29"/>
  <c r="E66" i="29"/>
  <c r="C67" i="29"/>
  <c r="E68" i="29"/>
  <c r="C69" i="29"/>
  <c r="E70" i="29"/>
  <c r="C71" i="29"/>
  <c r="E72" i="29"/>
  <c r="C73" i="29"/>
  <c r="B79" i="29"/>
  <c r="H40" i="29"/>
  <c r="I40" i="29" s="1"/>
  <c r="B70" i="29"/>
  <c r="F70" i="29"/>
  <c r="C64" i="29"/>
  <c r="E65" i="29"/>
  <c r="C66" i="29"/>
  <c r="H26" i="29"/>
  <c r="E67" i="29"/>
  <c r="C68" i="29"/>
  <c r="E69" i="29"/>
  <c r="C70" i="29"/>
  <c r="E71" i="29"/>
  <c r="C72" i="29"/>
  <c r="E73" i="29"/>
  <c r="G80" i="29"/>
  <c r="H28" i="29"/>
  <c r="H32" i="29"/>
  <c r="F75" i="29"/>
  <c r="G78" i="29"/>
  <c r="G82" i="29"/>
  <c r="G84" i="29"/>
  <c r="G90" i="29"/>
  <c r="G94" i="29"/>
  <c r="G96" i="29"/>
  <c r="C74" i="29"/>
  <c r="E75" i="29"/>
  <c r="C76" i="29"/>
  <c r="E77" i="29"/>
  <c r="C78" i="29"/>
  <c r="E79" i="29"/>
  <c r="C80" i="29"/>
  <c r="E81" i="29"/>
  <c r="C82" i="29"/>
  <c r="E83" i="29"/>
  <c r="C84" i="29"/>
  <c r="E85" i="29"/>
  <c r="C86" i="29"/>
  <c r="E87" i="29"/>
  <c r="C88" i="29"/>
  <c r="E89" i="29"/>
  <c r="C90" i="29"/>
  <c r="E91" i="29"/>
  <c r="C92" i="29"/>
  <c r="E93" i="29"/>
  <c r="C94" i="29"/>
  <c r="E95" i="29"/>
  <c r="C96" i="29"/>
  <c r="E97" i="29"/>
  <c r="C98" i="29"/>
  <c r="E99" i="29"/>
  <c r="H42" i="29"/>
  <c r="I42" i="29" s="1"/>
  <c r="H56" i="29"/>
  <c r="E74" i="29"/>
  <c r="C75" i="29"/>
  <c r="E76" i="29"/>
  <c r="C77" i="29"/>
  <c r="E78" i="29"/>
  <c r="C79" i="29"/>
  <c r="E80" i="29"/>
  <c r="C81" i="29"/>
  <c r="E82" i="29"/>
  <c r="C83" i="29"/>
  <c r="E84" i="29"/>
  <c r="C85" i="29"/>
  <c r="E86" i="29"/>
  <c r="C87" i="29"/>
  <c r="E88" i="29"/>
  <c r="C89" i="29"/>
  <c r="E90" i="29"/>
  <c r="C91" i="29"/>
  <c r="C93" i="29"/>
  <c r="E94" i="29"/>
  <c r="C95" i="29"/>
  <c r="E96" i="29"/>
  <c r="C97" i="29"/>
  <c r="E98" i="29"/>
  <c r="C99" i="29"/>
  <c r="I59" i="26"/>
  <c r="I57" i="26"/>
  <c r="I39" i="26"/>
  <c r="I49" i="26"/>
  <c r="H52" i="26"/>
  <c r="I24" i="26"/>
  <c r="I26" i="26"/>
  <c r="I38" i="26"/>
  <c r="I40" i="26"/>
  <c r="H31" i="26"/>
  <c r="I31" i="26" s="1"/>
  <c r="H53" i="26"/>
  <c r="H30" i="25"/>
  <c r="I30" i="25" s="1"/>
  <c r="R25" i="25"/>
  <c r="I34" i="25"/>
  <c r="I47" i="25"/>
  <c r="I50" i="25"/>
  <c r="R51" i="25"/>
  <c r="I57" i="25"/>
  <c r="I58" i="25"/>
  <c r="I26" i="25"/>
  <c r="R57" i="25"/>
  <c r="Q37" i="25"/>
  <c r="I44" i="25"/>
  <c r="Q30" i="25"/>
  <c r="I28" i="25"/>
  <c r="R29" i="25"/>
  <c r="I38" i="25"/>
  <c r="R39" i="25"/>
  <c r="H52" i="25"/>
  <c r="I52" i="25" s="1"/>
  <c r="I51" i="25"/>
  <c r="I54" i="25"/>
  <c r="I40" i="25"/>
  <c r="Q59" i="25"/>
  <c r="I56" i="25"/>
  <c r="H24" i="25"/>
  <c r="H46" i="25"/>
  <c r="R24" i="25"/>
  <c r="H25" i="25"/>
  <c r="R26" i="25"/>
  <c r="H27" i="25"/>
  <c r="H29" i="25"/>
  <c r="I29" i="25" s="1"/>
  <c r="H31" i="25"/>
  <c r="I31" i="25" s="1"/>
  <c r="H33" i="25"/>
  <c r="H35" i="25"/>
  <c r="I35" i="25" s="1"/>
  <c r="H39" i="25"/>
  <c r="R40" i="25"/>
  <c r="H41" i="25"/>
  <c r="R42" i="25"/>
  <c r="H43" i="25"/>
  <c r="H53" i="25"/>
  <c r="I53" i="25" s="1"/>
  <c r="Q31" i="25"/>
  <c r="Q53" i="25"/>
  <c r="H30" i="24"/>
  <c r="I30" i="24" s="1"/>
  <c r="R25" i="24"/>
  <c r="Q52" i="24"/>
  <c r="I50" i="24"/>
  <c r="R51" i="24"/>
  <c r="R55" i="24"/>
  <c r="I57" i="24"/>
  <c r="Q30" i="24"/>
  <c r="I28" i="24"/>
  <c r="R29" i="24"/>
  <c r="I38" i="24"/>
  <c r="I54" i="24"/>
  <c r="I32" i="24"/>
  <c r="I40" i="24"/>
  <c r="I48" i="24"/>
  <c r="H24" i="24"/>
  <c r="H46" i="24"/>
  <c r="H37" i="24"/>
  <c r="H59" i="24"/>
  <c r="H25" i="24"/>
  <c r="I25" i="24" s="1"/>
  <c r="R26" i="24"/>
  <c r="H27" i="24"/>
  <c r="I27" i="24" s="1"/>
  <c r="R28" i="24"/>
  <c r="H29" i="24"/>
  <c r="I29" i="24" s="1"/>
  <c r="H31" i="24"/>
  <c r="I31" i="24" s="1"/>
  <c r="R32" i="24"/>
  <c r="H33" i="24"/>
  <c r="I33" i="24" s="1"/>
  <c r="H35" i="24"/>
  <c r="R36" i="24"/>
  <c r="H39" i="24"/>
  <c r="I39" i="24" s="1"/>
  <c r="R40" i="24"/>
  <c r="H41" i="24"/>
  <c r="H43" i="24"/>
  <c r="I43" i="24" s="1"/>
  <c r="R44" i="24"/>
  <c r="H45" i="24"/>
  <c r="H47" i="24"/>
  <c r="I47" i="24" s="1"/>
  <c r="H49" i="24"/>
  <c r="R50" i="24"/>
  <c r="H51" i="24"/>
  <c r="H53" i="24"/>
  <c r="I53" i="24" s="1"/>
  <c r="Q31" i="24"/>
  <c r="Q53" i="24"/>
  <c r="O59" i="22"/>
  <c r="N59" i="22"/>
  <c r="L59" i="22"/>
  <c r="K59" i="22"/>
  <c r="P58" i="22"/>
  <c r="P58" i="30" s="1"/>
  <c r="M58" i="22"/>
  <c r="M58" i="30" s="1"/>
  <c r="P57" i="22"/>
  <c r="P57" i="30" s="1"/>
  <c r="M57" i="22"/>
  <c r="M57" i="30" s="1"/>
  <c r="P56" i="22"/>
  <c r="P56" i="30" s="1"/>
  <c r="M56" i="22"/>
  <c r="M56" i="30" s="1"/>
  <c r="P55" i="22"/>
  <c r="M55" i="22"/>
  <c r="M55" i="30" s="1"/>
  <c r="P54" i="22"/>
  <c r="M54" i="22"/>
  <c r="M54" i="30" s="1"/>
  <c r="P53" i="22"/>
  <c r="P53" i="30" s="1"/>
  <c r="M53" i="22"/>
  <c r="P51" i="22"/>
  <c r="P51" i="30" s="1"/>
  <c r="M51" i="22"/>
  <c r="M51" i="30" s="1"/>
  <c r="P50" i="22"/>
  <c r="M50" i="22"/>
  <c r="M50" i="30" s="1"/>
  <c r="P49" i="22"/>
  <c r="P49" i="30" s="1"/>
  <c r="M49" i="22"/>
  <c r="P48" i="22"/>
  <c r="P48" i="30" s="1"/>
  <c r="M48" i="22"/>
  <c r="M48" i="30" s="1"/>
  <c r="P47" i="22"/>
  <c r="P47" i="30" s="1"/>
  <c r="M47" i="22"/>
  <c r="M47" i="30" s="1"/>
  <c r="P46" i="22"/>
  <c r="P46" i="30" s="1"/>
  <c r="M46" i="22"/>
  <c r="M46" i="30" s="1"/>
  <c r="P45" i="22"/>
  <c r="M45" i="22"/>
  <c r="P44" i="22"/>
  <c r="P44" i="30" s="1"/>
  <c r="M44" i="22"/>
  <c r="P43" i="22"/>
  <c r="M43" i="22"/>
  <c r="M43" i="30" s="1"/>
  <c r="P42" i="22"/>
  <c r="P42" i="30" s="1"/>
  <c r="M42" i="22"/>
  <c r="M42" i="30" s="1"/>
  <c r="P41" i="22"/>
  <c r="M41" i="22"/>
  <c r="M41" i="30" s="1"/>
  <c r="P40" i="22"/>
  <c r="P40" i="30" s="1"/>
  <c r="M40" i="22"/>
  <c r="M40" i="30" s="1"/>
  <c r="P39" i="22"/>
  <c r="M39" i="22"/>
  <c r="M39" i="30" s="1"/>
  <c r="P38" i="22"/>
  <c r="P38" i="30" s="1"/>
  <c r="M38" i="22"/>
  <c r="M38" i="30" s="1"/>
  <c r="P36" i="22"/>
  <c r="P36" i="30" s="1"/>
  <c r="M36" i="22"/>
  <c r="M36" i="30" s="1"/>
  <c r="P35" i="22"/>
  <c r="P35" i="30" s="1"/>
  <c r="M35" i="22"/>
  <c r="M35" i="30" s="1"/>
  <c r="P34" i="22"/>
  <c r="M34" i="22"/>
  <c r="M34" i="30" s="1"/>
  <c r="P33" i="22"/>
  <c r="P33" i="30" s="1"/>
  <c r="M33" i="22"/>
  <c r="P32" i="22"/>
  <c r="M32" i="22"/>
  <c r="M32" i="30" s="1"/>
  <c r="P31" i="22"/>
  <c r="P31" i="30" s="1"/>
  <c r="M31" i="22"/>
  <c r="M31" i="30" s="1"/>
  <c r="O60" i="22"/>
  <c r="N60" i="22"/>
  <c r="L60" i="22"/>
  <c r="K60" i="22"/>
  <c r="P29" i="22"/>
  <c r="P29" i="30" s="1"/>
  <c r="M29" i="22"/>
  <c r="M29" i="30" s="1"/>
  <c r="P28" i="22"/>
  <c r="P28" i="30" s="1"/>
  <c r="M28" i="22"/>
  <c r="M28" i="30" s="1"/>
  <c r="P27" i="22"/>
  <c r="P27" i="30" s="1"/>
  <c r="M27" i="22"/>
  <c r="M27" i="30" s="1"/>
  <c r="P26" i="22"/>
  <c r="P26" i="30" s="1"/>
  <c r="M26" i="22"/>
  <c r="M26" i="30" s="1"/>
  <c r="P25" i="22"/>
  <c r="P25" i="30" s="1"/>
  <c r="M25" i="22"/>
  <c r="P24" i="22"/>
  <c r="M24" i="22"/>
  <c r="M24" i="30" s="1"/>
  <c r="D24" i="22"/>
  <c r="G24" i="22"/>
  <c r="D25" i="22"/>
  <c r="G25" i="22"/>
  <c r="D26" i="22"/>
  <c r="G26" i="22"/>
  <c r="D27" i="22"/>
  <c r="G27" i="22"/>
  <c r="D28" i="22"/>
  <c r="G28" i="22"/>
  <c r="D29" i="22"/>
  <c r="G29" i="22"/>
  <c r="D31" i="22"/>
  <c r="G31" i="22"/>
  <c r="D32" i="22"/>
  <c r="G32" i="22"/>
  <c r="D33" i="22"/>
  <c r="G33" i="22"/>
  <c r="D34" i="22"/>
  <c r="G34" i="22"/>
  <c r="D35" i="22"/>
  <c r="G35" i="22"/>
  <c r="D36" i="22"/>
  <c r="G36" i="22"/>
  <c r="D38" i="22"/>
  <c r="G38" i="22"/>
  <c r="D39" i="22"/>
  <c r="G39" i="22"/>
  <c r="D40" i="22"/>
  <c r="G40" i="22"/>
  <c r="D41" i="22"/>
  <c r="G41" i="22"/>
  <c r="D42" i="22"/>
  <c r="G42" i="22"/>
  <c r="D43" i="22"/>
  <c r="G43" i="22"/>
  <c r="D44" i="22"/>
  <c r="G44" i="22"/>
  <c r="D45" i="22"/>
  <c r="G45" i="22"/>
  <c r="D46" i="22"/>
  <c r="G46" i="22"/>
  <c r="D47" i="22"/>
  <c r="G47" i="22"/>
  <c r="D48" i="22"/>
  <c r="G48" i="22"/>
  <c r="D49" i="22"/>
  <c r="G49" i="22"/>
  <c r="D50" i="22"/>
  <c r="G50" i="22"/>
  <c r="D51" i="22"/>
  <c r="G51" i="22"/>
  <c r="D53" i="22"/>
  <c r="G53" i="22"/>
  <c r="D54" i="22"/>
  <c r="G54" i="22"/>
  <c r="D55" i="22"/>
  <c r="G55" i="22"/>
  <c r="D56" i="22"/>
  <c r="G56" i="22"/>
  <c r="D57" i="22"/>
  <c r="G57" i="22"/>
  <c r="D58" i="22"/>
  <c r="G58" i="22"/>
  <c r="B60" i="22"/>
  <c r="C60" i="22"/>
  <c r="E60" i="22"/>
  <c r="F60" i="22"/>
  <c r="R52" i="24" l="1"/>
  <c r="R30" i="25"/>
  <c r="R51" i="28"/>
  <c r="R48" i="28"/>
  <c r="R36" i="28"/>
  <c r="R54" i="28"/>
  <c r="R43" i="24"/>
  <c r="R58" i="25"/>
  <c r="R53" i="24"/>
  <c r="R47" i="28"/>
  <c r="R35" i="28"/>
  <c r="R41" i="24"/>
  <c r="R44" i="25"/>
  <c r="R49" i="25"/>
  <c r="R54" i="25"/>
  <c r="R35" i="24"/>
  <c r="R37" i="25"/>
  <c r="R38" i="28"/>
  <c r="R33" i="28"/>
  <c r="R34" i="28"/>
  <c r="R58" i="24"/>
  <c r="R56" i="25"/>
  <c r="R46" i="25"/>
  <c r="R45" i="25"/>
  <c r="R53" i="28"/>
  <c r="R41" i="28"/>
  <c r="R50" i="25"/>
  <c r="R30" i="24"/>
  <c r="R59" i="25"/>
  <c r="R42" i="28"/>
  <c r="R57" i="28"/>
  <c r="R38" i="24"/>
  <c r="R49" i="24"/>
  <c r="R31" i="25"/>
  <c r="R45" i="28"/>
  <c r="H49" i="30"/>
  <c r="I49" i="30" s="1"/>
  <c r="R41" i="25"/>
  <c r="R33" i="25"/>
  <c r="C51" i="32"/>
  <c r="C57" i="32" s="1"/>
  <c r="O60" i="31"/>
  <c r="P56" i="31"/>
  <c r="G56" i="28"/>
  <c r="G96" i="28" s="1"/>
  <c r="P51" i="31"/>
  <c r="G51" i="28"/>
  <c r="G91" i="28" s="1"/>
  <c r="C52" i="32"/>
  <c r="G52" i="32" s="1"/>
  <c r="N60" i="31"/>
  <c r="M58" i="31"/>
  <c r="D98" i="31" s="1"/>
  <c r="D58" i="28"/>
  <c r="M56" i="31"/>
  <c r="Q56" i="31" s="1"/>
  <c r="D56" i="28"/>
  <c r="M54" i="31"/>
  <c r="D54" i="28"/>
  <c r="M51" i="31"/>
  <c r="D91" i="31" s="1"/>
  <c r="D51" i="28"/>
  <c r="M49" i="31"/>
  <c r="D49" i="28"/>
  <c r="M47" i="31"/>
  <c r="D47" i="28"/>
  <c r="M45" i="31"/>
  <c r="D45" i="28"/>
  <c r="D85" i="28" s="1"/>
  <c r="M43" i="31"/>
  <c r="D83" i="31" s="1"/>
  <c r="D43" i="28"/>
  <c r="M41" i="31"/>
  <c r="D41" i="28"/>
  <c r="D81" i="28" s="1"/>
  <c r="M39" i="31"/>
  <c r="E57" i="36" s="1"/>
  <c r="E75" i="36" s="1"/>
  <c r="D39" i="28"/>
  <c r="M36" i="31"/>
  <c r="D36" i="28"/>
  <c r="M34" i="31"/>
  <c r="D74" i="31" s="1"/>
  <c r="D34" i="28"/>
  <c r="D74" i="28" s="1"/>
  <c r="M32" i="31"/>
  <c r="D32" i="28"/>
  <c r="M29" i="31"/>
  <c r="D29" i="28"/>
  <c r="M27" i="31"/>
  <c r="D27" i="28"/>
  <c r="M25" i="31"/>
  <c r="D25" i="28"/>
  <c r="P24" i="30"/>
  <c r="G64" i="30" s="1"/>
  <c r="C44" i="32"/>
  <c r="G44" i="32" s="1"/>
  <c r="L60" i="30"/>
  <c r="P50" i="30"/>
  <c r="G90" i="30" s="1"/>
  <c r="P55" i="30"/>
  <c r="G95" i="30" s="1"/>
  <c r="L59" i="30"/>
  <c r="C99" i="30" s="1"/>
  <c r="C100" i="30" s="1"/>
  <c r="C59" i="28"/>
  <c r="C50" i="32"/>
  <c r="L60" i="31"/>
  <c r="P57" i="31"/>
  <c r="G97" i="31" s="1"/>
  <c r="G57" i="28"/>
  <c r="G97" i="28" s="1"/>
  <c r="P55" i="31"/>
  <c r="G95" i="31" s="1"/>
  <c r="G55" i="28"/>
  <c r="G95" i="28" s="1"/>
  <c r="P53" i="31"/>
  <c r="G53" i="28"/>
  <c r="G93" i="28" s="1"/>
  <c r="P50" i="31"/>
  <c r="G50" i="28"/>
  <c r="G90" i="28" s="1"/>
  <c r="P48" i="31"/>
  <c r="G88" i="31" s="1"/>
  <c r="G48" i="28"/>
  <c r="G88" i="28" s="1"/>
  <c r="P46" i="31"/>
  <c r="G46" i="28"/>
  <c r="G86" i="28" s="1"/>
  <c r="P44" i="31"/>
  <c r="G44" i="28"/>
  <c r="P42" i="31"/>
  <c r="H56" i="36" s="1"/>
  <c r="G42" i="28"/>
  <c r="P40" i="31"/>
  <c r="F56" i="36" s="1"/>
  <c r="F74" i="36" s="1"/>
  <c r="G40" i="28"/>
  <c r="G80" i="28" s="1"/>
  <c r="P38" i="31"/>
  <c r="D56" i="36" s="1"/>
  <c r="D74" i="36" s="1"/>
  <c r="G38" i="28"/>
  <c r="P35" i="31"/>
  <c r="G75" i="31" s="1"/>
  <c r="G35" i="28"/>
  <c r="G75" i="28" s="1"/>
  <c r="P33" i="31"/>
  <c r="G73" i="31" s="1"/>
  <c r="G33" i="28"/>
  <c r="G73" i="28" s="1"/>
  <c r="P31" i="31"/>
  <c r="G71" i="31" s="1"/>
  <c r="G31" i="28"/>
  <c r="P28" i="31"/>
  <c r="G28" i="28"/>
  <c r="P26" i="31"/>
  <c r="G66" i="31" s="1"/>
  <c r="G26" i="28"/>
  <c r="P24" i="31"/>
  <c r="G24" i="28"/>
  <c r="M25" i="30"/>
  <c r="D65" i="30" s="1"/>
  <c r="C46" i="32"/>
  <c r="G46" i="32" s="1"/>
  <c r="N60" i="30"/>
  <c r="M45" i="30"/>
  <c r="K57" i="35" s="1"/>
  <c r="K75" i="35" s="1"/>
  <c r="M49" i="30"/>
  <c r="D89" i="30" s="1"/>
  <c r="N59" i="30"/>
  <c r="E99" i="30" s="1"/>
  <c r="E100" i="30" s="1"/>
  <c r="E59" i="28"/>
  <c r="C49" i="32"/>
  <c r="G49" i="32" s="1"/>
  <c r="K60" i="31"/>
  <c r="M57" i="31"/>
  <c r="D57" i="28"/>
  <c r="D97" i="28" s="1"/>
  <c r="M55" i="31"/>
  <c r="D55" i="28"/>
  <c r="M53" i="31"/>
  <c r="D53" i="28"/>
  <c r="M50" i="31"/>
  <c r="Q50" i="31" s="1"/>
  <c r="D50" i="28"/>
  <c r="M48" i="31"/>
  <c r="D48" i="28"/>
  <c r="D88" i="28" s="1"/>
  <c r="M46" i="31"/>
  <c r="D46" i="28"/>
  <c r="M44" i="31"/>
  <c r="Q44" i="31" s="1"/>
  <c r="D44" i="28"/>
  <c r="M42" i="31"/>
  <c r="Q42" i="31" s="1"/>
  <c r="D42" i="28"/>
  <c r="M40" i="31"/>
  <c r="D40" i="28"/>
  <c r="M38" i="31"/>
  <c r="D38" i="28"/>
  <c r="M35" i="31"/>
  <c r="D75" i="31" s="1"/>
  <c r="D35" i="28"/>
  <c r="M33" i="31"/>
  <c r="Q33" i="31" s="1"/>
  <c r="D33" i="28"/>
  <c r="M31" i="31"/>
  <c r="D71" i="31" s="1"/>
  <c r="D31" i="28"/>
  <c r="M28" i="31"/>
  <c r="D28" i="28"/>
  <c r="M26" i="31"/>
  <c r="D66" i="31" s="1"/>
  <c r="D26" i="28"/>
  <c r="M24" i="31"/>
  <c r="Q24" i="31" s="1"/>
  <c r="D24" i="28"/>
  <c r="C45" i="32"/>
  <c r="G45" i="32" s="1"/>
  <c r="O60" i="30"/>
  <c r="P32" i="30"/>
  <c r="G72" i="30" s="1"/>
  <c r="P34" i="30"/>
  <c r="G74" i="30" s="1"/>
  <c r="P39" i="30"/>
  <c r="E56" i="35" s="1"/>
  <c r="E74" i="35" s="1"/>
  <c r="P41" i="30"/>
  <c r="G56" i="35" s="1"/>
  <c r="G74" i="35" s="1"/>
  <c r="P43" i="30"/>
  <c r="I56" i="35" s="1"/>
  <c r="I74" i="35" s="1"/>
  <c r="P45" i="30"/>
  <c r="K56" i="35" s="1"/>
  <c r="P54" i="30"/>
  <c r="G94" i="30" s="1"/>
  <c r="O59" i="30"/>
  <c r="F59" i="28"/>
  <c r="P58" i="31"/>
  <c r="G98" i="31" s="1"/>
  <c r="G58" i="28"/>
  <c r="G98" i="28" s="1"/>
  <c r="P54" i="31"/>
  <c r="G94" i="31" s="1"/>
  <c r="G54" i="28"/>
  <c r="G94" i="28" s="1"/>
  <c r="P49" i="31"/>
  <c r="G89" i="31" s="1"/>
  <c r="G49" i="28"/>
  <c r="G89" i="28" s="1"/>
  <c r="P47" i="31"/>
  <c r="G47" i="28"/>
  <c r="P45" i="31"/>
  <c r="G85" i="31" s="1"/>
  <c r="G45" i="28"/>
  <c r="P43" i="31"/>
  <c r="I56" i="36" s="1"/>
  <c r="I74" i="36" s="1"/>
  <c r="G43" i="28"/>
  <c r="G83" i="28" s="1"/>
  <c r="P41" i="31"/>
  <c r="G56" i="36" s="1"/>
  <c r="G41" i="28"/>
  <c r="P39" i="31"/>
  <c r="G39" i="28"/>
  <c r="P36" i="31"/>
  <c r="G76" i="31" s="1"/>
  <c r="G36" i="28"/>
  <c r="G76" i="28" s="1"/>
  <c r="P34" i="31"/>
  <c r="G74" i="31" s="1"/>
  <c r="G34" i="28"/>
  <c r="G74" i="28" s="1"/>
  <c r="P32" i="31"/>
  <c r="G72" i="31" s="1"/>
  <c r="G32" i="28"/>
  <c r="P29" i="31"/>
  <c r="G29" i="28"/>
  <c r="G69" i="28" s="1"/>
  <c r="P27" i="31"/>
  <c r="G67" i="31" s="1"/>
  <c r="G27" i="28"/>
  <c r="P25" i="31"/>
  <c r="G65" i="31" s="1"/>
  <c r="G25" i="28"/>
  <c r="C43" i="32"/>
  <c r="C55" i="32" s="1"/>
  <c r="K60" i="30"/>
  <c r="M33" i="30"/>
  <c r="D73" i="30" s="1"/>
  <c r="M44" i="30"/>
  <c r="J57" i="35" s="1"/>
  <c r="J75" i="35" s="1"/>
  <c r="Q53" i="22"/>
  <c r="R53" i="22" s="1"/>
  <c r="M53" i="30"/>
  <c r="K59" i="30"/>
  <c r="B59" i="28"/>
  <c r="G98" i="29"/>
  <c r="H98" i="29" s="1"/>
  <c r="H31" i="30"/>
  <c r="I31" i="30" s="1"/>
  <c r="E59" i="32"/>
  <c r="Q49" i="28"/>
  <c r="Q56" i="28"/>
  <c r="Q46" i="28"/>
  <c r="G86" i="29"/>
  <c r="H86" i="29" s="1"/>
  <c r="G71" i="29"/>
  <c r="H58" i="29"/>
  <c r="I58" i="29" s="1"/>
  <c r="H50" i="29"/>
  <c r="I50" i="29" s="1"/>
  <c r="H34" i="29"/>
  <c r="D81" i="30"/>
  <c r="G57" i="35"/>
  <c r="Q49" i="22"/>
  <c r="R49" i="22" s="1"/>
  <c r="H55" i="22"/>
  <c r="I55" i="22" s="1"/>
  <c r="D30" i="22"/>
  <c r="G78" i="30"/>
  <c r="D56" i="35"/>
  <c r="D74" i="35" s="1"/>
  <c r="G80" i="30"/>
  <c r="F56" i="35"/>
  <c r="G82" i="30"/>
  <c r="H56" i="35"/>
  <c r="H74" i="35" s="1"/>
  <c r="D80" i="29"/>
  <c r="H80" i="29" s="1"/>
  <c r="F75" i="34"/>
  <c r="D84" i="29"/>
  <c r="H84" i="29" s="1"/>
  <c r="J75" i="34"/>
  <c r="N56" i="33"/>
  <c r="K40" i="35"/>
  <c r="K41" i="35" s="1"/>
  <c r="I39" i="36"/>
  <c r="H40" i="36"/>
  <c r="H41" i="36" s="1"/>
  <c r="E40" i="35"/>
  <c r="E41" i="35" s="1"/>
  <c r="E40" i="36"/>
  <c r="E41" i="36" s="1"/>
  <c r="J40" i="35"/>
  <c r="J41" i="35" s="1"/>
  <c r="H39" i="28"/>
  <c r="I39" i="28" s="1"/>
  <c r="H45" i="28"/>
  <c r="I45" i="28" s="1"/>
  <c r="Q37" i="28"/>
  <c r="C57" i="33"/>
  <c r="C58" i="33" s="1"/>
  <c r="C59" i="33" s="1"/>
  <c r="D82" i="29"/>
  <c r="H82" i="29" s="1"/>
  <c r="E58" i="33"/>
  <c r="E59" i="33" s="1"/>
  <c r="J74" i="34"/>
  <c r="G40" i="35"/>
  <c r="G41" i="35" s="1"/>
  <c r="J40" i="36"/>
  <c r="J41" i="36" s="1"/>
  <c r="K40" i="36"/>
  <c r="K41" i="36" s="1"/>
  <c r="C40" i="36"/>
  <c r="C41" i="36" s="1"/>
  <c r="D40" i="36"/>
  <c r="D41" i="36" s="1"/>
  <c r="F40" i="36"/>
  <c r="F41" i="36" s="1"/>
  <c r="D40" i="35"/>
  <c r="D41" i="35" s="1"/>
  <c r="H40" i="35"/>
  <c r="H41" i="35" s="1"/>
  <c r="F40" i="35"/>
  <c r="F41" i="35" s="1"/>
  <c r="D74" i="34"/>
  <c r="D76" i="34" s="1"/>
  <c r="D77" i="34" s="1"/>
  <c r="I40" i="35"/>
  <c r="I41" i="35" s="1"/>
  <c r="B99" i="29"/>
  <c r="B100" i="29" s="1"/>
  <c r="G41" i="32"/>
  <c r="H59" i="25"/>
  <c r="I59" i="25" s="1"/>
  <c r="H41" i="30"/>
  <c r="M38" i="35"/>
  <c r="H96" i="29"/>
  <c r="F59" i="32"/>
  <c r="H90" i="29"/>
  <c r="F100" i="29"/>
  <c r="B38" i="36"/>
  <c r="Q43" i="28"/>
  <c r="L39" i="35"/>
  <c r="Q55" i="28"/>
  <c r="Q39" i="28"/>
  <c r="B39" i="35"/>
  <c r="Q52" i="25"/>
  <c r="L38" i="35"/>
  <c r="R58" i="28"/>
  <c r="H48" i="29"/>
  <c r="I48" i="29" s="1"/>
  <c r="H46" i="29"/>
  <c r="I46" i="29" s="1"/>
  <c r="H88" i="29"/>
  <c r="H52" i="24"/>
  <c r="I52" i="24" s="1"/>
  <c r="H54" i="29"/>
  <c r="I54" i="29" s="1"/>
  <c r="H44" i="29"/>
  <c r="I44" i="29" s="1"/>
  <c r="H94" i="29"/>
  <c r="H36" i="29"/>
  <c r="I36" i="29" s="1"/>
  <c r="Q50" i="28"/>
  <c r="D57" i="32"/>
  <c r="D59" i="32" s="1"/>
  <c r="G33" i="32"/>
  <c r="G35" i="32" s="1"/>
  <c r="B57" i="33"/>
  <c r="Q52" i="28"/>
  <c r="L75" i="34"/>
  <c r="H38" i="29"/>
  <c r="I38" i="29" s="1"/>
  <c r="D78" i="29"/>
  <c r="H78" i="29" s="1"/>
  <c r="Q28" i="22"/>
  <c r="G68" i="30"/>
  <c r="Q44" i="22"/>
  <c r="P52" i="22"/>
  <c r="G86" i="30"/>
  <c r="Q48" i="22"/>
  <c r="Q48" i="30"/>
  <c r="Q56" i="22"/>
  <c r="Q56" i="30"/>
  <c r="P30" i="22"/>
  <c r="P30" i="30" s="1"/>
  <c r="G66" i="30"/>
  <c r="P37" i="22"/>
  <c r="Q29" i="30"/>
  <c r="Q32" i="30"/>
  <c r="P59" i="22"/>
  <c r="P59" i="30" s="1"/>
  <c r="F99" i="30"/>
  <c r="F100" i="30" s="1"/>
  <c r="Q36" i="22"/>
  <c r="G76" i="30"/>
  <c r="Q27" i="22"/>
  <c r="R27" i="22" s="1"/>
  <c r="Q24" i="22"/>
  <c r="R24" i="22" s="1"/>
  <c r="Q26" i="22"/>
  <c r="Q29" i="22"/>
  <c r="Q32" i="22"/>
  <c r="Q34" i="22"/>
  <c r="R34" i="22" s="1"/>
  <c r="Q38" i="22"/>
  <c r="R38" i="22" s="1"/>
  <c r="Q40" i="22"/>
  <c r="Q41" i="22"/>
  <c r="R41" i="22" s="1"/>
  <c r="Q47" i="22"/>
  <c r="Q54" i="22"/>
  <c r="R54" i="22" s="1"/>
  <c r="Q58" i="22"/>
  <c r="Q58" i="30"/>
  <c r="Q33" i="30"/>
  <c r="M37" i="22"/>
  <c r="M37" i="30" s="1"/>
  <c r="Q42" i="22"/>
  <c r="Q45" i="22"/>
  <c r="Q51" i="22"/>
  <c r="R51" i="22" s="1"/>
  <c r="M59" i="22"/>
  <c r="M59" i="30" s="1"/>
  <c r="D69" i="30"/>
  <c r="Q35" i="22"/>
  <c r="Q39" i="22"/>
  <c r="E57" i="35"/>
  <c r="E75" i="35" s="1"/>
  <c r="Q46" i="22"/>
  <c r="Q46" i="30"/>
  <c r="Q55" i="22"/>
  <c r="Q57" i="22"/>
  <c r="M30" i="22"/>
  <c r="M30" i="30" s="1"/>
  <c r="Q24" i="30"/>
  <c r="Q25" i="22"/>
  <c r="Q33" i="22"/>
  <c r="Q43" i="22"/>
  <c r="I57" i="35"/>
  <c r="Q50" i="22"/>
  <c r="Q50" i="30"/>
  <c r="B99" i="30"/>
  <c r="B100" i="30" s="1"/>
  <c r="H58" i="22"/>
  <c r="I58" i="22" s="1"/>
  <c r="H51" i="22"/>
  <c r="H35" i="22"/>
  <c r="H54" i="22"/>
  <c r="I54" i="22" s="1"/>
  <c r="H39" i="22"/>
  <c r="I39" i="22" s="1"/>
  <c r="H34" i="22"/>
  <c r="I34" i="22" s="1"/>
  <c r="G51" i="32"/>
  <c r="G52" i="22"/>
  <c r="H50" i="22"/>
  <c r="I50" i="22" s="1"/>
  <c r="H27" i="22"/>
  <c r="H48" i="22"/>
  <c r="I48" i="22" s="1"/>
  <c r="D88" i="31"/>
  <c r="H43" i="22"/>
  <c r="I43" i="22" s="1"/>
  <c r="H42" i="22"/>
  <c r="H41" i="22"/>
  <c r="I41" i="22" s="1"/>
  <c r="G57" i="36"/>
  <c r="G75" i="36" s="1"/>
  <c r="D79" i="31"/>
  <c r="H32" i="22"/>
  <c r="I32" i="22" s="1"/>
  <c r="H26" i="22"/>
  <c r="I26" i="22" s="1"/>
  <c r="H25" i="22"/>
  <c r="I25" i="22" s="1"/>
  <c r="H53" i="22"/>
  <c r="I53" i="22" s="1"/>
  <c r="D59" i="22"/>
  <c r="H57" i="22"/>
  <c r="I57" i="22" s="1"/>
  <c r="I51" i="22"/>
  <c r="H56" i="22"/>
  <c r="I56" i="22" s="1"/>
  <c r="H47" i="22"/>
  <c r="I47" i="22" s="1"/>
  <c r="H46" i="22"/>
  <c r="H45" i="22"/>
  <c r="I45" i="22" s="1"/>
  <c r="H38" i="22"/>
  <c r="I38" i="22" s="1"/>
  <c r="H31" i="22"/>
  <c r="I31" i="22" s="1"/>
  <c r="H28" i="22"/>
  <c r="I28" i="22" s="1"/>
  <c r="H49" i="22"/>
  <c r="H40" i="22"/>
  <c r="I40" i="22" s="1"/>
  <c r="D80" i="31"/>
  <c r="H33" i="22"/>
  <c r="I33" i="22" s="1"/>
  <c r="H24" i="22"/>
  <c r="I24" i="22" s="1"/>
  <c r="G50" i="32"/>
  <c r="H44" i="22"/>
  <c r="I44" i="22" s="1"/>
  <c r="H36" i="22"/>
  <c r="I36" i="22" s="1"/>
  <c r="H29" i="22"/>
  <c r="I29" i="22" s="1"/>
  <c r="D67" i="31"/>
  <c r="R40" i="28"/>
  <c r="R44" i="28"/>
  <c r="G96" i="31"/>
  <c r="G91" i="31"/>
  <c r="G90" i="31"/>
  <c r="G87" i="31"/>
  <c r="D90" i="31"/>
  <c r="G82" i="31"/>
  <c r="G64" i="31"/>
  <c r="D95" i="31"/>
  <c r="D87" i="31"/>
  <c r="D76" i="31"/>
  <c r="G84" i="31"/>
  <c r="D85" i="31"/>
  <c r="G93" i="31"/>
  <c r="D86" i="31"/>
  <c r="G86" i="31"/>
  <c r="G78" i="31"/>
  <c r="G68" i="31"/>
  <c r="G97" i="30"/>
  <c r="H58" i="30"/>
  <c r="I58" i="30" s="1"/>
  <c r="H54" i="30"/>
  <c r="I39" i="30"/>
  <c r="G75" i="30"/>
  <c r="G71" i="30"/>
  <c r="H38" i="30"/>
  <c r="D68" i="30"/>
  <c r="H68" i="30" s="1"/>
  <c r="H28" i="30"/>
  <c r="H43" i="30"/>
  <c r="I43" i="30" s="1"/>
  <c r="G69" i="30"/>
  <c r="G65" i="30"/>
  <c r="D80" i="30"/>
  <c r="H80" i="30" s="1"/>
  <c r="H40" i="30"/>
  <c r="D72" i="30"/>
  <c r="H32" i="30"/>
  <c r="D86" i="30"/>
  <c r="H46" i="30"/>
  <c r="D88" i="30"/>
  <c r="H48" i="30"/>
  <c r="I48" i="30" s="1"/>
  <c r="G98" i="30"/>
  <c r="G91" i="30"/>
  <c r="I51" i="30"/>
  <c r="G87" i="30"/>
  <c r="I47" i="30"/>
  <c r="G81" i="30"/>
  <c r="H81" i="30" s="1"/>
  <c r="Z81" i="31" s="1"/>
  <c r="I41" i="30"/>
  <c r="G73" i="30"/>
  <c r="I33" i="30"/>
  <c r="H42" i="30"/>
  <c r="D74" i="30"/>
  <c r="H34" i="30"/>
  <c r="H24" i="30"/>
  <c r="G93" i="30"/>
  <c r="I53" i="30"/>
  <c r="D85" i="30"/>
  <c r="H45" i="30"/>
  <c r="H57" i="30"/>
  <c r="I57" i="30" s="1"/>
  <c r="H35" i="30"/>
  <c r="H25" i="30"/>
  <c r="D96" i="30"/>
  <c r="H56" i="30"/>
  <c r="I56" i="30" s="1"/>
  <c r="H50" i="30"/>
  <c r="G96" i="30"/>
  <c r="G67" i="30"/>
  <c r="I27" i="30"/>
  <c r="D84" i="30"/>
  <c r="H44" i="30"/>
  <c r="D76" i="30"/>
  <c r="H36" i="30"/>
  <c r="D66" i="30"/>
  <c r="H26" i="30"/>
  <c r="H29" i="30"/>
  <c r="D83" i="29"/>
  <c r="H43" i="29"/>
  <c r="G95" i="29"/>
  <c r="G87" i="29"/>
  <c r="D97" i="29"/>
  <c r="H57" i="29"/>
  <c r="I57" i="29" s="1"/>
  <c r="D89" i="29"/>
  <c r="H49" i="29"/>
  <c r="I49" i="29" s="1"/>
  <c r="D81" i="29"/>
  <c r="H41" i="29"/>
  <c r="I41" i="29" s="1"/>
  <c r="G97" i="29"/>
  <c r="G89" i="29"/>
  <c r="G81" i="29"/>
  <c r="G75" i="29"/>
  <c r="D64" i="29"/>
  <c r="G70" i="29"/>
  <c r="G68" i="29"/>
  <c r="I28" i="29"/>
  <c r="D75" i="29"/>
  <c r="H35" i="29"/>
  <c r="I35" i="29" s="1"/>
  <c r="D69" i="29"/>
  <c r="H69" i="29" s="1"/>
  <c r="H29" i="29"/>
  <c r="D79" i="29"/>
  <c r="H39" i="29"/>
  <c r="I39" i="29" s="1"/>
  <c r="G76" i="29"/>
  <c r="E100" i="29"/>
  <c r="D87" i="29"/>
  <c r="H47" i="29"/>
  <c r="I47" i="29" s="1"/>
  <c r="G91" i="29"/>
  <c r="G83" i="29"/>
  <c r="G72" i="29"/>
  <c r="I32" i="29"/>
  <c r="D73" i="29"/>
  <c r="H73" i="29" s="1"/>
  <c r="H33" i="29"/>
  <c r="D67" i="29"/>
  <c r="H67" i="29" s="1"/>
  <c r="Y67" i="31" s="1"/>
  <c r="H27" i="29"/>
  <c r="D95" i="29"/>
  <c r="H55" i="29"/>
  <c r="G99" i="29"/>
  <c r="D93" i="29"/>
  <c r="H53" i="29"/>
  <c r="D85" i="29"/>
  <c r="H45" i="29"/>
  <c r="I45" i="29" s="1"/>
  <c r="G93" i="29"/>
  <c r="G85" i="29"/>
  <c r="C100" i="29"/>
  <c r="G64" i="29"/>
  <c r="D71" i="29"/>
  <c r="H31" i="29"/>
  <c r="D65" i="29"/>
  <c r="H65" i="29" s="1"/>
  <c r="H25" i="29"/>
  <c r="G74" i="29"/>
  <c r="I34" i="29"/>
  <c r="D91" i="29"/>
  <c r="H51" i="29"/>
  <c r="I51" i="29" s="1"/>
  <c r="G79" i="29"/>
  <c r="I56" i="29"/>
  <c r="G66" i="29"/>
  <c r="I26" i="29"/>
  <c r="D77" i="29"/>
  <c r="H37" i="29"/>
  <c r="H30" i="26"/>
  <c r="I53" i="26"/>
  <c r="I52" i="26"/>
  <c r="H37" i="26"/>
  <c r="I37" i="26" s="1"/>
  <c r="I43" i="25"/>
  <c r="I39" i="25"/>
  <c r="R53" i="25"/>
  <c r="I24" i="25"/>
  <c r="I25" i="25"/>
  <c r="I33" i="25"/>
  <c r="H37" i="25"/>
  <c r="I37" i="25" s="1"/>
  <c r="I27" i="25"/>
  <c r="I46" i="25"/>
  <c r="I41" i="25"/>
  <c r="I59" i="24"/>
  <c r="R31" i="24"/>
  <c r="I45" i="24"/>
  <c r="I41" i="24"/>
  <c r="I37" i="24"/>
  <c r="I24" i="24"/>
  <c r="I35" i="24"/>
  <c r="Q60" i="24"/>
  <c r="I51" i="24"/>
  <c r="I49" i="24"/>
  <c r="I46" i="24"/>
  <c r="H88" i="28"/>
  <c r="X88" i="31" s="1"/>
  <c r="R40" i="22"/>
  <c r="R50" i="22"/>
  <c r="R44" i="22"/>
  <c r="R43" i="22"/>
  <c r="R58" i="22"/>
  <c r="R26" i="22"/>
  <c r="Q31" i="22"/>
  <c r="M52" i="22"/>
  <c r="M52" i="30" s="1"/>
  <c r="I49" i="22"/>
  <c r="G59" i="22"/>
  <c r="D37" i="22"/>
  <c r="G30" i="22"/>
  <c r="D52" i="22"/>
  <c r="G37" i="22"/>
  <c r="I35" i="22"/>
  <c r="I27" i="22"/>
  <c r="G43" i="32" l="1"/>
  <c r="G55" i="32" s="1"/>
  <c r="H57" i="28"/>
  <c r="I57" i="28" s="1"/>
  <c r="G81" i="31"/>
  <c r="H60" i="24"/>
  <c r="J46" i="24" s="1"/>
  <c r="G79" i="30"/>
  <c r="F38" i="33"/>
  <c r="F40" i="33" s="1"/>
  <c r="F41" i="33" s="1"/>
  <c r="H48" i="28"/>
  <c r="I48" i="28" s="1"/>
  <c r="Q28" i="31"/>
  <c r="Q38" i="31"/>
  <c r="Q30" i="22"/>
  <c r="R30" i="22" s="1"/>
  <c r="S58" i="24"/>
  <c r="R60" i="24"/>
  <c r="Q45" i="30"/>
  <c r="Q54" i="30"/>
  <c r="H40" i="28"/>
  <c r="I40" i="28" s="1"/>
  <c r="I57" i="36"/>
  <c r="I58" i="36" s="1"/>
  <c r="I59" i="36" s="1"/>
  <c r="G85" i="30"/>
  <c r="C56" i="32"/>
  <c r="K39" i="33"/>
  <c r="K75" i="33" s="1"/>
  <c r="C47" i="32"/>
  <c r="I38" i="33"/>
  <c r="H57" i="36"/>
  <c r="H75" i="36" s="1"/>
  <c r="H76" i="36" s="1"/>
  <c r="H77" i="36" s="1"/>
  <c r="G83" i="31"/>
  <c r="H83" i="31" s="1"/>
  <c r="G39" i="33"/>
  <c r="Q26" i="31"/>
  <c r="C58" i="32"/>
  <c r="Q41" i="30"/>
  <c r="R41" i="30" s="1"/>
  <c r="Q49" i="30"/>
  <c r="R49" i="30" s="1"/>
  <c r="G80" i="31"/>
  <c r="H41" i="28"/>
  <c r="I41" i="28" s="1"/>
  <c r="H34" i="28"/>
  <c r="I34" i="28" s="1"/>
  <c r="C53" i="32"/>
  <c r="Q34" i="30"/>
  <c r="R34" i="30" s="1"/>
  <c r="Q40" i="31"/>
  <c r="R40" i="31" s="1"/>
  <c r="G83" i="30"/>
  <c r="H71" i="29"/>
  <c r="I71" i="29" s="1"/>
  <c r="D82" i="31"/>
  <c r="D78" i="31"/>
  <c r="Q25" i="30"/>
  <c r="R25" i="30" s="1"/>
  <c r="Q48" i="31"/>
  <c r="G58" i="32"/>
  <c r="H30" i="30"/>
  <c r="R50" i="30"/>
  <c r="R24" i="30"/>
  <c r="R35" i="22"/>
  <c r="R56" i="22"/>
  <c r="R50" i="28"/>
  <c r="S54" i="24"/>
  <c r="S30" i="24"/>
  <c r="S57" i="24"/>
  <c r="S34" i="24"/>
  <c r="S51" i="24"/>
  <c r="S40" i="24"/>
  <c r="R46" i="30"/>
  <c r="D60" i="30"/>
  <c r="R47" i="22"/>
  <c r="R48" i="30"/>
  <c r="S32" i="24"/>
  <c r="S39" i="24"/>
  <c r="S60" i="24"/>
  <c r="S27" i="24"/>
  <c r="S50" i="24"/>
  <c r="S28" i="24"/>
  <c r="S55" i="24"/>
  <c r="S29" i="24"/>
  <c r="S56" i="24"/>
  <c r="S36" i="24"/>
  <c r="R45" i="22"/>
  <c r="R57" i="22"/>
  <c r="R32" i="30"/>
  <c r="R48" i="22"/>
  <c r="R43" i="28"/>
  <c r="S33" i="24"/>
  <c r="R55" i="22"/>
  <c r="R33" i="30"/>
  <c r="R29" i="30"/>
  <c r="R52" i="25"/>
  <c r="R46" i="28"/>
  <c r="S47" i="24"/>
  <c r="S37" i="24"/>
  <c r="S45" i="24"/>
  <c r="S25" i="24"/>
  <c r="S31" i="24"/>
  <c r="S24" i="24"/>
  <c r="R56" i="28"/>
  <c r="R33" i="22"/>
  <c r="R46" i="22"/>
  <c r="R42" i="22"/>
  <c r="R58" i="30"/>
  <c r="R39" i="28"/>
  <c r="R49" i="28"/>
  <c r="S59" i="24"/>
  <c r="S46" i="24"/>
  <c r="S49" i="24"/>
  <c r="S42" i="24"/>
  <c r="R45" i="30"/>
  <c r="R29" i="22"/>
  <c r="R55" i="28"/>
  <c r="S26" i="24"/>
  <c r="S35" i="24"/>
  <c r="S41" i="24"/>
  <c r="S53" i="24"/>
  <c r="S43" i="24"/>
  <c r="S52" i="24"/>
  <c r="R52" i="28"/>
  <c r="R25" i="22"/>
  <c r="R39" i="22"/>
  <c r="R54" i="30"/>
  <c r="R32" i="22"/>
  <c r="R36" i="22"/>
  <c r="R56" i="30"/>
  <c r="R28" i="22"/>
  <c r="R37" i="28"/>
  <c r="Q46" i="31"/>
  <c r="R46" i="31" s="1"/>
  <c r="S48" i="24"/>
  <c r="S38" i="24"/>
  <c r="S44" i="24"/>
  <c r="H71" i="31"/>
  <c r="H95" i="31"/>
  <c r="K74" i="35"/>
  <c r="K76" i="35" s="1"/>
  <c r="K77" i="35" s="1"/>
  <c r="K58" i="35"/>
  <c r="K59" i="35" s="1"/>
  <c r="H74" i="36"/>
  <c r="H58" i="36"/>
  <c r="H59" i="36" s="1"/>
  <c r="P37" i="31"/>
  <c r="G77" i="31" s="1"/>
  <c r="G37" i="28"/>
  <c r="M37" i="31"/>
  <c r="D37" i="28"/>
  <c r="H74" i="30"/>
  <c r="Z74" i="31" s="1"/>
  <c r="H72" i="30"/>
  <c r="Z72" i="31" s="1"/>
  <c r="I58" i="35"/>
  <c r="I59" i="35" s="1"/>
  <c r="I78" i="29"/>
  <c r="Y78" i="31"/>
  <c r="I96" i="29"/>
  <c r="Y96" i="31"/>
  <c r="I86" i="29"/>
  <c r="Y86" i="31"/>
  <c r="I98" i="29"/>
  <c r="Y98" i="31"/>
  <c r="Q25" i="31"/>
  <c r="G85" i="28"/>
  <c r="H85" i="28" s="1"/>
  <c r="K38" i="33"/>
  <c r="K74" i="33" s="1"/>
  <c r="Q47" i="31"/>
  <c r="D66" i="28"/>
  <c r="H26" i="28"/>
  <c r="H31" i="28"/>
  <c r="I31" i="28" s="1"/>
  <c r="D71" i="28"/>
  <c r="D75" i="28"/>
  <c r="H75" i="28" s="1"/>
  <c r="H35" i="28"/>
  <c r="I35" i="28" s="1"/>
  <c r="D57" i="36"/>
  <c r="R42" i="31"/>
  <c r="D86" i="28"/>
  <c r="H86" i="28" s="1"/>
  <c r="X86" i="31" s="1"/>
  <c r="H46" i="28"/>
  <c r="I46" i="28" s="1"/>
  <c r="D90" i="28"/>
  <c r="H90" i="28" s="1"/>
  <c r="X90" i="31" s="1"/>
  <c r="H50" i="28"/>
  <c r="I50" i="28" s="1"/>
  <c r="D95" i="28"/>
  <c r="H95" i="28" s="1"/>
  <c r="H55" i="28"/>
  <c r="I55" i="28" s="1"/>
  <c r="R26" i="31"/>
  <c r="Q31" i="31"/>
  <c r="R31" i="31" s="1"/>
  <c r="G84" i="28"/>
  <c r="J38" i="33"/>
  <c r="R50" i="31"/>
  <c r="Q55" i="31"/>
  <c r="H27" i="28"/>
  <c r="D67" i="28"/>
  <c r="H32" i="28"/>
  <c r="I32" i="28" s="1"/>
  <c r="D72" i="28"/>
  <c r="D76" i="28"/>
  <c r="H36" i="28"/>
  <c r="I36" i="28" s="1"/>
  <c r="D96" i="28"/>
  <c r="H96" i="28" s="1"/>
  <c r="H56" i="28"/>
  <c r="I56" i="28" s="1"/>
  <c r="P59" i="31"/>
  <c r="G99" i="31" s="1"/>
  <c r="G59" i="28"/>
  <c r="G99" i="28" s="1"/>
  <c r="I73" i="29"/>
  <c r="Y73" i="31"/>
  <c r="I69" i="29"/>
  <c r="Y69" i="31"/>
  <c r="I95" i="31"/>
  <c r="AA95" i="31"/>
  <c r="G56" i="32"/>
  <c r="I94" i="29"/>
  <c r="Y94" i="31"/>
  <c r="I88" i="29"/>
  <c r="Y88" i="31"/>
  <c r="I90" i="29"/>
  <c r="Y90" i="31"/>
  <c r="M30" i="31"/>
  <c r="B57" i="36" s="1"/>
  <c r="B75" i="36" s="1"/>
  <c r="D30" i="28"/>
  <c r="B99" i="28"/>
  <c r="B60" i="28"/>
  <c r="G79" i="28"/>
  <c r="H79" i="28" s="1"/>
  <c r="E38" i="33"/>
  <c r="D80" i="28"/>
  <c r="F39" i="33"/>
  <c r="F75" i="33" s="1"/>
  <c r="G64" i="28"/>
  <c r="G68" i="28"/>
  <c r="G82" i="28"/>
  <c r="H38" i="33"/>
  <c r="R44" i="31"/>
  <c r="Q32" i="31"/>
  <c r="Q36" i="31"/>
  <c r="D89" i="28"/>
  <c r="H89" i="28" s="1"/>
  <c r="H49" i="28"/>
  <c r="I49" i="28" s="1"/>
  <c r="D94" i="28"/>
  <c r="H94" i="28" s="1"/>
  <c r="H54" i="28"/>
  <c r="I54" i="28" s="1"/>
  <c r="R56" i="31"/>
  <c r="M52" i="31"/>
  <c r="L57" i="36" s="1"/>
  <c r="L75" i="36" s="1"/>
  <c r="D52" i="28"/>
  <c r="I80" i="29"/>
  <c r="Y80" i="31"/>
  <c r="I80" i="30"/>
  <c r="Z80" i="31"/>
  <c r="M59" i="31"/>
  <c r="M57" i="36" s="1"/>
  <c r="D59" i="28"/>
  <c r="D99" i="28" s="1"/>
  <c r="G58" i="35"/>
  <c r="G59" i="35" s="1"/>
  <c r="I27" i="28"/>
  <c r="G67" i="28"/>
  <c r="G69" i="31"/>
  <c r="Q39" i="31"/>
  <c r="Q43" i="31"/>
  <c r="K56" i="36"/>
  <c r="K74" i="36" s="1"/>
  <c r="Q49" i="31"/>
  <c r="H24" i="28"/>
  <c r="I24" i="28" s="1"/>
  <c r="D64" i="28"/>
  <c r="H28" i="28"/>
  <c r="I28" i="28" s="1"/>
  <c r="D68" i="28"/>
  <c r="D73" i="28"/>
  <c r="H73" i="28" s="1"/>
  <c r="X73" i="31" s="1"/>
  <c r="H33" i="28"/>
  <c r="I33" i="28" s="1"/>
  <c r="D78" i="28"/>
  <c r="D39" i="33"/>
  <c r="D75" i="33" s="1"/>
  <c r="H38" i="28"/>
  <c r="I38" i="28" s="1"/>
  <c r="D84" i="28"/>
  <c r="H84" i="28" s="1"/>
  <c r="X84" i="31" s="1"/>
  <c r="J39" i="33"/>
  <c r="J75" i="33" s="1"/>
  <c r="H44" i="28"/>
  <c r="I44" i="28" s="1"/>
  <c r="D93" i="28"/>
  <c r="H93" i="28" s="1"/>
  <c r="H53" i="28"/>
  <c r="I53" i="28" s="1"/>
  <c r="E99" i="28"/>
  <c r="E60" i="28"/>
  <c r="R24" i="31"/>
  <c r="R28" i="31"/>
  <c r="Q35" i="31"/>
  <c r="J56" i="36"/>
  <c r="J74" i="36" s="1"/>
  <c r="R48" i="31"/>
  <c r="Q53" i="31"/>
  <c r="H25" i="28"/>
  <c r="D65" i="28"/>
  <c r="H29" i="28"/>
  <c r="I29" i="28" s="1"/>
  <c r="D69" i="28"/>
  <c r="H69" i="28" s="1"/>
  <c r="X69" i="31" s="1"/>
  <c r="D79" i="28"/>
  <c r="E39" i="33"/>
  <c r="E75" i="33" s="1"/>
  <c r="Q41" i="31"/>
  <c r="Q45" i="31"/>
  <c r="Q54" i="31"/>
  <c r="D98" i="28"/>
  <c r="H98" i="28" s="1"/>
  <c r="X98" i="31" s="1"/>
  <c r="H58" i="28"/>
  <c r="I58" i="28" s="1"/>
  <c r="P30" i="31"/>
  <c r="B56" i="36" s="1"/>
  <c r="B74" i="36" s="1"/>
  <c r="G30" i="28"/>
  <c r="I65" i="29"/>
  <c r="Y65" i="31"/>
  <c r="H73" i="30"/>
  <c r="Z73" i="31" s="1"/>
  <c r="H65" i="30"/>
  <c r="Z65" i="31" s="1"/>
  <c r="I68" i="30"/>
  <c r="Z68" i="31"/>
  <c r="I71" i="31"/>
  <c r="AA71" i="31"/>
  <c r="P52" i="31"/>
  <c r="G92" i="31" s="1"/>
  <c r="G52" i="28"/>
  <c r="G47" i="32"/>
  <c r="P37" i="30"/>
  <c r="C56" i="35" s="1"/>
  <c r="P52" i="30"/>
  <c r="L56" i="35" s="1"/>
  <c r="L74" i="35" s="1"/>
  <c r="I82" i="29"/>
  <c r="Y82" i="31"/>
  <c r="I84" i="29"/>
  <c r="Y84" i="31"/>
  <c r="I25" i="28"/>
  <c r="G65" i="28"/>
  <c r="Q27" i="31"/>
  <c r="R27" i="31" s="1"/>
  <c r="G72" i="28"/>
  <c r="G81" i="28"/>
  <c r="H81" i="28" s="1"/>
  <c r="G38" i="33"/>
  <c r="G74" i="33" s="1"/>
  <c r="G87" i="28"/>
  <c r="F99" i="28"/>
  <c r="F100" i="28" s="1"/>
  <c r="F60" i="28"/>
  <c r="R38" i="31"/>
  <c r="D82" i="28"/>
  <c r="H82" i="28" s="1"/>
  <c r="H42" i="28"/>
  <c r="I42" i="28" s="1"/>
  <c r="H39" i="33"/>
  <c r="H75" i="33" s="1"/>
  <c r="G66" i="28"/>
  <c r="I26" i="28"/>
  <c r="G71" i="28"/>
  <c r="H71" i="28" s="1"/>
  <c r="R33" i="31"/>
  <c r="G78" i="28"/>
  <c r="D38" i="33"/>
  <c r="Q57" i="31"/>
  <c r="C99" i="28"/>
  <c r="C100" i="28" s="1"/>
  <c r="C60" i="28"/>
  <c r="Q29" i="31"/>
  <c r="Q34" i="31"/>
  <c r="D83" i="28"/>
  <c r="H83" i="28" s="1"/>
  <c r="X83" i="31" s="1"/>
  <c r="I39" i="33"/>
  <c r="I75" i="33" s="1"/>
  <c r="H43" i="28"/>
  <c r="I43" i="28" s="1"/>
  <c r="D87" i="28"/>
  <c r="H47" i="28"/>
  <c r="I47" i="28" s="1"/>
  <c r="D91" i="28"/>
  <c r="H91" i="28" s="1"/>
  <c r="X91" i="31" s="1"/>
  <c r="H51" i="28"/>
  <c r="I51" i="28" s="1"/>
  <c r="D94" i="31"/>
  <c r="H94" i="31" s="1"/>
  <c r="AA94" i="31" s="1"/>
  <c r="Q58" i="31"/>
  <c r="Q51" i="31"/>
  <c r="R51" i="31" s="1"/>
  <c r="H75" i="31"/>
  <c r="F74" i="34"/>
  <c r="F76" i="34" s="1"/>
  <c r="F77" i="34" s="1"/>
  <c r="K76" i="33"/>
  <c r="K77" i="33" s="1"/>
  <c r="G75" i="35"/>
  <c r="G76" i="35" s="1"/>
  <c r="G77" i="35" s="1"/>
  <c r="D96" i="31"/>
  <c r="H96" i="31" s="1"/>
  <c r="N57" i="33"/>
  <c r="Q26" i="30"/>
  <c r="I75" i="35"/>
  <c r="I76" i="35" s="1"/>
  <c r="I77" i="35" s="1"/>
  <c r="E58" i="35"/>
  <c r="E59" i="35" s="1"/>
  <c r="J76" i="34"/>
  <c r="J77" i="34" s="1"/>
  <c r="D72" i="31"/>
  <c r="H72" i="31" s="1"/>
  <c r="AA72" i="31" s="1"/>
  <c r="J57" i="36"/>
  <c r="G79" i="31"/>
  <c r="H79" i="31" s="1"/>
  <c r="E56" i="36"/>
  <c r="D70" i="30"/>
  <c r="B57" i="35"/>
  <c r="Q40" i="30"/>
  <c r="F57" i="35"/>
  <c r="F75" i="35" s="1"/>
  <c r="Q38" i="30"/>
  <c r="D57" i="35"/>
  <c r="D75" i="35" s="1"/>
  <c r="D76" i="35" s="1"/>
  <c r="D77" i="35" s="1"/>
  <c r="G99" i="30"/>
  <c r="M56" i="35"/>
  <c r="M74" i="35" s="1"/>
  <c r="G70" i="30"/>
  <c r="B56" i="35"/>
  <c r="M74" i="34"/>
  <c r="M76" i="34" s="1"/>
  <c r="M77" i="34" s="1"/>
  <c r="C74" i="34"/>
  <c r="B74" i="34"/>
  <c r="H59" i="30"/>
  <c r="I59" i="30" s="1"/>
  <c r="M39" i="35"/>
  <c r="M40" i="35" s="1"/>
  <c r="M41" i="35" s="1"/>
  <c r="H37" i="30"/>
  <c r="I37" i="30" s="1"/>
  <c r="C38" i="35"/>
  <c r="M39" i="36"/>
  <c r="B40" i="36"/>
  <c r="B41" i="36" s="1"/>
  <c r="L38" i="36"/>
  <c r="H74" i="34"/>
  <c r="G74" i="34"/>
  <c r="H75" i="34"/>
  <c r="G75" i="33"/>
  <c r="G76" i="33" s="1"/>
  <c r="G77" i="33" s="1"/>
  <c r="E76" i="35"/>
  <c r="E77" i="35" s="1"/>
  <c r="I40" i="36"/>
  <c r="I41" i="36" s="1"/>
  <c r="K74" i="34"/>
  <c r="M60" i="22"/>
  <c r="M60" i="30" s="1"/>
  <c r="P60" i="22"/>
  <c r="Q60" i="25"/>
  <c r="H60" i="25"/>
  <c r="G77" i="29"/>
  <c r="H77" i="29" s="1"/>
  <c r="H59" i="29"/>
  <c r="I59" i="29" s="1"/>
  <c r="D78" i="30"/>
  <c r="H78" i="30" s="1"/>
  <c r="D68" i="31"/>
  <c r="H68" i="31" s="1"/>
  <c r="F57" i="36"/>
  <c r="K57" i="36"/>
  <c r="Q42" i="30"/>
  <c r="H57" i="35"/>
  <c r="H75" i="35" s="1"/>
  <c r="H76" i="35" s="1"/>
  <c r="H77" i="35" s="1"/>
  <c r="G84" i="30"/>
  <c r="H84" i="30" s="1"/>
  <c r="J56" i="35"/>
  <c r="D99" i="29"/>
  <c r="H99" i="29" s="1"/>
  <c r="B75" i="34"/>
  <c r="G92" i="29"/>
  <c r="L40" i="35"/>
  <c r="L41" i="35" s="1"/>
  <c r="B75" i="35"/>
  <c r="F74" i="35"/>
  <c r="B40" i="35"/>
  <c r="E74" i="34"/>
  <c r="E76" i="34" s="1"/>
  <c r="E77" i="34" s="1"/>
  <c r="I74" i="34"/>
  <c r="I76" i="34" s="1"/>
  <c r="I77" i="34" s="1"/>
  <c r="B58" i="33"/>
  <c r="I74" i="33"/>
  <c r="G58" i="36"/>
  <c r="G59" i="36" s="1"/>
  <c r="G74" i="36"/>
  <c r="G57" i="32"/>
  <c r="G60" i="30"/>
  <c r="D99" i="31"/>
  <c r="H82" i="31"/>
  <c r="G88" i="30"/>
  <c r="H88" i="30" s="1"/>
  <c r="Z88" i="31" s="1"/>
  <c r="G89" i="30"/>
  <c r="H89" i="30" s="1"/>
  <c r="Z89" i="31" s="1"/>
  <c r="D90" i="30"/>
  <c r="H90" i="30" s="1"/>
  <c r="D64" i="30"/>
  <c r="H64" i="30" s="1"/>
  <c r="D82" i="30"/>
  <c r="H82" i="30" s="1"/>
  <c r="D94" i="30"/>
  <c r="H94" i="30" s="1"/>
  <c r="H86" i="30"/>
  <c r="H52" i="30"/>
  <c r="I52" i="30" s="1"/>
  <c r="H87" i="31"/>
  <c r="H67" i="31"/>
  <c r="G92" i="30"/>
  <c r="D84" i="31"/>
  <c r="H84" i="31" s="1"/>
  <c r="H66" i="30"/>
  <c r="H87" i="29"/>
  <c r="H76" i="30"/>
  <c r="G77" i="30"/>
  <c r="D98" i="30"/>
  <c r="J30" i="24"/>
  <c r="J51" i="24"/>
  <c r="J33" i="24"/>
  <c r="D97" i="31"/>
  <c r="H97" i="31" s="1"/>
  <c r="D64" i="31"/>
  <c r="H64" i="31" s="1"/>
  <c r="J47" i="24"/>
  <c r="J27" i="24"/>
  <c r="H75" i="29"/>
  <c r="Q59" i="28"/>
  <c r="D92" i="29"/>
  <c r="H52" i="29"/>
  <c r="I52" i="29" s="1"/>
  <c r="D70" i="29"/>
  <c r="H70" i="29" s="1"/>
  <c r="H30" i="29"/>
  <c r="I30" i="29" s="1"/>
  <c r="Q36" i="30"/>
  <c r="Q44" i="30"/>
  <c r="Q28" i="30"/>
  <c r="Q43" i="30"/>
  <c r="D83" i="30"/>
  <c r="H83" i="30" s="1"/>
  <c r="Q30" i="30"/>
  <c r="Q55" i="30"/>
  <c r="D95" i="30"/>
  <c r="H95" i="30" s="1"/>
  <c r="D93" i="30"/>
  <c r="H93" i="30" s="1"/>
  <c r="Q53" i="30"/>
  <c r="Q31" i="30"/>
  <c r="D71" i="30"/>
  <c r="H71" i="30" s="1"/>
  <c r="Q39" i="30"/>
  <c r="D79" i="30"/>
  <c r="H79" i="30" s="1"/>
  <c r="Q59" i="22"/>
  <c r="M57" i="35"/>
  <c r="Q37" i="22"/>
  <c r="Q52" i="22"/>
  <c r="L57" i="35"/>
  <c r="Q57" i="30"/>
  <c r="D97" i="30"/>
  <c r="H97" i="30" s="1"/>
  <c r="Q51" i="30"/>
  <c r="D91" i="30"/>
  <c r="H91" i="30" s="1"/>
  <c r="Q27" i="30"/>
  <c r="D67" i="30"/>
  <c r="H67" i="30" s="1"/>
  <c r="Q35" i="30"/>
  <c r="D75" i="30"/>
  <c r="H75" i="30" s="1"/>
  <c r="Q47" i="30"/>
  <c r="D87" i="30"/>
  <c r="H87" i="30" s="1"/>
  <c r="H59" i="22"/>
  <c r="I59" i="22" s="1"/>
  <c r="C59" i="32"/>
  <c r="F99" i="31"/>
  <c r="F100" i="31" s="1"/>
  <c r="E99" i="31"/>
  <c r="E100" i="31" s="1"/>
  <c r="H85" i="31"/>
  <c r="E100" i="28"/>
  <c r="D89" i="31"/>
  <c r="H89" i="31" s="1"/>
  <c r="AA89" i="31" s="1"/>
  <c r="M39" i="33"/>
  <c r="B100" i="28"/>
  <c r="I42" i="22"/>
  <c r="B99" i="31"/>
  <c r="B100" i="31" s="1"/>
  <c r="D65" i="31"/>
  <c r="H65" i="31" s="1"/>
  <c r="G53" i="32"/>
  <c r="D93" i="31"/>
  <c r="H93" i="31" s="1"/>
  <c r="D69" i="31"/>
  <c r="D73" i="31"/>
  <c r="H73" i="31" s="1"/>
  <c r="D81" i="31"/>
  <c r="H81" i="31" s="1"/>
  <c r="D77" i="31"/>
  <c r="H52" i="22"/>
  <c r="I46" i="22"/>
  <c r="C99" i="31"/>
  <c r="C100" i="31" s="1"/>
  <c r="H90" i="31"/>
  <c r="H74" i="31"/>
  <c r="H98" i="31"/>
  <c r="H96" i="30"/>
  <c r="H85" i="30"/>
  <c r="H81" i="29"/>
  <c r="H97" i="29"/>
  <c r="H95" i="29"/>
  <c r="H79" i="29"/>
  <c r="H64" i="29"/>
  <c r="H66" i="31"/>
  <c r="AA66" i="31" s="1"/>
  <c r="H80" i="31"/>
  <c r="H76" i="31"/>
  <c r="H78" i="31"/>
  <c r="H88" i="31"/>
  <c r="H86" i="31"/>
  <c r="AA86" i="31" s="1"/>
  <c r="H91" i="31"/>
  <c r="I34" i="30"/>
  <c r="I44" i="30"/>
  <c r="I24" i="30"/>
  <c r="I42" i="30"/>
  <c r="I40" i="30"/>
  <c r="H69" i="30"/>
  <c r="Z69" i="31" s="1"/>
  <c r="I28" i="30"/>
  <c r="I38" i="30"/>
  <c r="I50" i="30"/>
  <c r="I36" i="30"/>
  <c r="I81" i="30"/>
  <c r="I25" i="30"/>
  <c r="I35" i="30"/>
  <c r="I54" i="30"/>
  <c r="I46" i="30"/>
  <c r="I32" i="30"/>
  <c r="H98" i="30"/>
  <c r="Z98" i="31" s="1"/>
  <c r="I26" i="30"/>
  <c r="I45" i="30"/>
  <c r="I29" i="30"/>
  <c r="H91" i="29"/>
  <c r="H74" i="29"/>
  <c r="I31" i="29"/>
  <c r="H93" i="29"/>
  <c r="Y93" i="31" s="1"/>
  <c r="I27" i="29"/>
  <c r="I29" i="29"/>
  <c r="H68" i="29"/>
  <c r="Y68" i="31" s="1"/>
  <c r="I67" i="29"/>
  <c r="H72" i="29"/>
  <c r="H76" i="29"/>
  <c r="H66" i="29"/>
  <c r="Y66" i="31" s="1"/>
  <c r="I25" i="29"/>
  <c r="H85" i="29"/>
  <c r="Y85" i="31" s="1"/>
  <c r="I33" i="29"/>
  <c r="I43" i="29"/>
  <c r="H89" i="29"/>
  <c r="Y89" i="31" s="1"/>
  <c r="H83" i="29"/>
  <c r="Y83" i="31" s="1"/>
  <c r="I37" i="29"/>
  <c r="I53" i="29"/>
  <c r="I55" i="29"/>
  <c r="H60" i="26"/>
  <c r="I30" i="26"/>
  <c r="H74" i="28"/>
  <c r="J30" i="25"/>
  <c r="J33" i="25"/>
  <c r="J46" i="25"/>
  <c r="J52" i="25"/>
  <c r="J24" i="25"/>
  <c r="J29" i="25"/>
  <c r="J41" i="25"/>
  <c r="J26" i="25"/>
  <c r="J44" i="25"/>
  <c r="J56" i="25"/>
  <c r="J58" i="25"/>
  <c r="J36" i="25"/>
  <c r="J55" i="25"/>
  <c r="J51" i="25"/>
  <c r="J48" i="25"/>
  <c r="J34" i="25"/>
  <c r="J28" i="25"/>
  <c r="J40" i="25"/>
  <c r="H97" i="28"/>
  <c r="J43" i="25"/>
  <c r="J53" i="24"/>
  <c r="J31" i="24"/>
  <c r="J34" i="24"/>
  <c r="J50" i="24"/>
  <c r="J32" i="24"/>
  <c r="J42" i="24"/>
  <c r="J55" i="24"/>
  <c r="J48" i="24"/>
  <c r="J38" i="24"/>
  <c r="J40" i="24"/>
  <c r="J35" i="24"/>
  <c r="J49" i="24"/>
  <c r="I91" i="28"/>
  <c r="I98" i="28"/>
  <c r="I88" i="28"/>
  <c r="I86" i="28"/>
  <c r="H80" i="28"/>
  <c r="H76" i="28"/>
  <c r="X76" i="31" s="1"/>
  <c r="H66" i="28"/>
  <c r="R31" i="22"/>
  <c r="I52" i="22"/>
  <c r="D60" i="22"/>
  <c r="M60" i="31" s="1"/>
  <c r="H37" i="22"/>
  <c r="I37" i="22" s="1"/>
  <c r="H30" i="22"/>
  <c r="G60" i="22"/>
  <c r="X75" i="31" l="1"/>
  <c r="I75" i="28"/>
  <c r="I90" i="28"/>
  <c r="J43" i="24"/>
  <c r="I60" i="30"/>
  <c r="H68" i="28"/>
  <c r="J54" i="24"/>
  <c r="J57" i="24"/>
  <c r="J59" i="24"/>
  <c r="J37" i="24"/>
  <c r="C56" i="36"/>
  <c r="M56" i="36"/>
  <c r="M74" i="36" s="1"/>
  <c r="M76" i="36" s="1"/>
  <c r="M77" i="36" s="1"/>
  <c r="P60" i="30"/>
  <c r="H64" i="28"/>
  <c r="I64" i="28" s="1"/>
  <c r="J45" i="24"/>
  <c r="I60" i="24"/>
  <c r="J36" i="24"/>
  <c r="J39" i="24"/>
  <c r="J24" i="24"/>
  <c r="H87" i="28"/>
  <c r="I87" i="28" s="1"/>
  <c r="I83" i="28"/>
  <c r="J56" i="24"/>
  <c r="J44" i="24"/>
  <c r="J52" i="24"/>
  <c r="J37" i="26"/>
  <c r="I60" i="26"/>
  <c r="I72" i="30"/>
  <c r="J41" i="24"/>
  <c r="F74" i="33"/>
  <c r="F76" i="35"/>
  <c r="F77" i="35" s="1"/>
  <c r="I75" i="36"/>
  <c r="I76" i="36" s="1"/>
  <c r="I77" i="36" s="1"/>
  <c r="H60" i="30"/>
  <c r="J33" i="30" s="1"/>
  <c r="J28" i="24"/>
  <c r="J29" i="24"/>
  <c r="J26" i="24"/>
  <c r="J58" i="24"/>
  <c r="J25" i="24"/>
  <c r="J59" i="25"/>
  <c r="I60" i="25"/>
  <c r="Y71" i="31"/>
  <c r="P60" i="31"/>
  <c r="S52" i="25"/>
  <c r="R60" i="25"/>
  <c r="I73" i="30"/>
  <c r="I30" i="30"/>
  <c r="I74" i="30"/>
  <c r="I65" i="30"/>
  <c r="D58" i="35"/>
  <c r="D59" i="35" s="1"/>
  <c r="K40" i="33"/>
  <c r="K41" i="33" s="1"/>
  <c r="I73" i="28"/>
  <c r="F76" i="33"/>
  <c r="F77" i="33" s="1"/>
  <c r="I76" i="33"/>
  <c r="I77" i="33" s="1"/>
  <c r="G70" i="31"/>
  <c r="I40" i="33"/>
  <c r="I41" i="33" s="1"/>
  <c r="I69" i="28"/>
  <c r="M38" i="33"/>
  <c r="H69" i="31"/>
  <c r="G40" i="33"/>
  <c r="G41" i="33" s="1"/>
  <c r="Q37" i="31"/>
  <c r="R37" i="31" s="1"/>
  <c r="R51" i="30"/>
  <c r="R55" i="30"/>
  <c r="R39" i="30"/>
  <c r="R30" i="30"/>
  <c r="R47" i="30"/>
  <c r="R57" i="30"/>
  <c r="R43" i="30"/>
  <c r="R59" i="28"/>
  <c r="R35" i="30"/>
  <c r="R52" i="22"/>
  <c r="R31" i="30"/>
  <c r="R28" i="30"/>
  <c r="R38" i="30"/>
  <c r="R26" i="30"/>
  <c r="R37" i="22"/>
  <c r="R53" i="30"/>
  <c r="R44" i="30"/>
  <c r="R42" i="30"/>
  <c r="S60" i="25"/>
  <c r="S24" i="25"/>
  <c r="S25" i="25"/>
  <c r="S57" i="25"/>
  <c r="S39" i="25"/>
  <c r="S40" i="25"/>
  <c r="S36" i="25"/>
  <c r="S53" i="25"/>
  <c r="S31" i="25"/>
  <c r="S29" i="25"/>
  <c r="S56" i="25"/>
  <c r="S50" i="25"/>
  <c r="S48" i="25"/>
  <c r="S34" i="25"/>
  <c r="S59" i="25"/>
  <c r="S30" i="25"/>
  <c r="S58" i="25"/>
  <c r="S44" i="25"/>
  <c r="S46" i="25"/>
  <c r="S43" i="25"/>
  <c r="S42" i="25"/>
  <c r="S51" i="25"/>
  <c r="S55" i="25"/>
  <c r="S41" i="25"/>
  <c r="S27" i="25"/>
  <c r="S49" i="25"/>
  <c r="S37" i="25"/>
  <c r="S45" i="25"/>
  <c r="S47" i="25"/>
  <c r="S28" i="25"/>
  <c r="S35" i="25"/>
  <c r="S26" i="25"/>
  <c r="S38" i="25"/>
  <c r="S54" i="25"/>
  <c r="S32" i="25"/>
  <c r="S33" i="25"/>
  <c r="R27" i="30"/>
  <c r="R36" i="30"/>
  <c r="R40" i="30"/>
  <c r="R59" i="22"/>
  <c r="M75" i="36"/>
  <c r="R25" i="31"/>
  <c r="R53" i="31"/>
  <c r="R35" i="31"/>
  <c r="R49" i="31"/>
  <c r="R55" i="31"/>
  <c r="I96" i="28"/>
  <c r="X96" i="31"/>
  <c r="I82" i="28"/>
  <c r="X82" i="31"/>
  <c r="I71" i="28"/>
  <c r="X71" i="31"/>
  <c r="I88" i="31"/>
  <c r="AA88" i="31"/>
  <c r="AB88" i="31" s="1"/>
  <c r="I80" i="31"/>
  <c r="AA80" i="31"/>
  <c r="I79" i="29"/>
  <c r="Y79" i="31"/>
  <c r="I85" i="30"/>
  <c r="Z85" i="31"/>
  <c r="I90" i="31"/>
  <c r="AA90" i="31"/>
  <c r="I69" i="31"/>
  <c r="AA69" i="31"/>
  <c r="AB69" i="31" s="1"/>
  <c r="I65" i="31"/>
  <c r="AA65" i="31"/>
  <c r="I87" i="30"/>
  <c r="Z87" i="31"/>
  <c r="I67" i="30"/>
  <c r="Z67" i="31"/>
  <c r="I97" i="30"/>
  <c r="Z97" i="31"/>
  <c r="I84" i="30"/>
  <c r="Z84" i="31"/>
  <c r="I86" i="30"/>
  <c r="Z86" i="31"/>
  <c r="AB86" i="31" s="1"/>
  <c r="I90" i="30"/>
  <c r="Z90" i="31"/>
  <c r="AB90" i="31" s="1"/>
  <c r="I82" i="31"/>
  <c r="AA82" i="31"/>
  <c r="I77" i="29"/>
  <c r="Y77" i="31"/>
  <c r="R58" i="31"/>
  <c r="D40" i="33"/>
  <c r="D41" i="33" s="1"/>
  <c r="D74" i="33"/>
  <c r="D76" i="33" s="1"/>
  <c r="D77" i="33" s="1"/>
  <c r="H65" i="28"/>
  <c r="I89" i="28"/>
  <c r="X89" i="31"/>
  <c r="H74" i="33"/>
  <c r="H76" i="33" s="1"/>
  <c r="H77" i="33" s="1"/>
  <c r="H40" i="33"/>
  <c r="H41" i="33" s="1"/>
  <c r="R45" i="31"/>
  <c r="H67" i="28"/>
  <c r="X95" i="31"/>
  <c r="I95" i="28"/>
  <c r="R36" i="31"/>
  <c r="I80" i="28"/>
  <c r="X80" i="31"/>
  <c r="AB80" i="31" s="1"/>
  <c r="I97" i="28"/>
  <c r="X97" i="31"/>
  <c r="X64" i="31"/>
  <c r="I76" i="29"/>
  <c r="Y76" i="31"/>
  <c r="I74" i="29"/>
  <c r="Y74" i="31"/>
  <c r="I91" i="31"/>
  <c r="AA91" i="31"/>
  <c r="I78" i="31"/>
  <c r="AA78" i="31"/>
  <c r="I95" i="29"/>
  <c r="Y95" i="31"/>
  <c r="I96" i="30"/>
  <c r="Z96" i="31"/>
  <c r="I93" i="31"/>
  <c r="AA93" i="31"/>
  <c r="M75" i="33"/>
  <c r="I83" i="30"/>
  <c r="Z83" i="31"/>
  <c r="I93" i="30"/>
  <c r="Z93" i="31"/>
  <c r="I97" i="31"/>
  <c r="AA97" i="31"/>
  <c r="I76" i="30"/>
  <c r="Z76" i="31"/>
  <c r="I66" i="30"/>
  <c r="Z66" i="31"/>
  <c r="I67" i="31"/>
  <c r="AA67" i="31"/>
  <c r="I94" i="30"/>
  <c r="Z94" i="31"/>
  <c r="I68" i="31"/>
  <c r="AA68" i="31"/>
  <c r="N39" i="35"/>
  <c r="M75" i="35"/>
  <c r="M76" i="35" s="1"/>
  <c r="M77" i="35" s="1"/>
  <c r="I79" i="31"/>
  <c r="AA79" i="31"/>
  <c r="I96" i="31"/>
  <c r="AA96" i="31"/>
  <c r="I75" i="31"/>
  <c r="AA75" i="31"/>
  <c r="R57" i="31"/>
  <c r="I81" i="28"/>
  <c r="X81" i="31"/>
  <c r="G92" i="28"/>
  <c r="L38" i="33"/>
  <c r="B38" i="33"/>
  <c r="G60" i="28"/>
  <c r="G70" i="28"/>
  <c r="I93" i="28"/>
  <c r="X93" i="31"/>
  <c r="R43" i="31"/>
  <c r="R34" i="31"/>
  <c r="E40" i="33"/>
  <c r="E41" i="33" s="1"/>
  <c r="E74" i="33"/>
  <c r="E76" i="33" s="1"/>
  <c r="E77" i="33" s="1"/>
  <c r="Q59" i="31"/>
  <c r="R32" i="31"/>
  <c r="C57" i="36"/>
  <c r="C75" i="36" s="1"/>
  <c r="I94" i="28"/>
  <c r="X94" i="31"/>
  <c r="I68" i="28"/>
  <c r="X68" i="31"/>
  <c r="AB68" i="31" s="1"/>
  <c r="I72" i="29"/>
  <c r="Y72" i="31"/>
  <c r="I91" i="29"/>
  <c r="Y91" i="31"/>
  <c r="I83" i="31"/>
  <c r="AA83" i="31"/>
  <c r="I64" i="29"/>
  <c r="Y64" i="31"/>
  <c r="I97" i="29"/>
  <c r="Y97" i="31"/>
  <c r="I98" i="31"/>
  <c r="AA98" i="31"/>
  <c r="AB98" i="31" s="1"/>
  <c r="I81" i="31"/>
  <c r="AA81" i="31"/>
  <c r="AB89" i="31"/>
  <c r="I85" i="31"/>
  <c r="AA85" i="31"/>
  <c r="I79" i="28"/>
  <c r="X79" i="31"/>
  <c r="I75" i="30"/>
  <c r="Z75" i="31"/>
  <c r="I91" i="30"/>
  <c r="Z91" i="31"/>
  <c r="L58" i="35"/>
  <c r="L59" i="35" s="1"/>
  <c r="I71" i="30"/>
  <c r="Z71" i="31"/>
  <c r="I95" i="30"/>
  <c r="Z95" i="31"/>
  <c r="I87" i="29"/>
  <c r="Y87" i="31"/>
  <c r="I87" i="31"/>
  <c r="AA87" i="31"/>
  <c r="I82" i="30"/>
  <c r="Z82" i="31"/>
  <c r="I78" i="30"/>
  <c r="Z78" i="31"/>
  <c r="D92" i="28"/>
  <c r="H92" i="28" s="1"/>
  <c r="X92" i="31" s="1"/>
  <c r="L39" i="33"/>
  <c r="L75" i="33" s="1"/>
  <c r="H52" i="28"/>
  <c r="I52" i="28" s="1"/>
  <c r="D70" i="28"/>
  <c r="H70" i="28" s="1"/>
  <c r="H30" i="28"/>
  <c r="I30" i="28" s="1"/>
  <c r="D60" i="28"/>
  <c r="B39" i="33"/>
  <c r="B75" i="33" s="1"/>
  <c r="AB71" i="31"/>
  <c r="H72" i="28"/>
  <c r="J74" i="33"/>
  <c r="J76" i="33" s="1"/>
  <c r="J77" i="33" s="1"/>
  <c r="J40" i="33"/>
  <c r="J41" i="33" s="1"/>
  <c r="R54" i="31"/>
  <c r="I85" i="28"/>
  <c r="X85" i="31"/>
  <c r="G77" i="28"/>
  <c r="C38" i="33"/>
  <c r="I66" i="28"/>
  <c r="X66" i="31"/>
  <c r="I74" i="28"/>
  <c r="X74" i="31"/>
  <c r="I76" i="31"/>
  <c r="AA76" i="31"/>
  <c r="I99" i="29"/>
  <c r="Y99" i="31"/>
  <c r="I81" i="29"/>
  <c r="Y81" i="31"/>
  <c r="I74" i="31"/>
  <c r="AA74" i="31"/>
  <c r="I73" i="31"/>
  <c r="AA73" i="31"/>
  <c r="AB73" i="31" s="1"/>
  <c r="I79" i="30"/>
  <c r="Z79" i="31"/>
  <c r="I70" i="29"/>
  <c r="Y70" i="31"/>
  <c r="I75" i="29"/>
  <c r="Y75" i="31"/>
  <c r="I64" i="31"/>
  <c r="AA64" i="31"/>
  <c r="I84" i="31"/>
  <c r="AA84" i="31"/>
  <c r="I64" i="30"/>
  <c r="Z64" i="31"/>
  <c r="L56" i="36"/>
  <c r="L58" i="36" s="1"/>
  <c r="L59" i="36" s="1"/>
  <c r="H78" i="28"/>
  <c r="R39" i="31"/>
  <c r="Q52" i="31"/>
  <c r="R29" i="31"/>
  <c r="Q30" i="31"/>
  <c r="D70" i="31"/>
  <c r="H70" i="31" s="1"/>
  <c r="D75" i="36"/>
  <c r="D76" i="36" s="1"/>
  <c r="D77" i="36" s="1"/>
  <c r="D58" i="36"/>
  <c r="D59" i="36" s="1"/>
  <c r="R47" i="31"/>
  <c r="R41" i="31"/>
  <c r="D77" i="28"/>
  <c r="H77" i="28" s="1"/>
  <c r="X77" i="31" s="1"/>
  <c r="C39" i="33"/>
  <c r="C75" i="33" s="1"/>
  <c r="H37" i="28"/>
  <c r="I37" i="28" s="1"/>
  <c r="H92" i="29"/>
  <c r="H100" i="29" s="1"/>
  <c r="J94" i="29" s="1"/>
  <c r="N75" i="34"/>
  <c r="H99" i="31"/>
  <c r="G100" i="30"/>
  <c r="H70" i="30"/>
  <c r="H77" i="31"/>
  <c r="G59" i="32"/>
  <c r="G100" i="29"/>
  <c r="C57" i="35"/>
  <c r="N57" i="35" s="1"/>
  <c r="G76" i="36"/>
  <c r="G77" i="36" s="1"/>
  <c r="B41" i="35"/>
  <c r="L74" i="34"/>
  <c r="L76" i="34" s="1"/>
  <c r="L77" i="34" s="1"/>
  <c r="J58" i="35"/>
  <c r="J59" i="35" s="1"/>
  <c r="J74" i="35"/>
  <c r="J76" i="35" s="1"/>
  <c r="J77" i="35" s="1"/>
  <c r="H58" i="35"/>
  <c r="H59" i="35" s="1"/>
  <c r="G76" i="34"/>
  <c r="G77" i="34" s="1"/>
  <c r="L40" i="36"/>
  <c r="L41" i="36" s="1"/>
  <c r="N38" i="36"/>
  <c r="B76" i="36"/>
  <c r="B77" i="36" s="1"/>
  <c r="M40" i="36"/>
  <c r="M41" i="36" s="1"/>
  <c r="N39" i="36"/>
  <c r="C40" i="35"/>
  <c r="N40" i="35" s="1"/>
  <c r="C74" i="35"/>
  <c r="N38" i="35"/>
  <c r="C76" i="34"/>
  <c r="C77" i="34" s="1"/>
  <c r="B58" i="35"/>
  <c r="N56" i="35"/>
  <c r="B74" i="35"/>
  <c r="M58" i="35"/>
  <c r="M59" i="35" s="1"/>
  <c r="E58" i="36"/>
  <c r="E59" i="36" s="1"/>
  <c r="E74" i="36"/>
  <c r="E76" i="36" s="1"/>
  <c r="E77" i="36" s="1"/>
  <c r="J58" i="36"/>
  <c r="J59" i="36" s="1"/>
  <c r="J75" i="36"/>
  <c r="J76" i="36" s="1"/>
  <c r="J77" i="36" s="1"/>
  <c r="M58" i="36"/>
  <c r="M59" i="36" s="1"/>
  <c r="B58" i="36"/>
  <c r="B59" i="36" s="1"/>
  <c r="J54" i="25"/>
  <c r="J57" i="25"/>
  <c r="J38" i="25"/>
  <c r="J32" i="25"/>
  <c r="J47" i="25"/>
  <c r="J50" i="25"/>
  <c r="J45" i="25"/>
  <c r="J49" i="25"/>
  <c r="J42" i="25"/>
  <c r="J39" i="25"/>
  <c r="J37" i="25"/>
  <c r="J27" i="25"/>
  <c r="J53" i="25"/>
  <c r="J25" i="25"/>
  <c r="J35" i="25"/>
  <c r="M40" i="33"/>
  <c r="M41" i="33" s="1"/>
  <c r="M74" i="33"/>
  <c r="G100" i="31"/>
  <c r="J31" i="25"/>
  <c r="N57" i="36"/>
  <c r="N58" i="33"/>
  <c r="N59" i="33" s="1"/>
  <c r="B59" i="33"/>
  <c r="L75" i="35"/>
  <c r="L76" i="35" s="1"/>
  <c r="L77" i="35" s="1"/>
  <c r="K58" i="36"/>
  <c r="K59" i="36" s="1"/>
  <c r="K75" i="36"/>
  <c r="K76" i="36" s="1"/>
  <c r="K77" i="36" s="1"/>
  <c r="F75" i="36"/>
  <c r="F58" i="36"/>
  <c r="F59" i="36" s="1"/>
  <c r="C58" i="36"/>
  <c r="C59" i="36" s="1"/>
  <c r="C74" i="36"/>
  <c r="F58" i="35"/>
  <c r="F59" i="35" s="1"/>
  <c r="K76" i="34"/>
  <c r="K77" i="34" s="1"/>
  <c r="H76" i="34"/>
  <c r="H77" i="34" s="1"/>
  <c r="B76" i="34"/>
  <c r="B77" i="34" s="1"/>
  <c r="J60" i="24"/>
  <c r="D100" i="29"/>
  <c r="Q60" i="28"/>
  <c r="R60" i="28" s="1"/>
  <c r="H60" i="29"/>
  <c r="Q52" i="30"/>
  <c r="D92" i="30"/>
  <c r="H92" i="30" s="1"/>
  <c r="Q59" i="30"/>
  <c r="D99" i="30"/>
  <c r="H99" i="30" s="1"/>
  <c r="D77" i="30"/>
  <c r="Q37" i="30"/>
  <c r="Q60" i="22"/>
  <c r="S52" i="22" s="1"/>
  <c r="G100" i="28"/>
  <c r="H60" i="22"/>
  <c r="J52" i="22" s="1"/>
  <c r="H59" i="28"/>
  <c r="D92" i="31"/>
  <c r="I66" i="31"/>
  <c r="I86" i="31"/>
  <c r="I89" i="31"/>
  <c r="I72" i="31"/>
  <c r="I94" i="31"/>
  <c r="J27" i="30"/>
  <c r="J47" i="30"/>
  <c r="J49" i="30"/>
  <c r="J59" i="30"/>
  <c r="J39" i="30"/>
  <c r="J51" i="30"/>
  <c r="J31" i="30"/>
  <c r="J53" i="30"/>
  <c r="J26" i="30"/>
  <c r="J24" i="30"/>
  <c r="J44" i="30"/>
  <c r="J45" i="30"/>
  <c r="J43" i="30"/>
  <c r="J58" i="30"/>
  <c r="I89" i="30"/>
  <c r="I69" i="30"/>
  <c r="J25" i="30"/>
  <c r="J56" i="30"/>
  <c r="J50" i="30"/>
  <c r="J38" i="30"/>
  <c r="J30" i="30"/>
  <c r="J46" i="30"/>
  <c r="J37" i="30"/>
  <c r="J28" i="30"/>
  <c r="J42" i="30"/>
  <c r="J57" i="30"/>
  <c r="I98" i="30"/>
  <c r="J54" i="30"/>
  <c r="I88" i="30"/>
  <c r="J35" i="30"/>
  <c r="J34" i="30"/>
  <c r="J29" i="30"/>
  <c r="I83" i="29"/>
  <c r="I89" i="29"/>
  <c r="I85" i="29"/>
  <c r="I66" i="29"/>
  <c r="I68" i="29"/>
  <c r="I93" i="29"/>
  <c r="J29" i="26"/>
  <c r="J33" i="26"/>
  <c r="J41" i="26"/>
  <c r="J56" i="26"/>
  <c r="J43" i="26"/>
  <c r="J27" i="26"/>
  <c r="J45" i="26"/>
  <c r="J36" i="26"/>
  <c r="J51" i="26"/>
  <c r="J57" i="26"/>
  <c r="J28" i="26"/>
  <c r="J49" i="26"/>
  <c r="J48" i="26"/>
  <c r="J54" i="26"/>
  <c r="J34" i="26"/>
  <c r="J39" i="26"/>
  <c r="J44" i="26"/>
  <c r="J38" i="26"/>
  <c r="J55" i="26"/>
  <c r="J25" i="26"/>
  <c r="J32" i="26"/>
  <c r="J24" i="26"/>
  <c r="J42" i="26"/>
  <c r="J46" i="26"/>
  <c r="J26" i="26"/>
  <c r="J58" i="26"/>
  <c r="J50" i="26"/>
  <c r="J35" i="26"/>
  <c r="J40" i="26"/>
  <c r="J47" i="26"/>
  <c r="J59" i="26"/>
  <c r="J53" i="26"/>
  <c r="J31" i="26"/>
  <c r="J52" i="26"/>
  <c r="J30" i="26"/>
  <c r="I76" i="28"/>
  <c r="I84" i="28"/>
  <c r="I30" i="22"/>
  <c r="I100" i="29" l="1"/>
  <c r="J40" i="30"/>
  <c r="J36" i="30"/>
  <c r="J52" i="30"/>
  <c r="J60" i="30" s="1"/>
  <c r="J41" i="30"/>
  <c r="R60" i="22"/>
  <c r="J24" i="29"/>
  <c r="I60" i="29"/>
  <c r="J48" i="30"/>
  <c r="J32" i="30"/>
  <c r="J55" i="30"/>
  <c r="I60" i="22"/>
  <c r="X87" i="31"/>
  <c r="AB87" i="31" s="1"/>
  <c r="I60" i="28"/>
  <c r="N38" i="33"/>
  <c r="AB93" i="31"/>
  <c r="N56" i="36"/>
  <c r="N75" i="33"/>
  <c r="AB75" i="31"/>
  <c r="L74" i="36"/>
  <c r="L76" i="36" s="1"/>
  <c r="L77" i="36" s="1"/>
  <c r="AB82" i="31"/>
  <c r="J37" i="22"/>
  <c r="AB83" i="31"/>
  <c r="S60" i="22"/>
  <c r="S29" i="22"/>
  <c r="S50" i="22"/>
  <c r="S32" i="22"/>
  <c r="S49" i="22"/>
  <c r="S56" i="22"/>
  <c r="S47" i="22"/>
  <c r="S45" i="22"/>
  <c r="S48" i="22"/>
  <c r="S40" i="22"/>
  <c r="S58" i="22"/>
  <c r="S25" i="22"/>
  <c r="S36" i="22"/>
  <c r="S26" i="22"/>
  <c r="S30" i="22"/>
  <c r="S27" i="22"/>
  <c r="S33" i="22"/>
  <c r="S34" i="22"/>
  <c r="S57" i="22"/>
  <c r="S43" i="22"/>
  <c r="S44" i="22"/>
  <c r="S39" i="22"/>
  <c r="S41" i="22"/>
  <c r="S46" i="22"/>
  <c r="S35" i="22"/>
  <c r="S31" i="22"/>
  <c r="S24" i="22"/>
  <c r="S55" i="22"/>
  <c r="S53" i="22"/>
  <c r="S38" i="22"/>
  <c r="S28" i="22"/>
  <c r="S54" i="22"/>
  <c r="S51" i="22"/>
  <c r="S42" i="22"/>
  <c r="S60" i="28"/>
  <c r="S32" i="28"/>
  <c r="S28" i="28"/>
  <c r="S24" i="28"/>
  <c r="S26" i="28"/>
  <c r="S29" i="28"/>
  <c r="S31" i="28"/>
  <c r="S27" i="28"/>
  <c r="S25" i="28"/>
  <c r="S30" i="28"/>
  <c r="S33" i="28"/>
  <c r="S40" i="28"/>
  <c r="S44" i="28"/>
  <c r="S45" i="28"/>
  <c r="S47" i="28"/>
  <c r="S34" i="28"/>
  <c r="S53" i="28"/>
  <c r="S42" i="28"/>
  <c r="S51" i="28"/>
  <c r="S36" i="28"/>
  <c r="S35" i="28"/>
  <c r="S41" i="28"/>
  <c r="S58" i="28"/>
  <c r="S57" i="28"/>
  <c r="S48" i="28"/>
  <c r="S54" i="28"/>
  <c r="S38" i="28"/>
  <c r="S49" i="28"/>
  <c r="S52" i="28"/>
  <c r="S37" i="28"/>
  <c r="S46" i="28"/>
  <c r="S50" i="28"/>
  <c r="S43" i="28"/>
  <c r="S55" i="28"/>
  <c r="S39" i="28"/>
  <c r="S56" i="28"/>
  <c r="S37" i="22"/>
  <c r="S59" i="22"/>
  <c r="R59" i="30"/>
  <c r="R52" i="30"/>
  <c r="R30" i="31"/>
  <c r="S59" i="28"/>
  <c r="AB76" i="31"/>
  <c r="AB74" i="31"/>
  <c r="AB91" i="31"/>
  <c r="AB84" i="31"/>
  <c r="I70" i="31"/>
  <c r="AA70" i="31"/>
  <c r="I99" i="30"/>
  <c r="Z99" i="31"/>
  <c r="I77" i="31"/>
  <c r="AA77" i="31"/>
  <c r="I77" i="28"/>
  <c r="I70" i="28"/>
  <c r="X70" i="31"/>
  <c r="AB81" i="31"/>
  <c r="AB94" i="31"/>
  <c r="AB66" i="31"/>
  <c r="N39" i="33"/>
  <c r="AB64" i="31"/>
  <c r="AB96" i="31"/>
  <c r="I70" i="30"/>
  <c r="Z70" i="31"/>
  <c r="I92" i="29"/>
  <c r="Y92" i="31"/>
  <c r="R52" i="31"/>
  <c r="AB85" i="31"/>
  <c r="R59" i="31"/>
  <c r="L74" i="33"/>
  <c r="L76" i="33" s="1"/>
  <c r="L77" i="33" s="1"/>
  <c r="L40" i="33"/>
  <c r="L41" i="33" s="1"/>
  <c r="AB97" i="31"/>
  <c r="AB95" i="31"/>
  <c r="I65" i="28"/>
  <c r="X65" i="31"/>
  <c r="AB65" i="31" s="1"/>
  <c r="I92" i="30"/>
  <c r="Z92" i="31"/>
  <c r="I92" i="28"/>
  <c r="AB79" i="31"/>
  <c r="J60" i="25"/>
  <c r="C41" i="35"/>
  <c r="I99" i="31"/>
  <c r="AA99" i="31"/>
  <c r="Q60" i="31"/>
  <c r="S59" i="31" s="1"/>
  <c r="X78" i="31"/>
  <c r="AB78" i="31" s="1"/>
  <c r="I78" i="28"/>
  <c r="C74" i="33"/>
  <c r="C76" i="33" s="1"/>
  <c r="C77" i="33" s="1"/>
  <c r="C40" i="33"/>
  <c r="C41" i="33" s="1"/>
  <c r="X72" i="31"/>
  <c r="AB72" i="31" s="1"/>
  <c r="I72" i="28"/>
  <c r="B74" i="33"/>
  <c r="B76" i="33" s="1"/>
  <c r="B40" i="33"/>
  <c r="B41" i="33" s="1"/>
  <c r="I67" i="28"/>
  <c r="X67" i="31"/>
  <c r="AB67" i="31" s="1"/>
  <c r="N40" i="36"/>
  <c r="N41" i="36" s="1"/>
  <c r="N74" i="34"/>
  <c r="M76" i="33"/>
  <c r="M77" i="33" s="1"/>
  <c r="N41" i="35"/>
  <c r="N74" i="36"/>
  <c r="C75" i="35"/>
  <c r="N75" i="35" s="1"/>
  <c r="C58" i="35"/>
  <c r="C59" i="35" s="1"/>
  <c r="J60" i="26"/>
  <c r="N76" i="34"/>
  <c r="C76" i="36"/>
  <c r="C77" i="36" s="1"/>
  <c r="F76" i="36"/>
  <c r="F77" i="36" s="1"/>
  <c r="N75" i="36"/>
  <c r="N58" i="36"/>
  <c r="N59" i="36" s="1"/>
  <c r="N74" i="35"/>
  <c r="B76" i="35"/>
  <c r="B59" i="35"/>
  <c r="N40" i="33"/>
  <c r="N41" i="33" s="1"/>
  <c r="J70" i="29"/>
  <c r="J69" i="29"/>
  <c r="J88" i="29"/>
  <c r="J68" i="29"/>
  <c r="J81" i="29"/>
  <c r="J96" i="29"/>
  <c r="J66" i="29"/>
  <c r="J73" i="29"/>
  <c r="J67" i="29"/>
  <c r="J77" i="29"/>
  <c r="J92" i="29"/>
  <c r="J45" i="29"/>
  <c r="J59" i="29"/>
  <c r="J32" i="29"/>
  <c r="J46" i="29"/>
  <c r="J28" i="29"/>
  <c r="J42" i="29"/>
  <c r="J34" i="29"/>
  <c r="J29" i="29"/>
  <c r="J33" i="29"/>
  <c r="J39" i="29"/>
  <c r="J37" i="29"/>
  <c r="J41" i="29"/>
  <c r="J44" i="29"/>
  <c r="J52" i="29"/>
  <c r="J53" i="29"/>
  <c r="J49" i="29"/>
  <c r="J25" i="29"/>
  <c r="J57" i="29"/>
  <c r="J38" i="29"/>
  <c r="J30" i="29"/>
  <c r="J31" i="29"/>
  <c r="J35" i="29"/>
  <c r="J51" i="29"/>
  <c r="J26" i="29"/>
  <c r="J36" i="29"/>
  <c r="J50" i="29"/>
  <c r="J56" i="29"/>
  <c r="J55" i="29"/>
  <c r="J27" i="29"/>
  <c r="J43" i="29"/>
  <c r="J48" i="29"/>
  <c r="J40" i="29"/>
  <c r="J58" i="29"/>
  <c r="J54" i="29"/>
  <c r="J47" i="29"/>
  <c r="J74" i="29"/>
  <c r="J85" i="29"/>
  <c r="J80" i="29"/>
  <c r="J99" i="29"/>
  <c r="J78" i="29"/>
  <c r="J98" i="29"/>
  <c r="R37" i="30"/>
  <c r="Q60" i="30"/>
  <c r="S52" i="30" s="1"/>
  <c r="H77" i="30"/>
  <c r="Z77" i="31" s="1"/>
  <c r="D100" i="30"/>
  <c r="I59" i="28"/>
  <c r="H60" i="28"/>
  <c r="J35" i="22"/>
  <c r="J50" i="22"/>
  <c r="J27" i="22"/>
  <c r="J29" i="22"/>
  <c r="J25" i="22"/>
  <c r="J26" i="22"/>
  <c r="J54" i="22"/>
  <c r="J58" i="22"/>
  <c r="J39" i="22"/>
  <c r="J49" i="22"/>
  <c r="J53" i="22"/>
  <c r="J34" i="22"/>
  <c r="J33" i="22"/>
  <c r="J55" i="22"/>
  <c r="J38" i="22"/>
  <c r="J51" i="22"/>
  <c r="J57" i="22"/>
  <c r="J41" i="22"/>
  <c r="J45" i="22"/>
  <c r="J31" i="22"/>
  <c r="J47" i="22"/>
  <c r="J36" i="22"/>
  <c r="J59" i="22"/>
  <c r="J40" i="22"/>
  <c r="J28" i="22"/>
  <c r="J43" i="22"/>
  <c r="J24" i="22"/>
  <c r="J32" i="22"/>
  <c r="J46" i="22"/>
  <c r="J44" i="22"/>
  <c r="J42" i="22"/>
  <c r="J48" i="22"/>
  <c r="J56" i="22"/>
  <c r="H99" i="28"/>
  <c r="X99" i="31" s="1"/>
  <c r="AB99" i="31" s="1"/>
  <c r="D100" i="28"/>
  <c r="J30" i="22"/>
  <c r="D100" i="31"/>
  <c r="H92" i="31"/>
  <c r="AA92" i="31" s="1"/>
  <c r="J76" i="29"/>
  <c r="J91" i="29"/>
  <c r="J89" i="29"/>
  <c r="J87" i="29"/>
  <c r="J95" i="29"/>
  <c r="J75" i="29"/>
  <c r="J97" i="29"/>
  <c r="J82" i="29"/>
  <c r="J90" i="29"/>
  <c r="J83" i="29"/>
  <c r="J72" i="29"/>
  <c r="J93" i="29"/>
  <c r="J79" i="29"/>
  <c r="J65" i="29"/>
  <c r="J64" i="29"/>
  <c r="J71" i="29"/>
  <c r="J84" i="29"/>
  <c r="J86" i="29"/>
  <c r="AB92" i="31" l="1"/>
  <c r="R60" i="31"/>
  <c r="R60" i="30"/>
  <c r="S37" i="30"/>
  <c r="N77" i="34"/>
  <c r="S52" i="31"/>
  <c r="J60" i="22"/>
  <c r="S60" i="30"/>
  <c r="S32" i="30"/>
  <c r="S45" i="30"/>
  <c r="S33" i="30"/>
  <c r="S25" i="30"/>
  <c r="S58" i="30"/>
  <c r="S50" i="30"/>
  <c r="S41" i="30"/>
  <c r="S34" i="30"/>
  <c r="S24" i="30"/>
  <c r="S56" i="30"/>
  <c r="S46" i="30"/>
  <c r="S48" i="30"/>
  <c r="S29" i="30"/>
  <c r="S49" i="30"/>
  <c r="S54" i="30"/>
  <c r="S39" i="30"/>
  <c r="S44" i="30"/>
  <c r="S51" i="30"/>
  <c r="S47" i="30"/>
  <c r="S31" i="30"/>
  <c r="S30" i="30"/>
  <c r="S42" i="30"/>
  <c r="S27" i="30"/>
  <c r="S55" i="30"/>
  <c r="S57" i="30"/>
  <c r="S28" i="30"/>
  <c r="S36" i="30"/>
  <c r="S35" i="30"/>
  <c r="S38" i="30"/>
  <c r="S43" i="30"/>
  <c r="S53" i="30"/>
  <c r="S40" i="30"/>
  <c r="S26" i="30"/>
  <c r="S60" i="31"/>
  <c r="S44" i="31"/>
  <c r="S50" i="31"/>
  <c r="S56" i="31"/>
  <c r="S40" i="31"/>
  <c r="S24" i="31"/>
  <c r="S48" i="31"/>
  <c r="S33" i="31"/>
  <c r="S28" i="31"/>
  <c r="S42" i="31"/>
  <c r="S26" i="31"/>
  <c r="S38" i="31"/>
  <c r="S51" i="31"/>
  <c r="S46" i="31"/>
  <c r="S49" i="31"/>
  <c r="S35" i="31"/>
  <c r="S32" i="31"/>
  <c r="S36" i="31"/>
  <c r="S25" i="31"/>
  <c r="S41" i="31"/>
  <c r="S55" i="31"/>
  <c r="S45" i="31"/>
  <c r="S39" i="31"/>
  <c r="S57" i="31"/>
  <c r="S29" i="31"/>
  <c r="S53" i="31"/>
  <c r="S31" i="31"/>
  <c r="S27" i="31"/>
  <c r="S43" i="31"/>
  <c r="S47" i="31"/>
  <c r="S54" i="31"/>
  <c r="S37" i="31"/>
  <c r="S58" i="31"/>
  <c r="S34" i="31"/>
  <c r="S59" i="30"/>
  <c r="S30" i="31"/>
  <c r="N74" i="33"/>
  <c r="AB77" i="31"/>
  <c r="B77" i="33"/>
  <c r="AB70" i="31"/>
  <c r="J59" i="28"/>
  <c r="J25" i="28"/>
  <c r="J27" i="28"/>
  <c r="J29" i="28"/>
  <c r="J31" i="28"/>
  <c r="J30" i="28"/>
  <c r="J26" i="28"/>
  <c r="J32" i="28"/>
  <c r="J28" i="28"/>
  <c r="J24" i="28"/>
  <c r="C76" i="35"/>
  <c r="C77" i="35" s="1"/>
  <c r="B77" i="35"/>
  <c r="N76" i="33"/>
  <c r="N77" i="33" s="1"/>
  <c r="N76" i="36"/>
  <c r="N77" i="36" s="1"/>
  <c r="N58" i="35"/>
  <c r="N59" i="35" s="1"/>
  <c r="J60" i="29"/>
  <c r="I77" i="30"/>
  <c r="H100" i="30"/>
  <c r="I100" i="30" s="1"/>
  <c r="J40" i="28"/>
  <c r="J51" i="28"/>
  <c r="J37" i="28"/>
  <c r="J33" i="28"/>
  <c r="J44" i="28"/>
  <c r="J45" i="28"/>
  <c r="J39" i="28"/>
  <c r="J53" i="28"/>
  <c r="J35" i="28"/>
  <c r="J38" i="28"/>
  <c r="J41" i="28"/>
  <c r="J43" i="28"/>
  <c r="J42" i="28"/>
  <c r="J49" i="28"/>
  <c r="J36" i="28"/>
  <c r="J55" i="28"/>
  <c r="J52" i="28"/>
  <c r="J48" i="28"/>
  <c r="J54" i="28"/>
  <c r="J56" i="28"/>
  <c r="J47" i="28"/>
  <c r="J34" i="28"/>
  <c r="J46" i="28"/>
  <c r="J58" i="28"/>
  <c r="J57" i="28"/>
  <c r="J50" i="28"/>
  <c r="I92" i="31"/>
  <c r="H100" i="31"/>
  <c r="I100" i="31" s="1"/>
  <c r="I99" i="28"/>
  <c r="H100" i="28"/>
  <c r="J100" i="29"/>
  <c r="J99" i="28" l="1"/>
  <c r="I100" i="28"/>
  <c r="N76" i="35"/>
  <c r="N77" i="35" s="1"/>
  <c r="J87" i="30"/>
  <c r="J70" i="30"/>
  <c r="J69" i="30"/>
  <c r="J82" i="30"/>
  <c r="J90" i="30"/>
  <c r="J95" i="30"/>
  <c r="J67" i="30"/>
  <c r="J97" i="30"/>
  <c r="J74" i="30"/>
  <c r="J64" i="30"/>
  <c r="J89" i="30"/>
  <c r="J96" i="30"/>
  <c r="J78" i="30"/>
  <c r="J98" i="30"/>
  <c r="J73" i="30"/>
  <c r="J68" i="30"/>
  <c r="J85" i="30"/>
  <c r="J83" i="30"/>
  <c r="J71" i="30"/>
  <c r="J76" i="30"/>
  <c r="J81" i="30"/>
  <c r="J77" i="30"/>
  <c r="J88" i="30"/>
  <c r="J92" i="30"/>
  <c r="J79" i="30"/>
  <c r="J99" i="30"/>
  <c r="J66" i="30"/>
  <c r="J84" i="30"/>
  <c r="J91" i="30"/>
  <c r="J80" i="30"/>
  <c r="J86" i="30"/>
  <c r="J94" i="30"/>
  <c r="J72" i="30"/>
  <c r="J65" i="30"/>
  <c r="J93" i="30"/>
  <c r="J75" i="30"/>
  <c r="J91" i="31"/>
  <c r="J98" i="31"/>
  <c r="J66" i="31"/>
  <c r="J94" i="31"/>
  <c r="J65" i="31"/>
  <c r="J75" i="31"/>
  <c r="J74" i="31"/>
  <c r="J90" i="31"/>
  <c r="J68" i="31"/>
  <c r="J93" i="31"/>
  <c r="J64" i="31"/>
  <c r="J70" i="31"/>
  <c r="J86" i="31"/>
  <c r="J81" i="31"/>
  <c r="J99" i="31"/>
  <c r="J97" i="31"/>
  <c r="J67" i="31"/>
  <c r="J87" i="31"/>
  <c r="J89" i="31"/>
  <c r="J78" i="31"/>
  <c r="J71" i="31"/>
  <c r="J73" i="31"/>
  <c r="J69" i="31"/>
  <c r="J82" i="31"/>
  <c r="J96" i="31"/>
  <c r="J84" i="31"/>
  <c r="J88" i="31"/>
  <c r="J72" i="31"/>
  <c r="J76" i="31"/>
  <c r="J80" i="31"/>
  <c r="J77" i="31"/>
  <c r="J79" i="31"/>
  <c r="J95" i="31"/>
  <c r="J85" i="31"/>
  <c r="J83" i="31"/>
  <c r="J84" i="28"/>
  <c r="J78" i="28"/>
  <c r="J82" i="28"/>
  <c r="J96" i="28"/>
  <c r="J93" i="28"/>
  <c r="J88" i="28"/>
  <c r="J71" i="28"/>
  <c r="J87" i="28"/>
  <c r="J67" i="28"/>
  <c r="J69" i="28"/>
  <c r="J66" i="28"/>
  <c r="J97" i="28"/>
  <c r="J95" i="28"/>
  <c r="J64" i="28"/>
  <c r="J74" i="28"/>
  <c r="J83" i="28"/>
  <c r="J90" i="28"/>
  <c r="J72" i="28"/>
  <c r="J76" i="28"/>
  <c r="J81" i="28"/>
  <c r="J77" i="28"/>
  <c r="J73" i="28"/>
  <c r="J92" i="28"/>
  <c r="J75" i="28"/>
  <c r="J79" i="28"/>
  <c r="J98" i="28"/>
  <c r="J85" i="28"/>
  <c r="J70" i="28"/>
  <c r="J65" i="28"/>
  <c r="J68" i="28"/>
  <c r="J91" i="28"/>
  <c r="J94" i="28"/>
  <c r="J89" i="28"/>
  <c r="J80" i="28"/>
  <c r="J86" i="28"/>
  <c r="J92" i="31"/>
  <c r="J60" i="28"/>
  <c r="J100" i="30" l="1"/>
  <c r="J100" i="31"/>
  <c r="J100" i="28"/>
</calcChain>
</file>

<file path=xl/sharedStrings.xml><?xml version="1.0" encoding="utf-8"?>
<sst xmlns="http://schemas.openxmlformats.org/spreadsheetml/2006/main" count="1344" uniqueCount="256">
  <si>
    <t>k1:S20</t>
    <phoneticPr fontId="7"/>
  </si>
  <si>
    <t>自動車交通量調査結果集計表（方向別）</t>
    <phoneticPr fontId="7"/>
  </si>
  <si>
    <t>方向</t>
  </si>
  <si>
    <t xml:space="preserve"> </t>
  </si>
  <si>
    <t>小型車類</t>
    <phoneticPr fontId="7"/>
  </si>
  <si>
    <t>大型車類</t>
  </si>
  <si>
    <t>大型車</t>
  </si>
  <si>
    <t>時間</t>
  </si>
  <si>
    <t>小型車類</t>
  </si>
  <si>
    <t>時間帯　種別</t>
  </si>
  <si>
    <t>乗用車</t>
  </si>
  <si>
    <t>貨物車</t>
  </si>
  <si>
    <t>計</t>
  </si>
  <si>
    <t>バス</t>
  </si>
  <si>
    <t>合計</t>
  </si>
  <si>
    <t>混入率
（％）</t>
    <phoneticPr fontId="7"/>
  </si>
  <si>
    <t>係数
（％）</t>
    <phoneticPr fontId="7"/>
  </si>
  <si>
    <t>7:00～7:10</t>
  </si>
  <si>
    <t>7:10～7:20</t>
  </si>
  <si>
    <t>7:20～7:30</t>
  </si>
  <si>
    <t>7:30～7:40</t>
  </si>
  <si>
    <t>7:40～7:50</t>
  </si>
  <si>
    <t>7:50～8:00</t>
  </si>
  <si>
    <t>7:00～8:00</t>
  </si>
  <si>
    <t>8:00～8:10</t>
  </si>
  <si>
    <t>8:10～8:20</t>
  </si>
  <si>
    <t>8:20～8:30</t>
  </si>
  <si>
    <t>8:30～8:40</t>
  </si>
  <si>
    <t>8:40～8:50</t>
  </si>
  <si>
    <t>8:50～9:00</t>
  </si>
  <si>
    <t>8:00～9:00</t>
  </si>
  <si>
    <t>9:00～10:00</t>
  </si>
  <si>
    <t>10:00～11:00</t>
  </si>
  <si>
    <t>11:00～12:00</t>
  </si>
  <si>
    <t>12:00～13:00</t>
  </si>
  <si>
    <t>13:00～14:00</t>
  </si>
  <si>
    <t>14:00～15:00</t>
  </si>
  <si>
    <t>15:00～16:00</t>
  </si>
  <si>
    <t>16:00～17:00</t>
  </si>
  <si>
    <t>17:00～17:10</t>
  </si>
  <si>
    <t>17:10～17:20</t>
  </si>
  <si>
    <t>17:20～17:30</t>
  </si>
  <si>
    <t>17:30～17:40</t>
  </si>
  <si>
    <t>17:40～17:50</t>
  </si>
  <si>
    <t>17:50～18:00</t>
  </si>
  <si>
    <t>17:00～18:00</t>
    <phoneticPr fontId="7"/>
  </si>
  <si>
    <t>18:00～18:10</t>
  </si>
  <si>
    <t>18:10～18:20</t>
  </si>
  <si>
    <t>18:20～18:30</t>
  </si>
  <si>
    <t>18:30～18:40</t>
  </si>
  <si>
    <t>18:40～18:50</t>
  </si>
  <si>
    <t>18:50～19:00</t>
    <phoneticPr fontId="7"/>
  </si>
  <si>
    <t>18:00～19:00</t>
    <phoneticPr fontId="7"/>
  </si>
  <si>
    <t>１２時間合計</t>
    <rPh sb="4" eb="5">
      <t>ゴウ</t>
    </rPh>
    <phoneticPr fontId="7"/>
  </si>
  <si>
    <t>12</t>
  </si>
  <si>
    <t/>
  </si>
  <si>
    <t>1</t>
  </si>
  <si>
    <t>2</t>
  </si>
  <si>
    <t>34</t>
  </si>
  <si>
    <t>3</t>
  </si>
  <si>
    <t>4</t>
  </si>
  <si>
    <t>56</t>
  </si>
  <si>
    <t>5</t>
  </si>
  <si>
    <t>6</t>
  </si>
  <si>
    <t>78</t>
  </si>
  <si>
    <t>7</t>
  </si>
  <si>
    <t>8</t>
  </si>
  <si>
    <t>910</t>
  </si>
  <si>
    <t>9</t>
  </si>
  <si>
    <t>混入率
（％）</t>
    <phoneticPr fontId="7"/>
  </si>
  <si>
    <t>1+2+34+8+12</t>
  </si>
  <si>
    <t>断面：Ａ</t>
  </si>
  <si>
    <t>18:50～19:00</t>
    <phoneticPr fontId="7"/>
  </si>
  <si>
    <t>18:00～19:00</t>
    <phoneticPr fontId="7"/>
  </si>
  <si>
    <t>4+5+63+7+11</t>
  </si>
  <si>
    <t>断面：Ｂ</t>
  </si>
  <si>
    <t>7+8+92+6+10</t>
  </si>
  <si>
    <t>断面：Ｃ</t>
  </si>
  <si>
    <t>10+11+121+5+9</t>
  </si>
  <si>
    <t>断面：Ｄ</t>
  </si>
  <si>
    <t>自動車交通量調査結果集計表（方向別）</t>
    <phoneticPr fontId="7"/>
  </si>
  <si>
    <t>小型車類</t>
    <phoneticPr fontId="7"/>
  </si>
  <si>
    <t>係数
（％）</t>
    <phoneticPr fontId="7"/>
  </si>
  <si>
    <t>小型車類</t>
    <phoneticPr fontId="7"/>
  </si>
  <si>
    <t>混入率
（％）</t>
    <phoneticPr fontId="7"/>
  </si>
  <si>
    <t>18:50～19:00</t>
    <phoneticPr fontId="7"/>
  </si>
  <si>
    <t>混入率
（％）</t>
    <phoneticPr fontId="7"/>
  </si>
  <si>
    <t>係数
（％）</t>
    <phoneticPr fontId="7"/>
  </si>
  <si>
    <t>混入率
（％）</t>
    <phoneticPr fontId="7"/>
  </si>
  <si>
    <t>№８</t>
  </si>
  <si>
    <t>k1:S20</t>
    <phoneticPr fontId="7"/>
  </si>
  <si>
    <t>自動車交通量調査結果集計表（方向別）</t>
    <phoneticPr fontId="7"/>
  </si>
  <si>
    <t>係数
（％）</t>
    <phoneticPr fontId="7"/>
  </si>
  <si>
    <t>k1:S20</t>
    <phoneticPr fontId="7"/>
  </si>
  <si>
    <t>小型車類</t>
    <phoneticPr fontId="7"/>
  </si>
  <si>
    <t>18:00～19:00</t>
    <phoneticPr fontId="7"/>
  </si>
  <si>
    <t>17:00～18:00</t>
    <phoneticPr fontId="7"/>
  </si>
  <si>
    <t>自動車交通量調査結果集計表（断面別）</t>
    <phoneticPr fontId="7"/>
  </si>
  <si>
    <t>小型車類</t>
    <phoneticPr fontId="7"/>
  </si>
  <si>
    <t>係数
（％）</t>
    <phoneticPr fontId="7"/>
  </si>
  <si>
    <t>18:50～19:00</t>
    <phoneticPr fontId="7"/>
  </si>
  <si>
    <t>18:00～19:00</t>
    <phoneticPr fontId="7"/>
  </si>
  <si>
    <t>自動車交通量調査結果集計表（断面別）</t>
    <phoneticPr fontId="7"/>
  </si>
  <si>
    <t>混入率
（％）</t>
    <phoneticPr fontId="7"/>
  </si>
  <si>
    <t>k1:S20</t>
    <phoneticPr fontId="7"/>
  </si>
  <si>
    <t>自動車交通量調査結果集計表（断面別）</t>
    <phoneticPr fontId="7"/>
  </si>
  <si>
    <t>小型車類</t>
    <phoneticPr fontId="7"/>
  </si>
  <si>
    <t>混入率
（％）</t>
    <phoneticPr fontId="7"/>
  </si>
  <si>
    <t>係数
（％）</t>
    <phoneticPr fontId="7"/>
  </si>
  <si>
    <t>混入率
（％）</t>
    <phoneticPr fontId="7"/>
  </si>
  <si>
    <t>係数
（％）</t>
    <phoneticPr fontId="7"/>
  </si>
  <si>
    <t>17:00～18:00</t>
    <phoneticPr fontId="7"/>
  </si>
  <si>
    <t>18:00～19:00</t>
    <phoneticPr fontId="7"/>
  </si>
  <si>
    <t>18:50～19:00</t>
    <phoneticPr fontId="7"/>
  </si>
  <si>
    <t>18:00～19:00</t>
    <phoneticPr fontId="7"/>
  </si>
  <si>
    <t>自動車交通量調査結果集計表（断面別）</t>
    <phoneticPr fontId="7"/>
  </si>
  <si>
    <t>混入率
（％）</t>
    <phoneticPr fontId="7"/>
  </si>
  <si>
    <t>18:50～19:00</t>
    <phoneticPr fontId="7"/>
  </si>
  <si>
    <t>自動車交通量集計表</t>
    <rPh sb="0" eb="3">
      <t>ジドウシャ</t>
    </rPh>
    <rPh sb="3" eb="5">
      <t>コウツウ</t>
    </rPh>
    <rPh sb="5" eb="6">
      <t>リョウ</t>
    </rPh>
    <rPh sb="6" eb="8">
      <t>シュウケイ</t>
    </rPh>
    <rPh sb="8" eb="9">
      <t>ヒョウ</t>
    </rPh>
    <phoneticPr fontId="16"/>
  </si>
  <si>
    <t>１２時間交通量集計表（7:00～19:00）</t>
    <rPh sb="2" eb="4">
      <t>ジカン</t>
    </rPh>
    <rPh sb="4" eb="6">
      <t>コウツウ</t>
    </rPh>
    <rPh sb="6" eb="7">
      <t>リョウ</t>
    </rPh>
    <rPh sb="7" eb="9">
      <t>シュウケイ</t>
    </rPh>
    <rPh sb="9" eb="10">
      <t>ヒョウ</t>
    </rPh>
    <phoneticPr fontId="16"/>
  </si>
  <si>
    <t>→　流入方向</t>
    <rPh sb="2" eb="3">
      <t>リュウ</t>
    </rPh>
    <rPh sb="3" eb="4">
      <t>ニュウ</t>
    </rPh>
    <rPh sb="4" eb="6">
      <t>ホウコウ</t>
    </rPh>
    <phoneticPr fontId="16"/>
  </si>
  <si>
    <t>Ａ</t>
    <phoneticPr fontId="16"/>
  </si>
  <si>
    <t>Ｂ</t>
    <phoneticPr fontId="16"/>
  </si>
  <si>
    <t>Ｃ</t>
    <phoneticPr fontId="16"/>
  </si>
  <si>
    <t>Ｄ</t>
    <phoneticPr fontId="16"/>
  </si>
  <si>
    <t>合　計</t>
    <rPh sb="0" eb="1">
      <t>ゴウ</t>
    </rPh>
    <rPh sb="2" eb="3">
      <t>ケイ</t>
    </rPh>
    <phoneticPr fontId="16"/>
  </si>
  <si>
    <t>方　向　案　内　図</t>
    <rPh sb="0" eb="1">
      <t>カタ</t>
    </rPh>
    <rPh sb="2" eb="3">
      <t>ムカイ</t>
    </rPh>
    <rPh sb="4" eb="5">
      <t>アン</t>
    </rPh>
    <rPh sb="6" eb="7">
      <t>ナイ</t>
    </rPh>
    <rPh sb="8" eb="9">
      <t>ズ</t>
    </rPh>
    <phoneticPr fontId="16"/>
  </si>
  <si>
    <t>Ａ</t>
    <phoneticPr fontId="16"/>
  </si>
  <si>
    <t>----</t>
    <phoneticPr fontId="16"/>
  </si>
  <si>
    <t>乗用車</t>
    <rPh sb="0" eb="3">
      <t>ジョウヨウシャ</t>
    </rPh>
    <phoneticPr fontId="16"/>
  </si>
  <si>
    <t>小型貨物</t>
    <rPh sb="0" eb="2">
      <t>コガタ</t>
    </rPh>
    <rPh sb="2" eb="4">
      <t>カモツ</t>
    </rPh>
    <phoneticPr fontId="16"/>
  </si>
  <si>
    <t>普通貨物</t>
    <rPh sb="0" eb="2">
      <t>フツウ</t>
    </rPh>
    <rPh sb="2" eb="4">
      <t>カモツ</t>
    </rPh>
    <phoneticPr fontId="16"/>
  </si>
  <si>
    <t>バス</t>
    <phoneticPr fontId="16"/>
  </si>
  <si>
    <t>合計</t>
    <rPh sb="0" eb="2">
      <t>ゴウケイ</t>
    </rPh>
    <phoneticPr fontId="16"/>
  </si>
  <si>
    <t>→流出方向</t>
    <rPh sb="1" eb="3">
      <t>リュウシュツ</t>
    </rPh>
    <rPh sb="3" eb="5">
      <t>ホウコウ</t>
    </rPh>
    <phoneticPr fontId="16"/>
  </si>
  <si>
    <t>Ｂ</t>
    <phoneticPr fontId="16"/>
  </si>
  <si>
    <t>バス</t>
    <phoneticPr fontId="16"/>
  </si>
  <si>
    <t>Ｃ</t>
    <phoneticPr fontId="16"/>
  </si>
  <si>
    <t>Ｄ</t>
    <phoneticPr fontId="16"/>
  </si>
  <si>
    <t>交 通 量 時 間 変 動 図</t>
  </si>
  <si>
    <t>大型車混入率</t>
    <phoneticPr fontId="22"/>
  </si>
  <si>
    <t>小型車</t>
    <phoneticPr fontId="22"/>
  </si>
  <si>
    <t>大型車</t>
    <phoneticPr fontId="22"/>
  </si>
  <si>
    <t>種別　時間帯</t>
  </si>
  <si>
    <t>小型車</t>
  </si>
  <si>
    <t>合　計</t>
  </si>
  <si>
    <t>大型車混入率</t>
  </si>
  <si>
    <t>Ａ　合計</t>
  </si>
  <si>
    <t>大型車混入率</t>
    <phoneticPr fontId="22"/>
  </si>
  <si>
    <t>小型車</t>
    <phoneticPr fontId="22"/>
  </si>
  <si>
    <t>大型車</t>
    <phoneticPr fontId="22"/>
  </si>
  <si>
    <t>Ｂ　合計</t>
  </si>
  <si>
    <t>小型車</t>
    <phoneticPr fontId="22"/>
  </si>
  <si>
    <t>大型車</t>
    <phoneticPr fontId="22"/>
  </si>
  <si>
    <t>Ｃ　合計</t>
  </si>
  <si>
    <t>Ｄ　合計</t>
  </si>
  <si>
    <t>渋滞長調査結果集計表</t>
  </si>
  <si>
    <t>対象方向　：ＡＢ</t>
  </si>
  <si>
    <t>滞留</t>
    <rPh sb="0" eb="2">
      <t>タイリュウ</t>
    </rPh>
    <phoneticPr fontId="22"/>
  </si>
  <si>
    <t>渋滞</t>
    <rPh sb="0" eb="2">
      <t>ジュウタイ</t>
    </rPh>
    <phoneticPr fontId="22"/>
  </si>
  <si>
    <t>滞留長</t>
  </si>
  <si>
    <t>渋滞長</t>
  </si>
  <si>
    <t>観測時間</t>
  </si>
  <si>
    <t>車線</t>
    <rPh sb="0" eb="2">
      <t>シャセン</t>
    </rPh>
    <phoneticPr fontId="22"/>
  </si>
  <si>
    <t>原因</t>
    <rPh sb="0" eb="2">
      <t>ゲンイン</t>
    </rPh>
    <phoneticPr fontId="22"/>
  </si>
  <si>
    <t>(m)</t>
  </si>
  <si>
    <t>分：秒</t>
  </si>
  <si>
    <t>－</t>
  </si>
  <si>
    <t>最　大</t>
    <rPh sb="0" eb="3">
      <t>サイダイ</t>
    </rPh>
    <phoneticPr fontId="22"/>
  </si>
  <si>
    <t>渋滞原因</t>
    <phoneticPr fontId="22"/>
  </si>
  <si>
    <t>対象方向　：ＣＤ</t>
  </si>
  <si>
    <t>調査地点　：Ｎｏ．2　中央公園交差点</t>
    <rPh sb="11" eb="13">
      <t>チュウオウ</t>
    </rPh>
    <rPh sb="13" eb="15">
      <t>コウエン</t>
    </rPh>
    <phoneticPr fontId="3"/>
  </si>
  <si>
    <t>調査地点　：Ｎｏ．２　中央公園交差点</t>
    <rPh sb="11" eb="13">
      <t>チュウオウ</t>
    </rPh>
    <rPh sb="13" eb="15">
      <t>コウエン</t>
    </rPh>
    <phoneticPr fontId="3"/>
  </si>
  <si>
    <t>調査地点　：Ｎｏ．２　中央公園交差点</t>
    <rPh sb="11" eb="13">
      <t>チュウオウ</t>
    </rPh>
    <rPh sb="13" eb="15">
      <t>コウエン</t>
    </rPh>
    <phoneticPr fontId="3"/>
  </si>
  <si>
    <t>調査地点　：Ｎｏ．２　中央公園交差点Ａ</t>
    <rPh sb="11" eb="13">
      <t>チュウオウ</t>
    </rPh>
    <rPh sb="13" eb="15">
      <t>コウエン</t>
    </rPh>
    <phoneticPr fontId="3"/>
  </si>
  <si>
    <t>調査地点　：Ｎｏ．２　中央公園交差点D</t>
    <rPh sb="11" eb="13">
      <t>チュウオウ</t>
    </rPh>
    <rPh sb="13" eb="15">
      <t>コウエン</t>
    </rPh>
    <phoneticPr fontId="3"/>
  </si>
  <si>
    <t>調査地点　：Ｎｏ．２　中央公園交差点C</t>
    <rPh sb="11" eb="13">
      <t>チュウオウ</t>
    </rPh>
    <rPh sb="13" eb="15">
      <t>コウエン</t>
    </rPh>
    <phoneticPr fontId="3"/>
  </si>
  <si>
    <t>調査地点　：Ｎｏ．２　中央公園交差点B</t>
    <rPh sb="11" eb="13">
      <t>チュウオウ</t>
    </rPh>
    <rPh sb="13" eb="15">
      <t>コウエン</t>
    </rPh>
    <phoneticPr fontId="3"/>
  </si>
  <si>
    <t>※滞留車線は歩道側より順に１，２、３で表示</t>
    <rPh sb="1" eb="3">
      <t>タイリュウ</t>
    </rPh>
    <rPh sb="3" eb="5">
      <t>シャセン</t>
    </rPh>
    <rPh sb="6" eb="8">
      <t>ホドウ</t>
    </rPh>
    <rPh sb="8" eb="9">
      <t>ガワ</t>
    </rPh>
    <rPh sb="11" eb="12">
      <t>ジュン</t>
    </rPh>
    <rPh sb="19" eb="21">
      <t>ヒョウジ</t>
    </rPh>
    <phoneticPr fontId="22"/>
  </si>
  <si>
    <t>通過時間</t>
  </si>
  <si>
    <t>散布図用縮尺変動値</t>
    <rPh sb="0" eb="2">
      <t>サンプ</t>
    </rPh>
    <rPh sb="2" eb="3">
      <t>ズ</t>
    </rPh>
    <rPh sb="3" eb="4">
      <t>ヨウ</t>
    </rPh>
    <rPh sb="4" eb="6">
      <t>シュクシャク</t>
    </rPh>
    <rPh sb="6" eb="8">
      <t>ヘンドウ</t>
    </rPh>
    <rPh sb="8" eb="9">
      <t>アタイ</t>
    </rPh>
    <phoneticPr fontId="3"/>
  </si>
  <si>
    <t>－</t>
    <phoneticPr fontId="22"/>
  </si>
  <si>
    <t>－</t>
    <phoneticPr fontId="22"/>
  </si>
  <si>
    <t>－</t>
    <phoneticPr fontId="22"/>
  </si>
  <si>
    <t>流入部計(1+2)</t>
    <phoneticPr fontId="3"/>
  </si>
  <si>
    <t>流入部計(3+4+5)</t>
    <phoneticPr fontId="3"/>
  </si>
  <si>
    <t>流出部計</t>
    <phoneticPr fontId="3"/>
  </si>
  <si>
    <t>断面合計(3+4+5)</t>
    <phoneticPr fontId="3"/>
  </si>
  <si>
    <t>流入部計(6+7)</t>
    <phoneticPr fontId="3"/>
  </si>
  <si>
    <t>流出部計(2+5+8)</t>
    <phoneticPr fontId="3"/>
  </si>
  <si>
    <t>流入部計(8+9)</t>
    <phoneticPr fontId="3"/>
  </si>
  <si>
    <t>流出部計(1+4+7)</t>
    <phoneticPr fontId="3"/>
  </si>
  <si>
    <t>断面合計(1+4+7+8+9)</t>
    <phoneticPr fontId="3"/>
  </si>
  <si>
    <t>断面合計(2+5+6+7+8)</t>
    <phoneticPr fontId="3"/>
  </si>
  <si>
    <t>断面合計(1+2+3+6+9)</t>
    <phoneticPr fontId="3"/>
  </si>
  <si>
    <t>流出部計(3+6+9)</t>
    <phoneticPr fontId="3"/>
  </si>
  <si>
    <t>流入部計(1+2)</t>
    <phoneticPr fontId="3"/>
  </si>
  <si>
    <t>流出部計(3+6+9)</t>
    <phoneticPr fontId="3"/>
  </si>
  <si>
    <t>流入部計(3+4+5)</t>
    <phoneticPr fontId="3"/>
  </si>
  <si>
    <t>流出部計</t>
    <phoneticPr fontId="3"/>
  </si>
  <si>
    <t>流入部計(6+7)</t>
    <phoneticPr fontId="3"/>
  </si>
  <si>
    <t>流出部計(2+5+8)</t>
    <phoneticPr fontId="3"/>
  </si>
  <si>
    <t>流入部計(8+9)</t>
    <phoneticPr fontId="3"/>
  </si>
  <si>
    <t>流出部計(1+4+7)</t>
    <phoneticPr fontId="3"/>
  </si>
  <si>
    <t>A</t>
    <phoneticPr fontId="3"/>
  </si>
  <si>
    <t>B</t>
    <phoneticPr fontId="3"/>
  </si>
  <si>
    <t>C</t>
    <phoneticPr fontId="3"/>
  </si>
  <si>
    <t>D</t>
    <phoneticPr fontId="3"/>
  </si>
  <si>
    <t>合計</t>
    <rPh sb="0" eb="2">
      <t>ゴウケイ</t>
    </rPh>
    <phoneticPr fontId="3"/>
  </si>
  <si>
    <t>調査年月日：平成29年 1月24日（火）天候：晴れ</t>
    <rPh sb="18" eb="19">
      <t>カ</t>
    </rPh>
    <phoneticPr fontId="3"/>
  </si>
  <si>
    <t>調査年月日：平成29年 1月24日（火）　天候：晴れ</t>
    <rPh sb="18" eb="19">
      <t>カ</t>
    </rPh>
    <phoneticPr fontId="3"/>
  </si>
  <si>
    <t>調査年月日：平成29年 1月24日（火）天候：晴れ</t>
    <rPh sb="18" eb="19">
      <t>カ</t>
    </rPh>
    <phoneticPr fontId="22"/>
  </si>
  <si>
    <t>流入方向 Ａ</t>
    <phoneticPr fontId="3"/>
  </si>
  <si>
    <t>流入方向Ｂ</t>
    <phoneticPr fontId="3"/>
  </si>
  <si>
    <t>流入方向Ｃ</t>
    <phoneticPr fontId="3"/>
  </si>
  <si>
    <t>流入方向Ｄ</t>
    <phoneticPr fontId="3"/>
  </si>
  <si>
    <t>時間帯：ピーク時間（17：００－１8：００）</t>
    <rPh sb="0" eb="3">
      <t>ジカンタイ</t>
    </rPh>
    <rPh sb="7" eb="9">
      <t>ジカン</t>
    </rPh>
    <phoneticPr fontId="24"/>
  </si>
  <si>
    <t>時間帯：12時間合計（７：００－１９：００）</t>
    <rPh sb="0" eb="3">
      <t>ジカンタイ</t>
    </rPh>
    <rPh sb="6" eb="8">
      <t>ジカン</t>
    </rPh>
    <rPh sb="8" eb="10">
      <t>ゴウケイ</t>
    </rPh>
    <phoneticPr fontId="24"/>
  </si>
  <si>
    <t>調査年月日：平成29年１月24日（火）　天候：晴れ</t>
    <rPh sb="0" eb="2">
      <t>チョウサ</t>
    </rPh>
    <rPh sb="2" eb="5">
      <t>ネンガッピ</t>
    </rPh>
    <rPh sb="6" eb="8">
      <t>ヘイセイ</t>
    </rPh>
    <rPh sb="10" eb="11">
      <t>ネン</t>
    </rPh>
    <rPh sb="12" eb="13">
      <t>ツキ</t>
    </rPh>
    <rPh sb="15" eb="16">
      <t>ヒ</t>
    </rPh>
    <rPh sb="17" eb="18">
      <t>カ</t>
    </rPh>
    <rPh sb="20" eb="22">
      <t>テンコウ</t>
    </rPh>
    <rPh sb="23" eb="24">
      <t>ハ</t>
    </rPh>
    <phoneticPr fontId="24"/>
  </si>
  <si>
    <t>調査地点名：NO.2　中央公園交差点</t>
    <rPh sb="0" eb="2">
      <t>チョウサ</t>
    </rPh>
    <rPh sb="2" eb="4">
      <t>チテン</t>
    </rPh>
    <rPh sb="4" eb="5">
      <t>メイ</t>
    </rPh>
    <rPh sb="11" eb="13">
      <t>チュウオウ</t>
    </rPh>
    <rPh sb="13" eb="15">
      <t>コウエン</t>
    </rPh>
    <rPh sb="15" eb="18">
      <t>コウサテン</t>
    </rPh>
    <phoneticPr fontId="24"/>
  </si>
  <si>
    <t>自　動　車　交　通　流　動　図</t>
    <rPh sb="0" eb="1">
      <t>ジ</t>
    </rPh>
    <rPh sb="2" eb="3">
      <t>ドウ</t>
    </rPh>
    <rPh sb="4" eb="5">
      <t>シャ</t>
    </rPh>
    <rPh sb="6" eb="7">
      <t>コウ</t>
    </rPh>
    <rPh sb="8" eb="9">
      <t>ツウ</t>
    </rPh>
    <rPh sb="10" eb="11">
      <t>リュウ</t>
    </rPh>
    <rPh sb="12" eb="13">
      <t>ドウ</t>
    </rPh>
    <rPh sb="14" eb="15">
      <t>ズ</t>
    </rPh>
    <phoneticPr fontId="24"/>
  </si>
  <si>
    <t>8φ</t>
    <phoneticPr fontId="16"/>
  </si>
  <si>
    <t>7φ</t>
    <phoneticPr fontId="16"/>
  </si>
  <si>
    <t>6φ</t>
    <phoneticPr fontId="16"/>
  </si>
  <si>
    <t>5φ</t>
    <phoneticPr fontId="16"/>
  </si>
  <si>
    <t>4φ</t>
    <phoneticPr fontId="16"/>
  </si>
  <si>
    <t>3φ</t>
    <phoneticPr fontId="16"/>
  </si>
  <si>
    <t>2φ</t>
    <phoneticPr fontId="16"/>
  </si>
  <si>
    <t>1φ</t>
    <phoneticPr fontId="16"/>
  </si>
  <si>
    <t>現示階梯図</t>
    <rPh sb="0" eb="1">
      <t>ゲン</t>
    </rPh>
    <rPh sb="1" eb="2">
      <t>シメ</t>
    </rPh>
    <rPh sb="2" eb="4">
      <t>カイテイ</t>
    </rPh>
    <rPh sb="4" eb="5">
      <t>ズ</t>
    </rPh>
    <phoneticPr fontId="16"/>
  </si>
  <si>
    <t>φ</t>
    <phoneticPr fontId="30"/>
  </si>
  <si>
    <t>18時台</t>
    <rPh sb="2" eb="3">
      <t>ジ</t>
    </rPh>
    <rPh sb="3" eb="4">
      <t>ダイ</t>
    </rPh>
    <phoneticPr fontId="16"/>
  </si>
  <si>
    <t>12時台</t>
    <rPh sb="2" eb="3">
      <t>ジ</t>
    </rPh>
    <rPh sb="3" eb="4">
      <t>ダイ</t>
    </rPh>
    <phoneticPr fontId="16"/>
  </si>
  <si>
    <t>8時台</t>
    <rPh sb="1" eb="2">
      <t>ジ</t>
    </rPh>
    <rPh sb="2" eb="3">
      <t>ダイ</t>
    </rPh>
    <phoneticPr fontId="16"/>
  </si>
  <si>
    <t>Ｄ信号（自動車用）</t>
    <rPh sb="1" eb="3">
      <t>シンゴウ</t>
    </rPh>
    <rPh sb="4" eb="6">
      <t>ジドウ</t>
    </rPh>
    <rPh sb="6" eb="7">
      <t>シャ</t>
    </rPh>
    <rPh sb="7" eb="8">
      <t>ヨウ</t>
    </rPh>
    <phoneticPr fontId="16"/>
  </si>
  <si>
    <t>Ｃ信号（自動車用）</t>
    <rPh sb="1" eb="3">
      <t>シンゴウ</t>
    </rPh>
    <rPh sb="4" eb="6">
      <t>ジドウ</t>
    </rPh>
    <rPh sb="6" eb="7">
      <t>シャ</t>
    </rPh>
    <rPh sb="7" eb="8">
      <t>ヨウ</t>
    </rPh>
    <phoneticPr fontId="16"/>
  </si>
  <si>
    <t>Ｂ信号（自動車用）</t>
    <rPh sb="1" eb="3">
      <t>シンゴウ</t>
    </rPh>
    <rPh sb="4" eb="6">
      <t>ジドウ</t>
    </rPh>
    <rPh sb="6" eb="7">
      <t>シャ</t>
    </rPh>
    <rPh sb="7" eb="8">
      <t>ヨウ</t>
    </rPh>
    <phoneticPr fontId="16"/>
  </si>
  <si>
    <t>Ａ信号（自動車用）</t>
    <rPh sb="1" eb="3">
      <t>シンゴウ</t>
    </rPh>
    <rPh sb="4" eb="6">
      <t>ジドウ</t>
    </rPh>
    <rPh sb="6" eb="7">
      <t>シャ</t>
    </rPh>
    <rPh sb="7" eb="8">
      <t>ヨウ</t>
    </rPh>
    <phoneticPr fontId="16"/>
  </si>
  <si>
    <t>BF</t>
    <phoneticPr fontId="16"/>
  </si>
  <si>
    <t>ａ信号（歩行者用）</t>
    <rPh sb="1" eb="3">
      <t>シンゴウ</t>
    </rPh>
    <rPh sb="4" eb="7">
      <t>ホコウシャ</t>
    </rPh>
    <rPh sb="7" eb="8">
      <t>ヨウ</t>
    </rPh>
    <phoneticPr fontId="16"/>
  </si>
  <si>
    <t>信号</t>
  </si>
  <si>
    <t>階梯</t>
  </si>
  <si>
    <t>青点滅</t>
    <rPh sb="0" eb="1">
      <t>アオ</t>
    </rPh>
    <rPh sb="1" eb="3">
      <t>テンメツ</t>
    </rPh>
    <phoneticPr fontId="16"/>
  </si>
  <si>
    <t>BF</t>
    <phoneticPr fontId="16"/>
  </si>
  <si>
    <t>平成29年1月24日(火)</t>
    <rPh sb="0" eb="2">
      <t>ヘイセイ</t>
    </rPh>
    <rPh sb="4" eb="5">
      <t>ネン</t>
    </rPh>
    <rPh sb="6" eb="7">
      <t>ツキ</t>
    </rPh>
    <rPh sb="9" eb="10">
      <t>ヒ</t>
    </rPh>
    <rPh sb="11" eb="12">
      <t>カ</t>
    </rPh>
    <phoneticPr fontId="16"/>
  </si>
  <si>
    <t>調査年月日：</t>
    <rPh sb="4" eb="5">
      <t>ヒ</t>
    </rPh>
    <phoneticPr fontId="16"/>
  </si>
  <si>
    <t>青矢</t>
    <rPh sb="0" eb="1">
      <t>アオ</t>
    </rPh>
    <rPh sb="1" eb="2">
      <t>ヤ</t>
    </rPh>
    <phoneticPr fontId="16"/>
  </si>
  <si>
    <t>No,2　中央公園</t>
    <rPh sb="5" eb="7">
      <t>チュウオウ</t>
    </rPh>
    <rPh sb="7" eb="9">
      <t>コウエン</t>
    </rPh>
    <phoneticPr fontId="16"/>
  </si>
  <si>
    <t>調査地点：</t>
    <rPh sb="0" eb="2">
      <t>チョウサ</t>
    </rPh>
    <rPh sb="2" eb="4">
      <t>チテン</t>
    </rPh>
    <phoneticPr fontId="30"/>
  </si>
  <si>
    <t>赤</t>
  </si>
  <si>
    <t>黄</t>
  </si>
  <si>
    <t>信号現示集計表</t>
    <rPh sb="4" eb="6">
      <t>シュウケイ</t>
    </rPh>
    <phoneticPr fontId="30"/>
  </si>
  <si>
    <t>青</t>
  </si>
  <si>
    <t>凡　例</t>
  </si>
  <si>
    <t>調査地点図</t>
    <rPh sb="0" eb="2">
      <t>チョウサ</t>
    </rPh>
    <rPh sb="2" eb="4">
      <t>チテン</t>
    </rPh>
    <rPh sb="4" eb="5">
      <t>ズ</t>
    </rPh>
    <phoneticPr fontId="30"/>
  </si>
  <si>
    <t>調査年月日：平成29年 1月24日（火）天候：晴れ</t>
    <rPh sb="18" eb="19">
      <t>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</si>
</sst>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"/>
    <numFmt numFmtId="177" formatCode="#,##0_ "/>
    <numFmt numFmtId="178" formatCode="0&quot;時台&quot;"/>
    <numFmt numFmtId="179" formatCode="m&quot;分&quot;ss&quot;秒&quot;"/>
    <numFmt numFmtId="180" formatCode="0.0_ "/>
    <numFmt numFmtId="181" formatCode="0.0\ &quot;%&quot;"/>
  </numFmts>
  <fonts count="39">
    <font>
      <sz val="9"/>
      <name val="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明朝"/>
      <family val="1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20"/>
      <name val="ＭＳ ゴシック"/>
      <family val="3"/>
      <charset val="128"/>
    </font>
    <font>
      <u val="double"/>
      <sz val="18"/>
      <name val="標準ゴシック"/>
      <family val="3"/>
      <charset val="128"/>
    </font>
    <font>
      <u val="double"/>
      <sz val="15"/>
      <name val="ＭＳ ゴシック"/>
      <family val="3"/>
      <charset val="128"/>
    </font>
    <font>
      <u/>
      <sz val="9"/>
      <name val="ＭＳ ゴシック"/>
      <family val="3"/>
      <charset val="128"/>
    </font>
    <font>
      <sz val="24"/>
      <name val="ＭＳ ゴシック"/>
      <family val="3"/>
      <charset val="128"/>
    </font>
    <font>
      <sz val="10"/>
      <name val="明朝"/>
      <family val="1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name val="ＭＳ ゴシック"/>
      <family val="3"/>
      <charset val="128"/>
    </font>
    <font>
      <sz val="12"/>
      <name val="ＭＳ ゴシック"/>
      <family val="3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6"/>
      <color indexed="8"/>
      <name val="ＭＳ ゴシック"/>
      <family val="3"/>
      <charset val="128"/>
    </font>
    <font>
      <b/>
      <sz val="11"/>
      <color indexed="8"/>
      <name val="ＭＳ ゴシック"/>
      <family val="3"/>
      <charset val="128"/>
    </font>
    <font>
      <sz val="16"/>
      <color indexed="12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6"/>
      <color indexed="8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2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2">
    <xf numFmtId="0" fontId="0" fillId="0" borderId="0"/>
    <xf numFmtId="0" fontId="4" fillId="0" borderId="0" applyNumberFormat="0" applyFill="0" applyBorder="0" applyAlignment="0"/>
    <xf numFmtId="0" fontId="11" fillId="0" borderId="0"/>
    <xf numFmtId="0" fontId="14" fillId="0" borderId="0">
      <alignment vertical="center"/>
    </xf>
    <xf numFmtId="0" fontId="4" fillId="0" borderId="0"/>
    <xf numFmtId="0" fontId="11" fillId="0" borderId="0"/>
    <xf numFmtId="0" fontId="20" fillId="0" borderId="0"/>
    <xf numFmtId="0" fontId="23" fillId="0" borderId="0"/>
    <xf numFmtId="0" fontId="2" fillId="0" borderId="0">
      <alignment vertical="center"/>
    </xf>
    <xf numFmtId="0" fontId="20" fillId="0" borderId="0"/>
    <xf numFmtId="0" fontId="1" fillId="0" borderId="0">
      <alignment vertical="center"/>
    </xf>
    <xf numFmtId="0" fontId="23" fillId="0" borderId="0"/>
  </cellStyleXfs>
  <cellXfs count="565">
    <xf numFmtId="0" fontId="0" fillId="0" borderId="0" xfId="0"/>
    <xf numFmtId="0" fontId="5" fillId="0" borderId="1" xfId="1" applyFont="1" applyBorder="1"/>
    <xf numFmtId="0" fontId="5" fillId="0" borderId="2" xfId="1" applyFont="1" applyBorder="1" applyAlignment="1">
      <alignment horizontal="centerContinuous"/>
    </xf>
    <xf numFmtId="0" fontId="5" fillId="0" borderId="3" xfId="1" applyFont="1" applyBorder="1" applyAlignment="1">
      <alignment horizontal="centerContinuous"/>
    </xf>
    <xf numFmtId="0" fontId="5" fillId="0" borderId="2" xfId="0" applyFont="1" applyBorder="1"/>
    <xf numFmtId="0" fontId="5" fillId="0" borderId="2" xfId="1" applyFont="1" applyBorder="1"/>
    <xf numFmtId="0" fontId="5" fillId="0" borderId="4" xfId="1" applyFont="1" applyBorder="1"/>
    <xf numFmtId="0" fontId="5" fillId="0" borderId="0" xfId="1" applyFont="1" applyBorder="1"/>
    <xf numFmtId="0" fontId="4" fillId="0" borderId="0" xfId="1" applyBorder="1"/>
    <xf numFmtId="0" fontId="5" fillId="0" borderId="0" xfId="1" applyFont="1"/>
    <xf numFmtId="0" fontId="5" fillId="0" borderId="0" xfId="0" applyFont="1"/>
    <xf numFmtId="0" fontId="6" fillId="0" borderId="5" xfId="1" applyFont="1" applyBorder="1" applyAlignment="1">
      <alignment horizontal="centerContinuous"/>
    </xf>
    <xf numFmtId="0" fontId="5" fillId="0" borderId="0" xfId="1" applyFont="1" applyBorder="1" applyAlignment="1">
      <alignment horizontal="centerContinuous"/>
    </xf>
    <xf numFmtId="0" fontId="5" fillId="0" borderId="6" xfId="1" applyFont="1" applyBorder="1" applyAlignment="1">
      <alignment horizontal="centerContinuous"/>
    </xf>
    <xf numFmtId="0" fontId="5" fillId="0" borderId="0" xfId="0" applyFont="1" applyBorder="1"/>
    <xf numFmtId="0" fontId="5" fillId="0" borderId="7" xfId="1" applyFont="1" applyBorder="1"/>
    <xf numFmtId="0" fontId="5" fillId="0" borderId="5" xfId="1" applyFont="1" applyBorder="1" applyAlignment="1">
      <alignment vertical="center"/>
    </xf>
    <xf numFmtId="0" fontId="4" fillId="0" borderId="0" xfId="1" applyBorder="1" applyAlignment="1">
      <alignment horizontal="centerContinuous"/>
    </xf>
    <xf numFmtId="0" fontId="8" fillId="0" borderId="5" xfId="0" applyFont="1" applyBorder="1" applyAlignment="1">
      <alignment horizontal="centerContinuous"/>
    </xf>
    <xf numFmtId="0" fontId="5" fillId="0" borderId="6" xfId="0" applyFont="1" applyBorder="1"/>
    <xf numFmtId="0" fontId="5" fillId="0" borderId="7" xfId="0" applyFont="1" applyBorder="1"/>
    <xf numFmtId="0" fontId="9" fillId="0" borderId="5" xfId="0" applyFont="1" applyBorder="1"/>
    <xf numFmtId="0" fontId="5" fillId="0" borderId="5" xfId="0" applyFont="1" applyBorder="1"/>
    <xf numFmtId="0" fontId="5" fillId="0" borderId="0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6" xfId="1" applyFont="1" applyBorder="1"/>
    <xf numFmtId="0" fontId="10" fillId="0" borderId="0" xfId="1" applyFont="1" applyBorder="1" applyAlignment="1">
      <alignment horizontal="centerContinuous"/>
    </xf>
    <xf numFmtId="0" fontId="6" fillId="0" borderId="8" xfId="1" applyFont="1" applyBorder="1" applyAlignment="1">
      <alignment horizontal="centerContinuous"/>
    </xf>
    <xf numFmtId="0" fontId="5" fillId="0" borderId="9" xfId="2" applyFont="1" applyBorder="1"/>
    <xf numFmtId="0" fontId="5" fillId="0" borderId="9" xfId="1" applyFont="1" applyBorder="1" applyAlignment="1">
      <alignment vertical="center"/>
    </xf>
    <xf numFmtId="0" fontId="5" fillId="0" borderId="10" xfId="1" applyFont="1" applyBorder="1" applyAlignment="1">
      <alignment vertical="center"/>
    </xf>
    <xf numFmtId="0" fontId="5" fillId="0" borderId="9" xfId="1" applyFont="1" applyBorder="1" applyAlignment="1">
      <alignment horizontal="centerContinuous"/>
    </xf>
    <xf numFmtId="0" fontId="5" fillId="0" borderId="9" xfId="0" applyFont="1" applyBorder="1"/>
    <xf numFmtId="0" fontId="10" fillId="0" borderId="9" xfId="1" applyFont="1" applyBorder="1" applyAlignment="1">
      <alignment horizontal="centerContinuous"/>
    </xf>
    <xf numFmtId="0" fontId="5" fillId="0" borderId="9" xfId="1" applyFont="1" applyBorder="1"/>
    <xf numFmtId="0" fontId="5" fillId="0" borderId="11" xfId="1" applyFont="1" applyBorder="1"/>
    <xf numFmtId="0" fontId="5" fillId="0" borderId="1" xfId="1" quotePrefix="1" applyFont="1" applyBorder="1" applyAlignment="1">
      <alignment horizontal="right" vertical="center"/>
    </xf>
    <xf numFmtId="0" fontId="12" fillId="0" borderId="12" xfId="1" applyFont="1" applyBorder="1" applyAlignment="1">
      <alignment horizontal="centerContinuous" vertical="center"/>
    </xf>
    <xf numFmtId="0" fontId="5" fillId="0" borderId="13" xfId="1" applyFont="1" applyBorder="1" applyAlignment="1">
      <alignment horizontal="centerContinuous" vertical="center"/>
    </xf>
    <xf numFmtId="0" fontId="5" fillId="0" borderId="14" xfId="1" applyFont="1" applyBorder="1" applyAlignment="1">
      <alignment horizontal="centerContinuous" vertical="center"/>
    </xf>
    <xf numFmtId="0" fontId="12" fillId="0" borderId="13" xfId="1" applyFont="1" applyBorder="1" applyAlignment="1">
      <alignment horizontal="centerContinuous" vertical="center"/>
    </xf>
    <xf numFmtId="0" fontId="13" fillId="0" borderId="5" xfId="1" quotePrefix="1" applyFont="1" applyBorder="1" applyAlignment="1">
      <alignment horizontal="right" vertical="center"/>
    </xf>
    <xf numFmtId="0" fontId="4" fillId="0" borderId="12" xfId="1" applyFont="1" applyBorder="1" applyAlignment="1">
      <alignment horizontal="centerContinuous" vertical="center"/>
    </xf>
    <xf numFmtId="0" fontId="4" fillId="0" borderId="13" xfId="0" applyFont="1" applyBorder="1" applyAlignment="1">
      <alignment horizontal="centerContinuous"/>
    </xf>
    <xf numFmtId="0" fontId="4" fillId="0" borderId="14" xfId="0" applyFont="1" applyBorder="1" applyAlignment="1">
      <alignment horizontal="centerContinuous"/>
    </xf>
    <xf numFmtId="0" fontId="4" fillId="0" borderId="12" xfId="0" applyFont="1" applyBorder="1" applyAlignment="1">
      <alignment horizontal="centerContinuous" vertical="center"/>
    </xf>
    <xf numFmtId="0" fontId="4" fillId="0" borderId="1" xfId="0" applyFont="1" applyBorder="1"/>
    <xf numFmtId="0" fontId="4" fillId="0" borderId="15" xfId="0" applyFont="1" applyBorder="1" applyAlignment="1">
      <alignment horizontal="center"/>
    </xf>
    <xf numFmtId="0" fontId="4" fillId="0" borderId="16" xfId="0" quotePrefix="1" applyFont="1" applyBorder="1" applyAlignment="1">
      <alignment horizontal="center"/>
    </xf>
    <xf numFmtId="0" fontId="4" fillId="0" borderId="13" xfId="1" applyFont="1" applyBorder="1" applyAlignment="1">
      <alignment horizontal="centerContinuous" vertical="center"/>
    </xf>
    <xf numFmtId="0" fontId="4" fillId="0" borderId="0" xfId="0" quotePrefix="1" applyFont="1" applyBorder="1" applyAlignment="1">
      <alignment horizontal="center"/>
    </xf>
    <xf numFmtId="0" fontId="13" fillId="0" borderId="0" xfId="0" applyFont="1"/>
    <xf numFmtId="0" fontId="13" fillId="0" borderId="0" xfId="1" applyFont="1" applyAlignment="1">
      <alignment vertical="center"/>
    </xf>
    <xf numFmtId="0" fontId="4" fillId="0" borderId="8" xfId="1" quotePrefix="1" applyFont="1" applyBorder="1" applyAlignment="1">
      <alignment horizont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0" fontId="4" fillId="0" borderId="18" xfId="0" quotePrefix="1" applyFont="1" applyBorder="1" applyAlignment="1">
      <alignment horizontal="center" vertical="center" wrapText="1"/>
    </xf>
    <xf numFmtId="0" fontId="4" fillId="0" borderId="19" xfId="0" quotePrefix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8" xfId="0" quotePrefix="1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center" wrapText="1"/>
    </xf>
    <xf numFmtId="0" fontId="4" fillId="0" borderId="0" xfId="0" quotePrefix="1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3" fillId="0" borderId="0" xfId="1" applyFont="1" applyAlignment="1">
      <alignment vertical="center" wrapText="1"/>
    </xf>
    <xf numFmtId="0" fontId="4" fillId="0" borderId="20" xfId="0" quotePrefix="1" applyFont="1" applyBorder="1" applyAlignment="1">
      <alignment horizontal="center" vertical="center"/>
    </xf>
    <xf numFmtId="0" fontId="4" fillId="0" borderId="20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176" fontId="4" fillId="0" borderId="21" xfId="0" applyNumberFormat="1" applyFont="1" applyBorder="1" applyAlignment="1">
      <alignment vertical="center"/>
    </xf>
    <xf numFmtId="176" fontId="4" fillId="0" borderId="22" xfId="0" applyNumberFormat="1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176" fontId="4" fillId="0" borderId="0" xfId="0" applyNumberFormat="1" applyFont="1" applyBorder="1" applyAlignment="1">
      <alignment vertical="center"/>
    </xf>
    <xf numFmtId="20" fontId="5" fillId="0" borderId="0" xfId="1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24" xfId="0" quotePrefix="1" applyFont="1" applyBorder="1" applyAlignment="1">
      <alignment horizontal="center"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176" fontId="4" fillId="0" borderId="25" xfId="0" applyNumberFormat="1" applyFont="1" applyBorder="1" applyAlignment="1">
      <alignment vertical="center"/>
    </xf>
    <xf numFmtId="176" fontId="4" fillId="0" borderId="26" xfId="0" applyNumberFormat="1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8" xfId="0" quotePrefix="1" applyFont="1" applyBorder="1" applyAlignment="1">
      <alignment horizontal="center"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176" fontId="4" fillId="0" borderId="29" xfId="0" applyNumberFormat="1" applyFont="1" applyBorder="1" applyAlignment="1">
      <alignment vertical="center"/>
    </xf>
    <xf numFmtId="176" fontId="4" fillId="0" borderId="30" xfId="0" applyNumberFormat="1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32" xfId="0" quotePrefix="1" applyFont="1" applyBorder="1" applyAlignment="1">
      <alignment horizontal="center" vertical="center"/>
    </xf>
    <xf numFmtId="0" fontId="4" fillId="0" borderId="32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176" fontId="4" fillId="0" borderId="33" xfId="1" applyNumberFormat="1" applyFont="1" applyBorder="1" applyAlignment="1">
      <alignment vertical="center"/>
    </xf>
    <xf numFmtId="176" fontId="4" fillId="0" borderId="34" xfId="1" applyNumberFormat="1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176" fontId="4" fillId="0" borderId="0" xfId="1" applyNumberFormat="1" applyFont="1" applyBorder="1" applyAlignment="1">
      <alignment vertical="center"/>
    </xf>
    <xf numFmtId="0" fontId="4" fillId="0" borderId="36" xfId="0" applyFont="1" applyBorder="1" applyAlignment="1">
      <alignment horizontal="center" vertical="center"/>
    </xf>
    <xf numFmtId="0" fontId="4" fillId="0" borderId="36" xfId="0" applyFont="1" applyBorder="1" applyAlignment="1">
      <alignment vertical="center"/>
    </xf>
    <xf numFmtId="0" fontId="4" fillId="0" borderId="37" xfId="0" applyFont="1" applyBorder="1" applyAlignment="1">
      <alignment vertical="center"/>
    </xf>
    <xf numFmtId="176" fontId="4" fillId="0" borderId="37" xfId="1" applyNumberFormat="1" applyFont="1" applyBorder="1" applyAlignment="1">
      <alignment vertical="center"/>
    </xf>
    <xf numFmtId="176" fontId="4" fillId="0" borderId="38" xfId="1" applyNumberFormat="1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40" xfId="0" quotePrefix="1" applyFont="1" applyBorder="1" applyAlignment="1">
      <alignment horizontal="center" vertical="center"/>
    </xf>
    <xf numFmtId="0" fontId="4" fillId="0" borderId="40" xfId="0" applyFont="1" applyBorder="1" applyAlignment="1">
      <alignment vertical="center"/>
    </xf>
    <xf numFmtId="0" fontId="4" fillId="0" borderId="41" xfId="0" applyFont="1" applyBorder="1" applyAlignment="1">
      <alignment vertical="center"/>
    </xf>
    <xf numFmtId="176" fontId="4" fillId="0" borderId="41" xfId="0" applyNumberFormat="1" applyFont="1" applyBorder="1" applyAlignment="1">
      <alignment vertical="center"/>
    </xf>
    <xf numFmtId="176" fontId="4" fillId="0" borderId="42" xfId="0" applyNumberFormat="1" applyFont="1" applyBorder="1" applyAlignment="1">
      <alignment vertical="center"/>
    </xf>
    <xf numFmtId="0" fontId="4" fillId="0" borderId="43" xfId="0" applyFont="1" applyBorder="1" applyAlignment="1">
      <alignment vertical="center"/>
    </xf>
    <xf numFmtId="0" fontId="4" fillId="0" borderId="36" xfId="1" applyFont="1" applyBorder="1" applyAlignment="1">
      <alignment vertical="center"/>
    </xf>
    <xf numFmtId="0" fontId="4" fillId="0" borderId="37" xfId="1" applyFont="1" applyBorder="1" applyAlignment="1">
      <alignment vertical="center"/>
    </xf>
    <xf numFmtId="0" fontId="4" fillId="0" borderId="39" xfId="1" applyFont="1" applyBorder="1" applyAlignment="1">
      <alignment vertical="center"/>
    </xf>
    <xf numFmtId="0" fontId="4" fillId="0" borderId="44" xfId="1" applyFont="1" applyBorder="1" applyAlignment="1">
      <alignment vertical="center"/>
    </xf>
    <xf numFmtId="0" fontId="4" fillId="0" borderId="45" xfId="1" applyFont="1" applyBorder="1" applyAlignment="1">
      <alignment vertical="center"/>
    </xf>
    <xf numFmtId="0" fontId="4" fillId="0" borderId="38" xfId="1" applyFont="1" applyBorder="1" applyAlignment="1">
      <alignment vertical="center"/>
    </xf>
    <xf numFmtId="0" fontId="4" fillId="0" borderId="37" xfId="1" applyNumberFormat="1" applyFont="1" applyBorder="1" applyAlignment="1">
      <alignment vertical="center"/>
    </xf>
    <xf numFmtId="0" fontId="4" fillId="0" borderId="46" xfId="1" applyFont="1" applyBorder="1" applyAlignment="1">
      <alignment vertical="center"/>
    </xf>
    <xf numFmtId="0" fontId="4" fillId="0" borderId="36" xfId="0" quotePrefix="1" applyFont="1" applyBorder="1" applyAlignment="1">
      <alignment horizontal="center" vertical="center"/>
    </xf>
    <xf numFmtId="0" fontId="4" fillId="0" borderId="40" xfId="1" applyFont="1" applyBorder="1" applyAlignment="1">
      <alignment horizontal="center" vertical="center"/>
    </xf>
    <xf numFmtId="0" fontId="4" fillId="0" borderId="47" xfId="1" applyFont="1" applyBorder="1" applyAlignment="1">
      <alignment vertical="center"/>
    </xf>
    <xf numFmtId="0" fontId="4" fillId="0" borderId="48" xfId="1" applyFont="1" applyBorder="1" applyAlignment="1">
      <alignment vertical="center"/>
    </xf>
    <xf numFmtId="0" fontId="4" fillId="0" borderId="49" xfId="1" applyFont="1" applyBorder="1" applyAlignment="1">
      <alignment vertical="center"/>
    </xf>
    <xf numFmtId="0" fontId="4" fillId="0" borderId="50" xfId="1" applyNumberFormat="1" applyFont="1" applyBorder="1" applyAlignment="1">
      <alignment vertical="center"/>
    </xf>
    <xf numFmtId="0" fontId="4" fillId="0" borderId="51" xfId="1" applyFont="1" applyBorder="1" applyAlignment="1">
      <alignment vertical="center"/>
    </xf>
    <xf numFmtId="176" fontId="4" fillId="0" borderId="50" xfId="1" applyNumberFormat="1" applyFont="1" applyBorder="1" applyAlignment="1">
      <alignment vertical="center"/>
    </xf>
    <xf numFmtId="176" fontId="4" fillId="0" borderId="49" xfId="1" applyNumberFormat="1" applyFont="1" applyBorder="1" applyAlignment="1">
      <alignment vertical="center"/>
    </xf>
    <xf numFmtId="0" fontId="4" fillId="0" borderId="52" xfId="1" applyFont="1" applyBorder="1" applyAlignment="1">
      <alignment vertical="center"/>
    </xf>
    <xf numFmtId="0" fontId="4" fillId="0" borderId="24" xfId="1" applyFont="1" applyBorder="1" applyAlignment="1">
      <alignment horizontal="center" vertical="center"/>
    </xf>
    <xf numFmtId="0" fontId="4" fillId="0" borderId="53" xfId="1" applyFont="1" applyBorder="1" applyAlignment="1">
      <alignment vertical="center"/>
    </xf>
    <xf numFmtId="0" fontId="4" fillId="0" borderId="54" xfId="1" applyFont="1" applyBorder="1" applyAlignment="1">
      <alignment vertical="center"/>
    </xf>
    <xf numFmtId="0" fontId="4" fillId="0" borderId="26" xfId="1" applyFont="1" applyBorder="1" applyAlignment="1">
      <alignment vertical="center"/>
    </xf>
    <xf numFmtId="0" fontId="4" fillId="0" borderId="25" xfId="1" applyNumberFormat="1" applyFont="1" applyBorder="1" applyAlignment="1">
      <alignment vertical="center"/>
    </xf>
    <xf numFmtId="0" fontId="4" fillId="0" borderId="24" xfId="1" applyFont="1" applyBorder="1" applyAlignment="1">
      <alignment vertical="center"/>
    </xf>
    <xf numFmtId="176" fontId="4" fillId="0" borderId="25" xfId="1" applyNumberFormat="1" applyFont="1" applyBorder="1" applyAlignment="1">
      <alignment vertical="center"/>
    </xf>
    <xf numFmtId="176" fontId="4" fillId="0" borderId="26" xfId="1" applyNumberFormat="1" applyFont="1" applyBorder="1" applyAlignment="1">
      <alignment vertical="center"/>
    </xf>
    <xf numFmtId="0" fontId="4" fillId="0" borderId="55" xfId="1" applyFont="1" applyBorder="1" applyAlignment="1">
      <alignment vertical="center"/>
    </xf>
    <xf numFmtId="0" fontId="4" fillId="0" borderId="32" xfId="1" applyFont="1" applyBorder="1" applyAlignment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4" fillId="0" borderId="34" xfId="0" applyNumberFormat="1" applyFont="1" applyBorder="1" applyAlignment="1">
      <alignment vertical="center"/>
    </xf>
    <xf numFmtId="0" fontId="4" fillId="0" borderId="51" xfId="0" applyFont="1" applyBorder="1" applyAlignment="1">
      <alignment vertical="center"/>
    </xf>
    <xf numFmtId="0" fontId="4" fillId="0" borderId="50" xfId="0" applyFont="1" applyBorder="1" applyAlignment="1">
      <alignment vertical="center"/>
    </xf>
    <xf numFmtId="176" fontId="4" fillId="0" borderId="50" xfId="0" applyNumberFormat="1" applyFont="1" applyBorder="1" applyAlignment="1">
      <alignment vertical="center"/>
    </xf>
    <xf numFmtId="176" fontId="4" fillId="0" borderId="49" xfId="0" applyNumberFormat="1" applyFont="1" applyBorder="1" applyAlignment="1">
      <alignment vertical="center"/>
    </xf>
    <xf numFmtId="0" fontId="4" fillId="0" borderId="56" xfId="0" applyFont="1" applyBorder="1" applyAlignment="1">
      <alignment vertical="center"/>
    </xf>
    <xf numFmtId="0" fontId="4" fillId="0" borderId="28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2" xfId="1" applyFont="1" applyBorder="1" applyAlignment="1">
      <alignment vertical="center"/>
    </xf>
    <xf numFmtId="0" fontId="4" fillId="0" borderId="57" xfId="1" applyFont="1" applyBorder="1" applyAlignment="1">
      <alignment vertical="center"/>
    </xf>
    <xf numFmtId="0" fontId="4" fillId="0" borderId="58" xfId="1" applyFont="1" applyBorder="1" applyAlignment="1">
      <alignment vertical="center"/>
    </xf>
    <xf numFmtId="0" fontId="4" fillId="0" borderId="57" xfId="1" applyNumberFormat="1" applyFont="1" applyBorder="1" applyAlignment="1">
      <alignment vertical="center"/>
    </xf>
    <xf numFmtId="0" fontId="4" fillId="0" borderId="13" xfId="1" applyFont="1" applyBorder="1" applyAlignment="1">
      <alignment vertical="center"/>
    </xf>
    <xf numFmtId="0" fontId="12" fillId="0" borderId="13" xfId="1" applyFont="1" applyBorder="1" applyAlignment="1">
      <alignment vertical="center"/>
    </xf>
    <xf numFmtId="0" fontId="5" fillId="0" borderId="13" xfId="1" applyFont="1" applyBorder="1" applyAlignment="1">
      <alignment vertical="center"/>
    </xf>
    <xf numFmtId="0" fontId="5" fillId="0" borderId="14" xfId="1" applyFont="1" applyBorder="1" applyAlignment="1">
      <alignment vertical="center"/>
    </xf>
    <xf numFmtId="0" fontId="13" fillId="0" borderId="8" xfId="1" quotePrefix="1" applyFont="1" applyBorder="1" applyAlignment="1">
      <alignment horizontal="center" wrapText="1"/>
    </xf>
    <xf numFmtId="0" fontId="15" fillId="0" borderId="0" xfId="3" applyFont="1">
      <alignment vertical="center"/>
    </xf>
    <xf numFmtId="0" fontId="14" fillId="0" borderId="0" xfId="3">
      <alignment vertical="center"/>
    </xf>
    <xf numFmtId="0" fontId="17" fillId="0" borderId="0" xfId="3" applyFont="1">
      <alignment vertical="center"/>
    </xf>
    <xf numFmtId="0" fontId="18" fillId="0" borderId="0" xfId="3" applyFont="1" applyAlignment="1">
      <alignment horizontal="right" vertical="center"/>
    </xf>
    <xf numFmtId="0" fontId="18" fillId="0" borderId="0" xfId="3" applyFont="1" applyAlignment="1">
      <alignment horizontal="left" vertical="center" indent="1"/>
    </xf>
    <xf numFmtId="0" fontId="19" fillId="0" borderId="0" xfId="3" applyFont="1">
      <alignment vertical="center"/>
    </xf>
    <xf numFmtId="0" fontId="0" fillId="0" borderId="0" xfId="3" applyFont="1">
      <alignment vertical="center"/>
    </xf>
    <xf numFmtId="177" fontId="14" fillId="0" borderId="45" xfId="3" applyNumberFormat="1" applyBorder="1" applyAlignment="1">
      <alignment horizontal="center" vertical="center"/>
    </xf>
    <xf numFmtId="0" fontId="14" fillId="0" borderId="2" xfId="3" applyBorder="1">
      <alignment vertical="center"/>
    </xf>
    <xf numFmtId="0" fontId="14" fillId="0" borderId="4" xfId="3" applyBorder="1">
      <alignment vertical="center"/>
    </xf>
    <xf numFmtId="177" fontId="14" fillId="0" borderId="45" xfId="3" quotePrefix="1" applyNumberFormat="1" applyBorder="1" applyAlignment="1">
      <alignment horizontal="center" vertical="center"/>
    </xf>
    <xf numFmtId="0" fontId="14" fillId="0" borderId="45" xfId="3" applyNumberFormat="1" applyBorder="1" applyAlignment="1">
      <alignment horizontal="center" vertical="center"/>
    </xf>
    <xf numFmtId="0" fontId="14" fillId="0" borderId="0" xfId="3" applyBorder="1">
      <alignment vertical="center"/>
    </xf>
    <xf numFmtId="0" fontId="14" fillId="0" borderId="7" xfId="3" applyBorder="1">
      <alignment vertical="center"/>
    </xf>
    <xf numFmtId="177" fontId="14" fillId="0" borderId="48" xfId="3" applyNumberFormat="1" applyBorder="1" applyAlignment="1">
      <alignment horizontal="center" vertical="center" shrinkToFit="1"/>
    </xf>
    <xf numFmtId="177" fontId="14" fillId="0" borderId="48" xfId="3" applyNumberFormat="1" applyBorder="1" applyAlignment="1">
      <alignment vertical="center"/>
    </xf>
    <xf numFmtId="177" fontId="14" fillId="0" borderId="54" xfId="3" applyNumberFormat="1" applyBorder="1" applyAlignment="1">
      <alignment horizontal="center" vertical="center" shrinkToFit="1"/>
    </xf>
    <xf numFmtId="177" fontId="14" fillId="0" borderId="54" xfId="3" applyNumberFormat="1" applyBorder="1" applyAlignment="1">
      <alignment vertical="center"/>
    </xf>
    <xf numFmtId="177" fontId="14" fillId="0" borderId="61" xfId="3" applyNumberFormat="1" applyBorder="1" applyAlignment="1">
      <alignment horizontal="center" vertical="center" shrinkToFit="1"/>
    </xf>
    <xf numFmtId="177" fontId="14" fillId="0" borderId="61" xfId="3" applyNumberFormat="1" applyBorder="1" applyAlignment="1">
      <alignment vertical="center"/>
    </xf>
    <xf numFmtId="177" fontId="14" fillId="0" borderId="45" xfId="3" applyNumberFormat="1" applyBorder="1" applyAlignment="1">
      <alignment horizontal="center" vertical="center" shrinkToFit="1"/>
    </xf>
    <xf numFmtId="177" fontId="14" fillId="0" borderId="45" xfId="3" applyNumberFormat="1" applyBorder="1" applyAlignment="1">
      <alignment vertical="center"/>
    </xf>
    <xf numFmtId="0" fontId="14" fillId="0" borderId="45" xfId="3" quotePrefix="1" applyNumberFormat="1" applyBorder="1" applyAlignment="1">
      <alignment horizontal="center" vertical="center"/>
    </xf>
    <xf numFmtId="0" fontId="14" fillId="0" borderId="9" xfId="3" applyBorder="1">
      <alignment vertical="center"/>
    </xf>
    <xf numFmtId="0" fontId="14" fillId="0" borderId="11" xfId="3" applyBorder="1">
      <alignment vertical="center"/>
    </xf>
    <xf numFmtId="0" fontId="20" fillId="0" borderId="0" xfId="4" applyFont="1"/>
    <xf numFmtId="0" fontId="20" fillId="0" borderId="0" xfId="5" applyFont="1"/>
    <xf numFmtId="0" fontId="4" fillId="0" borderId="0" xfId="4"/>
    <xf numFmtId="0" fontId="20" fillId="0" borderId="0" xfId="4" applyFont="1" applyBorder="1"/>
    <xf numFmtId="0" fontId="20" fillId="0" borderId="1" xfId="4" applyFont="1" applyBorder="1"/>
    <xf numFmtId="0" fontId="20" fillId="0" borderId="2" xfId="4" applyFont="1" applyBorder="1"/>
    <xf numFmtId="0" fontId="20" fillId="0" borderId="4" xfId="5" applyFont="1" applyBorder="1"/>
    <xf numFmtId="0" fontId="20" fillId="0" borderId="5" xfId="4" applyFont="1" applyBorder="1"/>
    <xf numFmtId="0" fontId="20" fillId="0" borderId="7" xfId="5" applyFont="1" applyBorder="1"/>
    <xf numFmtId="0" fontId="20" fillId="0" borderId="0" xfId="5" applyFont="1" applyBorder="1"/>
    <xf numFmtId="0" fontId="20" fillId="0" borderId="0" xfId="4" applyFont="1" applyAlignment="1">
      <alignment horizontal="centerContinuous"/>
    </xf>
    <xf numFmtId="0" fontId="20" fillId="0" borderId="5" xfId="4" applyFont="1" applyBorder="1" applyAlignment="1">
      <alignment horizontal="centerContinuous"/>
    </xf>
    <xf numFmtId="0" fontId="20" fillId="0" borderId="0" xfId="4" applyFont="1" applyBorder="1" applyAlignment="1">
      <alignment horizontal="centerContinuous"/>
    </xf>
    <xf numFmtId="0" fontId="21" fillId="0" borderId="0" xfId="4" applyFont="1" applyBorder="1" applyAlignment="1">
      <alignment horizontal="centerContinuous"/>
    </xf>
    <xf numFmtId="0" fontId="20" fillId="0" borderId="0" xfId="5" applyFont="1" applyBorder="1" applyAlignment="1">
      <alignment horizontal="centerContinuous"/>
    </xf>
    <xf numFmtId="0" fontId="20" fillId="0" borderId="5" xfId="5" applyFont="1" applyBorder="1"/>
    <xf numFmtId="0" fontId="20" fillId="0" borderId="0" xfId="4" applyFont="1" applyAlignment="1">
      <alignment vertical="center"/>
    </xf>
    <xf numFmtId="0" fontId="14" fillId="0" borderId="0" xfId="4" applyFont="1" applyBorder="1" applyAlignment="1">
      <alignment horizontal="right"/>
    </xf>
    <xf numFmtId="0" fontId="4" fillId="0" borderId="0" xfId="5" applyFont="1" applyBorder="1" applyAlignment="1">
      <alignment horizontal="right"/>
    </xf>
    <xf numFmtId="0" fontId="4" fillId="0" borderId="0" xfId="5" applyFont="1" applyBorder="1"/>
    <xf numFmtId="0" fontId="4" fillId="0" borderId="0" xfId="5" applyFont="1" applyBorder="1" applyAlignment="1">
      <alignment horizontal="centerContinuous"/>
    </xf>
    <xf numFmtId="0" fontId="20" fillId="0" borderId="9" xfId="5" applyFont="1" applyBorder="1"/>
    <xf numFmtId="0" fontId="20" fillId="0" borderId="64" xfId="4" applyFont="1" applyBorder="1" applyAlignment="1">
      <alignment vertical="center"/>
    </xf>
    <xf numFmtId="0" fontId="20" fillId="0" borderId="65" xfId="5" applyFont="1" applyBorder="1"/>
    <xf numFmtId="0" fontId="20" fillId="0" borderId="65" xfId="4" applyFont="1" applyBorder="1"/>
    <xf numFmtId="0" fontId="20" fillId="0" borderId="8" xfId="4" applyFont="1" applyBorder="1" applyAlignment="1">
      <alignment vertical="center"/>
    </xf>
    <xf numFmtId="0" fontId="20" fillId="0" borderId="9" xfId="4" applyFont="1" applyBorder="1"/>
    <xf numFmtId="0" fontId="20" fillId="0" borderId="8" xfId="5" applyFont="1" applyBorder="1"/>
    <xf numFmtId="0" fontId="20" fillId="0" borderId="11" xfId="5" applyFont="1" applyBorder="1"/>
    <xf numFmtId="0" fontId="20" fillId="0" borderId="12" xfId="4" applyFont="1" applyBorder="1" applyAlignment="1">
      <alignment horizontal="centerContinuous" vertical="center"/>
    </xf>
    <xf numFmtId="0" fontId="20" fillId="0" borderId="13" xfId="5" applyFont="1" applyBorder="1" applyAlignment="1">
      <alignment horizontal="centerContinuous" vertical="center"/>
    </xf>
    <xf numFmtId="0" fontId="20" fillId="0" borderId="14" xfId="5" applyFont="1" applyBorder="1" applyAlignment="1">
      <alignment horizontal="centerContinuous" vertical="center"/>
    </xf>
    <xf numFmtId="0" fontId="20" fillId="0" borderId="0" xfId="5" applyFont="1" applyAlignment="1">
      <alignment vertical="center"/>
    </xf>
    <xf numFmtId="0" fontId="20" fillId="0" borderId="1" xfId="5" applyFont="1" applyBorder="1"/>
    <xf numFmtId="0" fontId="20" fillId="0" borderId="2" xfId="5" applyFont="1" applyBorder="1"/>
    <xf numFmtId="0" fontId="4" fillId="0" borderId="12" xfId="5" quotePrefix="1" applyFont="1" applyBorder="1" applyAlignment="1">
      <alignment horizontal="left" vertical="center"/>
    </xf>
    <xf numFmtId="178" fontId="20" fillId="0" borderId="12" xfId="5" applyNumberFormat="1" applyFont="1" applyBorder="1" applyAlignment="1">
      <alignment horizontal="center" vertical="center"/>
    </xf>
    <xf numFmtId="178" fontId="20" fillId="0" borderId="66" xfId="5" applyNumberFormat="1" applyFont="1" applyBorder="1" applyAlignment="1">
      <alignment horizontal="center" vertical="center"/>
    </xf>
    <xf numFmtId="0" fontId="20" fillId="0" borderId="67" xfId="5" quotePrefix="1" applyFont="1" applyBorder="1" applyAlignment="1">
      <alignment horizontal="center" vertical="center"/>
    </xf>
    <xf numFmtId="0" fontId="4" fillId="0" borderId="68" xfId="5" quotePrefix="1" applyFont="1" applyBorder="1" applyAlignment="1">
      <alignment horizontal="center" vertical="center"/>
    </xf>
    <xf numFmtId="0" fontId="20" fillId="0" borderId="70" xfId="5" applyFont="1" applyBorder="1" applyAlignment="1">
      <alignment vertical="center"/>
    </xf>
    <xf numFmtId="0" fontId="4" fillId="0" borderId="8" xfId="5" quotePrefix="1" applyFont="1" applyBorder="1" applyAlignment="1">
      <alignment horizontal="center" vertical="center"/>
    </xf>
    <xf numFmtId="0" fontId="20" fillId="0" borderId="71" xfId="5" applyFont="1" applyBorder="1" applyAlignment="1">
      <alignment vertical="center"/>
    </xf>
    <xf numFmtId="0" fontId="20" fillId="0" borderId="10" xfId="5" applyFont="1" applyBorder="1" applyAlignment="1">
      <alignment vertical="center"/>
    </xf>
    <xf numFmtId="0" fontId="4" fillId="0" borderId="8" xfId="5" applyFont="1" applyBorder="1" applyAlignment="1">
      <alignment vertical="center"/>
    </xf>
    <xf numFmtId="0" fontId="20" fillId="0" borderId="0" xfId="6" applyFont="1" applyBorder="1" applyAlignment="1">
      <alignment horizontal="center"/>
    </xf>
    <xf numFmtId="0" fontId="20" fillId="0" borderId="0" xfId="6" applyFont="1"/>
    <xf numFmtId="0" fontId="20" fillId="0" borderId="1" xfId="6" applyFont="1" applyBorder="1" applyAlignment="1">
      <alignment horizontal="center"/>
    </xf>
    <xf numFmtId="0" fontId="20" fillId="0" borderId="2" xfId="6" applyFont="1" applyBorder="1" applyAlignment="1">
      <alignment horizontal="center"/>
    </xf>
    <xf numFmtId="0" fontId="20" fillId="0" borderId="2" xfId="6" applyFont="1" applyBorder="1"/>
    <xf numFmtId="0" fontId="20" fillId="0" borderId="1" xfId="6" applyFont="1" applyBorder="1"/>
    <xf numFmtId="0" fontId="20" fillId="0" borderId="4" xfId="6" applyFont="1" applyBorder="1"/>
    <xf numFmtId="0" fontId="21" fillId="0" borderId="5" xfId="6" applyFont="1" applyBorder="1" applyAlignment="1">
      <alignment horizontal="centerContinuous" vertical="center"/>
    </xf>
    <xf numFmtId="0" fontId="21" fillId="0" borderId="0" xfId="6" applyFont="1" applyBorder="1" applyAlignment="1">
      <alignment horizontal="centerContinuous" vertical="center"/>
    </xf>
    <xf numFmtId="0" fontId="20" fillId="0" borderId="0" xfId="6" applyFont="1" applyBorder="1"/>
    <xf numFmtId="0" fontId="20" fillId="0" borderId="5" xfId="6" applyFont="1" applyBorder="1"/>
    <xf numFmtId="0" fontId="20" fillId="0" borderId="7" xfId="6" applyFont="1" applyBorder="1"/>
    <xf numFmtId="0" fontId="21" fillId="0" borderId="5" xfId="6" applyFont="1" applyBorder="1" applyAlignment="1">
      <alignment horizontal="center" vertical="center"/>
    </xf>
    <xf numFmtId="0" fontId="21" fillId="0" borderId="0" xfId="6" applyFont="1" applyBorder="1" applyAlignment="1">
      <alignment horizontal="center" vertical="center"/>
    </xf>
    <xf numFmtId="0" fontId="20" fillId="0" borderId="0" xfId="6" applyFont="1" applyBorder="1" applyAlignment="1">
      <alignment horizontal="centerContinuous" vertical="center"/>
    </xf>
    <xf numFmtId="0" fontId="20" fillId="0" borderId="5" xfId="6" applyFont="1" applyBorder="1" applyAlignment="1">
      <alignment horizontal="center"/>
    </xf>
    <xf numFmtId="0" fontId="19" fillId="0" borderId="5" xfId="6" applyFont="1" applyBorder="1" applyAlignment="1"/>
    <xf numFmtId="0" fontId="19" fillId="0" borderId="0" xfId="6" applyFont="1" applyBorder="1" applyAlignment="1"/>
    <xf numFmtId="0" fontId="20" fillId="0" borderId="0" xfId="6" applyBorder="1"/>
    <xf numFmtId="0" fontId="19" fillId="0" borderId="5" xfId="6" quotePrefix="1" applyFont="1" applyBorder="1" applyAlignment="1">
      <alignment horizontal="left"/>
    </xf>
    <xf numFmtId="0" fontId="19" fillId="0" borderId="0" xfId="6" quotePrefix="1" applyFont="1" applyBorder="1" applyAlignment="1">
      <alignment horizontal="left"/>
    </xf>
    <xf numFmtId="0" fontId="20" fillId="0" borderId="5" xfId="6" applyFont="1" applyBorder="1" applyAlignment="1">
      <alignment horizontal="center" vertical="center"/>
    </xf>
    <xf numFmtId="0" fontId="20" fillId="0" borderId="0" xfId="6" applyFont="1" applyBorder="1" applyAlignment="1">
      <alignment horizontal="center" vertical="center"/>
    </xf>
    <xf numFmtId="0" fontId="20" fillId="0" borderId="9" xfId="6" applyFont="1" applyBorder="1"/>
    <xf numFmtId="0" fontId="20" fillId="0" borderId="8" xfId="6" applyFont="1" applyBorder="1"/>
    <xf numFmtId="0" fontId="20" fillId="0" borderId="11" xfId="6" applyFont="1" applyBorder="1"/>
    <xf numFmtId="0" fontId="20" fillId="0" borderId="12" xfId="6" applyFont="1" applyBorder="1" applyAlignment="1">
      <alignment horizontal="centerContinuous" vertical="center"/>
    </xf>
    <xf numFmtId="0" fontId="20" fillId="0" borderId="13" xfId="6" applyFont="1" applyBorder="1" applyAlignment="1">
      <alignment horizontal="centerContinuous" vertical="center"/>
    </xf>
    <xf numFmtId="0" fontId="20" fillId="0" borderId="0" xfId="6" applyFont="1" applyBorder="1" applyAlignment="1">
      <alignment vertical="center"/>
    </xf>
    <xf numFmtId="0" fontId="20" fillId="0" borderId="14" xfId="6" applyFont="1" applyBorder="1" applyAlignment="1">
      <alignment horizontal="centerContinuous" vertical="center"/>
    </xf>
    <xf numFmtId="0" fontId="20" fillId="0" borderId="7" xfId="6" applyFont="1" applyBorder="1" applyAlignment="1">
      <alignment vertical="center"/>
    </xf>
    <xf numFmtId="0" fontId="20" fillId="0" borderId="0" xfId="6" applyFont="1" applyAlignment="1">
      <alignment vertical="center"/>
    </xf>
    <xf numFmtId="0" fontId="20" fillId="0" borderId="5" xfId="6" quotePrefix="1" applyFont="1" applyBorder="1" applyAlignment="1">
      <alignment horizontal="center" vertical="center"/>
    </xf>
    <xf numFmtId="0" fontId="20" fillId="0" borderId="0" xfId="6" quotePrefix="1" applyFont="1" applyBorder="1" applyAlignment="1">
      <alignment horizontal="center" vertical="center"/>
    </xf>
    <xf numFmtId="0" fontId="20" fillId="0" borderId="8" xfId="6" applyFont="1" applyBorder="1" applyAlignment="1">
      <alignment horizontal="center" vertical="center"/>
    </xf>
    <xf numFmtId="0" fontId="20" fillId="0" borderId="8" xfId="6" quotePrefix="1" applyFont="1" applyBorder="1" applyAlignment="1">
      <alignment horizontal="center" vertical="center"/>
    </xf>
    <xf numFmtId="0" fontId="20" fillId="0" borderId="0" xfId="6" quotePrefix="1" applyFont="1" applyBorder="1" applyAlignment="1">
      <alignment horizontal="right" vertical="center"/>
    </xf>
    <xf numFmtId="0" fontId="20" fillId="0" borderId="18" xfId="6" quotePrefix="1" applyFont="1" applyBorder="1" applyAlignment="1">
      <alignment horizontal="center" vertical="center"/>
    </xf>
    <xf numFmtId="0" fontId="20" fillId="0" borderId="0" xfId="6"/>
    <xf numFmtId="0" fontId="20" fillId="0" borderId="24" xfId="6" applyFont="1" applyBorder="1" applyAlignment="1">
      <alignment vertical="center"/>
    </xf>
    <xf numFmtId="0" fontId="20" fillId="0" borderId="32" xfId="6" applyFont="1" applyBorder="1" applyAlignment="1">
      <alignment vertical="center"/>
    </xf>
    <xf numFmtId="0" fontId="20" fillId="0" borderId="40" xfId="6" applyFont="1" applyBorder="1" applyAlignment="1">
      <alignment vertical="center"/>
    </xf>
    <xf numFmtId="32" fontId="20" fillId="0" borderId="12" xfId="6" applyNumberFormat="1" applyFont="1" applyBorder="1" applyAlignment="1">
      <alignment horizontal="center" vertical="center"/>
    </xf>
    <xf numFmtId="0" fontId="20" fillId="0" borderId="12" xfId="6" applyFont="1" applyBorder="1" applyAlignment="1">
      <alignment vertical="center"/>
    </xf>
    <xf numFmtId="0" fontId="20" fillId="0" borderId="58" xfId="6" applyFont="1" applyBorder="1" applyAlignment="1">
      <alignment vertical="center"/>
    </xf>
    <xf numFmtId="0" fontId="20" fillId="0" borderId="9" xfId="6" applyBorder="1"/>
    <xf numFmtId="32" fontId="20" fillId="0" borderId="67" xfId="6" quotePrefix="1" applyNumberFormat="1" applyFont="1" applyBorder="1" applyAlignment="1">
      <alignment horizontal="center" vertical="center"/>
    </xf>
    <xf numFmtId="0" fontId="20" fillId="0" borderId="9" xfId="6" applyFont="1" applyBorder="1" applyAlignment="1">
      <alignment vertical="center"/>
    </xf>
    <xf numFmtId="0" fontId="20" fillId="0" borderId="11" xfId="6" applyFont="1" applyBorder="1" applyAlignment="1">
      <alignment vertical="center"/>
    </xf>
    <xf numFmtId="32" fontId="20" fillId="0" borderId="0" xfId="6" quotePrefix="1" applyNumberFormat="1" applyFont="1" applyBorder="1" applyAlignment="1">
      <alignment horizontal="center" vertical="center"/>
    </xf>
    <xf numFmtId="32" fontId="20" fillId="0" borderId="0" xfId="6" applyNumberFormat="1" applyFont="1" applyBorder="1" applyAlignment="1">
      <alignment horizontal="center" vertical="center"/>
    </xf>
    <xf numFmtId="0" fontId="20" fillId="0" borderId="1" xfId="6" applyBorder="1"/>
    <xf numFmtId="0" fontId="20" fillId="0" borderId="2" xfId="6" applyBorder="1"/>
    <xf numFmtId="32" fontId="20" fillId="0" borderId="2" xfId="6" applyNumberFormat="1" applyFont="1" applyBorder="1" applyAlignment="1">
      <alignment horizontal="center" vertical="center"/>
    </xf>
    <xf numFmtId="0" fontId="20" fillId="0" borderId="2" xfId="6" applyFont="1" applyBorder="1" applyAlignment="1">
      <alignment vertical="center"/>
    </xf>
    <xf numFmtId="0" fontId="20" fillId="0" borderId="4" xfId="6" applyFont="1" applyBorder="1" applyAlignment="1">
      <alignment vertical="center"/>
    </xf>
    <xf numFmtId="0" fontId="20" fillId="0" borderId="5" xfId="6" applyBorder="1"/>
    <xf numFmtId="0" fontId="20" fillId="0" borderId="8" xfId="6" applyBorder="1"/>
    <xf numFmtId="32" fontId="20" fillId="0" borderId="9" xfId="6" applyNumberFormat="1" applyFont="1" applyBorder="1" applyAlignment="1">
      <alignment horizontal="center" vertical="center"/>
    </xf>
    <xf numFmtId="179" fontId="20" fillId="0" borderId="0" xfId="6" applyNumberFormat="1" applyFont="1"/>
    <xf numFmtId="0" fontId="20" fillId="0" borderId="0" xfId="6" applyFont="1" applyAlignment="1">
      <alignment horizontal="center"/>
    </xf>
    <xf numFmtId="0" fontId="5" fillId="0" borderId="3" xfId="1" quotePrefix="1" applyFont="1" applyBorder="1" applyAlignment="1">
      <alignment horizontal="right" vertical="center"/>
    </xf>
    <xf numFmtId="0" fontId="13" fillId="0" borderId="6" xfId="1" quotePrefix="1" applyFont="1" applyBorder="1" applyAlignment="1">
      <alignment horizontal="right" vertical="center"/>
    </xf>
    <xf numFmtId="0" fontId="4" fillId="0" borderId="10" xfId="1" quotePrefix="1" applyFont="1" applyBorder="1" applyAlignment="1">
      <alignment horizontal="center" wrapText="1"/>
    </xf>
    <xf numFmtId="0" fontId="4" fillId="0" borderId="72" xfId="0" quotePrefix="1" applyFont="1" applyBorder="1" applyAlignment="1">
      <alignment horizontal="center" vertical="center"/>
    </xf>
    <xf numFmtId="0" fontId="4" fillId="0" borderId="73" xfId="0" quotePrefix="1" applyFont="1" applyBorder="1" applyAlignment="1">
      <alignment horizontal="center" vertical="center"/>
    </xf>
    <xf numFmtId="0" fontId="4" fillId="0" borderId="80" xfId="0" quotePrefix="1" applyFont="1" applyBorder="1" applyAlignment="1">
      <alignment horizontal="center" vertical="center"/>
    </xf>
    <xf numFmtId="0" fontId="4" fillId="0" borderId="74" xfId="0" quotePrefix="1" applyFont="1" applyBorder="1" applyAlignment="1">
      <alignment horizontal="center" vertical="center"/>
    </xf>
    <xf numFmtId="0" fontId="4" fillId="0" borderId="76" xfId="0" applyFont="1" applyBorder="1" applyAlignment="1">
      <alignment horizontal="center" vertical="center"/>
    </xf>
    <xf numFmtId="0" fontId="4" fillId="0" borderId="75" xfId="0" quotePrefix="1" applyFont="1" applyBorder="1" applyAlignment="1">
      <alignment horizontal="center" vertical="center"/>
    </xf>
    <xf numFmtId="0" fontId="4" fillId="0" borderId="76" xfId="1" applyFont="1" applyBorder="1" applyAlignment="1">
      <alignment horizontal="center" vertical="center"/>
    </xf>
    <xf numFmtId="0" fontId="4" fillId="0" borderId="76" xfId="0" quotePrefix="1" applyFont="1" applyBorder="1" applyAlignment="1">
      <alignment horizontal="center" vertical="center"/>
    </xf>
    <xf numFmtId="0" fontId="4" fillId="0" borderId="75" xfId="1" applyFont="1" applyBorder="1" applyAlignment="1">
      <alignment horizontal="center" vertical="center"/>
    </xf>
    <xf numFmtId="0" fontId="4" fillId="0" borderId="73" xfId="1" applyFont="1" applyBorder="1" applyAlignment="1">
      <alignment horizontal="center" vertical="center"/>
    </xf>
    <xf numFmtId="0" fontId="4" fillId="0" borderId="74" xfId="1" applyFont="1" applyBorder="1" applyAlignment="1">
      <alignment horizontal="center" vertical="center"/>
    </xf>
    <xf numFmtId="0" fontId="4" fillId="0" borderId="80" xfId="1" applyFont="1" applyBorder="1" applyAlignment="1">
      <alignment horizontal="center" vertical="center"/>
    </xf>
    <xf numFmtId="0" fontId="4" fillId="0" borderId="67" xfId="1" applyFont="1" applyBorder="1" applyAlignment="1">
      <alignment horizontal="center" vertical="center"/>
    </xf>
    <xf numFmtId="0" fontId="4" fillId="0" borderId="77" xfId="1" applyFont="1" applyBorder="1" applyAlignment="1">
      <alignment vertical="center"/>
    </xf>
    <xf numFmtId="180" fontId="4" fillId="0" borderId="66" xfId="1" applyNumberFormat="1" applyFont="1" applyBorder="1" applyAlignment="1">
      <alignment vertical="center"/>
    </xf>
    <xf numFmtId="180" fontId="4" fillId="0" borderId="58" xfId="1" applyNumberFormat="1" applyFont="1" applyBorder="1" applyAlignment="1">
      <alignment vertical="center"/>
    </xf>
    <xf numFmtId="0" fontId="4" fillId="0" borderId="36" xfId="1" applyFont="1" applyBorder="1" applyAlignment="1">
      <alignment horizontal="center" vertical="center"/>
    </xf>
    <xf numFmtId="177" fontId="14" fillId="0" borderId="0" xfId="3" applyNumberFormat="1">
      <alignment vertical="center"/>
    </xf>
    <xf numFmtId="0" fontId="4" fillId="0" borderId="50" xfId="1" applyFont="1" applyBorder="1" applyAlignment="1">
      <alignment vertical="center"/>
    </xf>
    <xf numFmtId="0" fontId="4" fillId="0" borderId="25" xfId="1" applyFont="1" applyBorder="1" applyAlignment="1">
      <alignment vertical="center"/>
    </xf>
    <xf numFmtId="0" fontId="4" fillId="0" borderId="38" xfId="0" applyFont="1" applyBorder="1" applyAlignment="1">
      <alignment vertical="center"/>
    </xf>
    <xf numFmtId="0" fontId="4" fillId="0" borderId="42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34" xfId="0" applyFont="1" applyBorder="1" applyAlignment="1">
      <alignment vertical="center"/>
    </xf>
    <xf numFmtId="0" fontId="4" fillId="0" borderId="49" xfId="0" applyFont="1" applyBorder="1" applyAlignment="1">
      <alignment vertical="center"/>
    </xf>
    <xf numFmtId="0" fontId="4" fillId="0" borderId="81" xfId="0" applyFont="1" applyBorder="1" applyAlignment="1">
      <alignment vertical="center"/>
    </xf>
    <xf numFmtId="0" fontId="4" fillId="0" borderId="78" xfId="0" applyFont="1" applyBorder="1" applyAlignment="1">
      <alignment vertical="center"/>
    </xf>
    <xf numFmtId="176" fontId="4" fillId="0" borderId="78" xfId="1" applyNumberFormat="1" applyFont="1" applyBorder="1" applyAlignment="1">
      <alignment vertical="center"/>
    </xf>
    <xf numFmtId="176" fontId="4" fillId="0" borderId="79" xfId="1" applyNumberFormat="1" applyFont="1" applyBorder="1" applyAlignment="1">
      <alignment vertical="center"/>
    </xf>
    <xf numFmtId="0" fontId="4" fillId="0" borderId="82" xfId="0" applyFont="1" applyBorder="1" applyAlignment="1">
      <alignment vertical="center"/>
    </xf>
    <xf numFmtId="0" fontId="4" fillId="0" borderId="79" xfId="0" applyFont="1" applyBorder="1" applyAlignment="1">
      <alignment vertical="center"/>
    </xf>
    <xf numFmtId="0" fontId="20" fillId="0" borderId="83" xfId="5" applyFont="1" applyBorder="1" applyAlignment="1">
      <alignment vertical="center"/>
    </xf>
    <xf numFmtId="0" fontId="20" fillId="0" borderId="84" xfId="5" applyFont="1" applyBorder="1" applyAlignment="1">
      <alignment vertical="center"/>
    </xf>
    <xf numFmtId="0" fontId="20" fillId="0" borderId="85" xfId="5" applyFont="1" applyBorder="1" applyAlignment="1">
      <alignment vertical="center"/>
    </xf>
    <xf numFmtId="0" fontId="20" fillId="0" borderId="19" xfId="5" applyFont="1" applyBorder="1" applyAlignment="1">
      <alignment vertical="center"/>
    </xf>
    <xf numFmtId="0" fontId="20" fillId="0" borderId="18" xfId="5" applyFont="1" applyBorder="1" applyAlignment="1">
      <alignment vertical="center"/>
    </xf>
    <xf numFmtId="0" fontId="20" fillId="0" borderId="77" xfId="5" applyFont="1" applyBorder="1" applyAlignment="1">
      <alignment vertical="center"/>
    </xf>
    <xf numFmtId="0" fontId="20" fillId="0" borderId="66" xfId="5" applyFont="1" applyBorder="1" applyAlignment="1">
      <alignment vertical="center"/>
    </xf>
    <xf numFmtId="0" fontId="20" fillId="0" borderId="58" xfId="5" applyFont="1" applyBorder="1" applyAlignment="1">
      <alignment vertical="center"/>
    </xf>
    <xf numFmtId="0" fontId="20" fillId="0" borderId="67" xfId="5" applyFont="1" applyBorder="1" applyAlignment="1">
      <alignment vertical="center"/>
    </xf>
    <xf numFmtId="181" fontId="20" fillId="0" borderId="77" xfId="5" applyNumberFormat="1" applyFont="1" applyBorder="1" applyAlignment="1">
      <alignment vertical="center"/>
    </xf>
    <xf numFmtId="181" fontId="20" fillId="0" borderId="66" xfId="5" applyNumberFormat="1" applyFont="1" applyBorder="1" applyAlignment="1">
      <alignment vertical="center"/>
    </xf>
    <xf numFmtId="181" fontId="20" fillId="0" borderId="58" xfId="5" applyNumberFormat="1" applyFont="1" applyBorder="1" applyAlignment="1">
      <alignment vertical="center"/>
    </xf>
    <xf numFmtId="0" fontId="20" fillId="0" borderId="68" xfId="5" applyFont="1" applyBorder="1" applyAlignment="1">
      <alignment vertical="center"/>
    </xf>
    <xf numFmtId="0" fontId="20" fillId="0" borderId="62" xfId="5" applyFont="1" applyBorder="1" applyAlignment="1">
      <alignment vertical="center"/>
    </xf>
    <xf numFmtId="0" fontId="20" fillId="0" borderId="69" xfId="5" applyFont="1" applyBorder="1" applyAlignment="1">
      <alignment vertical="center"/>
    </xf>
    <xf numFmtId="0" fontId="20" fillId="0" borderId="8" xfId="5" applyFont="1" applyBorder="1" applyAlignment="1">
      <alignment vertical="center"/>
    </xf>
    <xf numFmtId="0" fontId="20" fillId="0" borderId="17" xfId="5" applyFont="1" applyBorder="1" applyAlignment="1">
      <alignment vertical="center"/>
    </xf>
    <xf numFmtId="0" fontId="20" fillId="0" borderId="9" xfId="6" applyFont="1" applyBorder="1" applyAlignment="1">
      <alignment horizontal="center"/>
    </xf>
    <xf numFmtId="0" fontId="20" fillId="0" borderId="0" xfId="9"/>
    <xf numFmtId="0" fontId="11" fillId="0" borderId="0" xfId="6" quotePrefix="1" applyFont="1" applyBorder="1" applyAlignment="1">
      <alignment horizontal="left"/>
    </xf>
    <xf numFmtId="0" fontId="20" fillId="0" borderId="9" xfId="6" applyFont="1" applyBorder="1" applyAlignment="1">
      <alignment horizontal="center" vertical="center"/>
    </xf>
    <xf numFmtId="0" fontId="19" fillId="0" borderId="11" xfId="6" applyFont="1" applyBorder="1" applyAlignment="1">
      <alignment horizontal="right" vertical="center"/>
    </xf>
    <xf numFmtId="0" fontId="20" fillId="0" borderId="3" xfId="6" applyFont="1" applyBorder="1" applyAlignment="1">
      <alignment horizontal="center" vertical="center"/>
    </xf>
    <xf numFmtId="0" fontId="20" fillId="0" borderId="1" xfId="6" applyFont="1" applyBorder="1" applyAlignment="1">
      <alignment vertical="center"/>
    </xf>
    <xf numFmtId="0" fontId="20" fillId="0" borderId="2" xfId="6" applyFont="1" applyBorder="1" applyAlignment="1">
      <alignment horizontal="center" vertical="center"/>
    </xf>
    <xf numFmtId="0" fontId="20" fillId="0" borderId="6" xfId="6" applyFont="1" applyBorder="1" applyAlignment="1">
      <alignment horizontal="center" vertical="center"/>
    </xf>
    <xf numFmtId="0" fontId="20" fillId="0" borderId="16" xfId="6" applyFont="1" applyBorder="1" applyAlignment="1">
      <alignment horizontal="center" vertical="center"/>
    </xf>
    <xf numFmtId="0" fontId="20" fillId="0" borderId="86" xfId="6" quotePrefix="1" applyFont="1" applyBorder="1" applyAlignment="1">
      <alignment horizontal="center" vertical="center"/>
    </xf>
    <xf numFmtId="0" fontId="20" fillId="0" borderId="5" xfId="6" applyFont="1" applyBorder="1" applyAlignment="1">
      <alignment vertical="center"/>
    </xf>
    <xf numFmtId="0" fontId="20" fillId="0" borderId="10" xfId="6" quotePrefix="1" applyFont="1" applyBorder="1" applyAlignment="1">
      <alignment horizontal="left" vertical="center"/>
    </xf>
    <xf numFmtId="0" fontId="20" fillId="0" borderId="86" xfId="6" applyFont="1" applyBorder="1" applyAlignment="1">
      <alignment horizontal="center" vertical="center"/>
    </xf>
    <xf numFmtId="0" fontId="20" fillId="0" borderId="5" xfId="6" quotePrefix="1" applyFont="1" applyBorder="1" applyAlignment="1">
      <alignment horizontal="right" vertical="center"/>
    </xf>
    <xf numFmtId="0" fontId="20" fillId="0" borderId="0" xfId="6" quotePrefix="1" applyFont="1" applyBorder="1" applyAlignment="1">
      <alignment horizontal="left" vertical="center"/>
    </xf>
    <xf numFmtId="32" fontId="20" fillId="0" borderId="20" xfId="6" applyNumberFormat="1" applyFont="1" applyBorder="1" applyAlignment="1">
      <alignment horizontal="center" vertical="center" shrinkToFit="1"/>
    </xf>
    <xf numFmtId="0" fontId="20" fillId="0" borderId="20" xfId="6" applyNumberFormat="1" applyFont="1" applyBorder="1" applyAlignment="1">
      <alignment horizontal="center" vertical="center"/>
    </xf>
    <xf numFmtId="0" fontId="20" fillId="0" borderId="22" xfId="6" applyNumberFormat="1" applyFont="1" applyBorder="1" applyAlignment="1">
      <alignment horizontal="center" vertical="center"/>
    </xf>
    <xf numFmtId="0" fontId="20" fillId="0" borderId="16" xfId="6" applyFont="1" applyBorder="1" applyAlignment="1">
      <alignment vertical="center"/>
    </xf>
    <xf numFmtId="179" fontId="20" fillId="0" borderId="2" xfId="6" applyNumberFormat="1" applyFont="1" applyBorder="1" applyAlignment="1">
      <alignment vertical="center"/>
    </xf>
    <xf numFmtId="32" fontId="20" fillId="0" borderId="24" xfId="6" applyNumberFormat="1" applyFont="1" applyBorder="1" applyAlignment="1">
      <alignment horizontal="center" vertical="center" shrinkToFit="1"/>
    </xf>
    <xf numFmtId="0" fontId="20" fillId="0" borderId="24" xfId="6" applyNumberFormat="1" applyFont="1" applyBorder="1" applyAlignment="1">
      <alignment horizontal="center" vertical="center"/>
    </xf>
    <xf numFmtId="0" fontId="20" fillId="0" borderId="26" xfId="6" applyNumberFormat="1" applyFont="1" applyBorder="1" applyAlignment="1">
      <alignment horizontal="center" vertical="center"/>
    </xf>
    <xf numFmtId="0" fontId="20" fillId="0" borderId="26" xfId="6" applyFont="1" applyBorder="1" applyAlignment="1">
      <alignment vertical="center"/>
    </xf>
    <xf numFmtId="179" fontId="20" fillId="0" borderId="27" xfId="6" applyNumberFormat="1" applyFont="1" applyBorder="1" applyAlignment="1">
      <alignment vertical="center"/>
    </xf>
    <xf numFmtId="32" fontId="20" fillId="0" borderId="32" xfId="6" applyNumberFormat="1" applyFont="1" applyBorder="1" applyAlignment="1">
      <alignment horizontal="center" vertical="center" shrinkToFit="1"/>
    </xf>
    <xf numFmtId="0" fontId="20" fillId="0" borderId="32" xfId="6" applyNumberFormat="1" applyFont="1" applyBorder="1" applyAlignment="1">
      <alignment horizontal="center" vertical="center"/>
    </xf>
    <xf numFmtId="0" fontId="20" fillId="0" borderId="34" xfId="6" applyNumberFormat="1" applyFont="1" applyBorder="1" applyAlignment="1">
      <alignment horizontal="center" vertical="center"/>
    </xf>
    <xf numFmtId="0" fontId="20" fillId="0" borderId="34" xfId="6" applyFont="1" applyBorder="1" applyAlignment="1">
      <alignment vertical="center"/>
    </xf>
    <xf numFmtId="179" fontId="20" fillId="0" borderId="35" xfId="6" applyNumberFormat="1" applyFont="1" applyBorder="1" applyAlignment="1">
      <alignment vertical="center"/>
    </xf>
    <xf numFmtId="32" fontId="20" fillId="0" borderId="40" xfId="6" applyNumberFormat="1" applyFont="1" applyBorder="1" applyAlignment="1">
      <alignment horizontal="center" vertical="center" shrinkToFit="1"/>
    </xf>
    <xf numFmtId="0" fontId="20" fillId="0" borderId="40" xfId="6" applyNumberFormat="1" applyFont="1" applyBorder="1" applyAlignment="1">
      <alignment horizontal="center" vertical="center"/>
    </xf>
    <xf numFmtId="0" fontId="20" fillId="0" borderId="42" xfId="6" applyNumberFormat="1" applyFont="1" applyBorder="1" applyAlignment="1">
      <alignment horizontal="center" vertical="center"/>
    </xf>
    <xf numFmtId="0" fontId="20" fillId="0" borderId="42" xfId="6" applyFont="1" applyBorder="1" applyAlignment="1">
      <alignment vertical="center"/>
    </xf>
    <xf numFmtId="179" fontId="20" fillId="0" borderId="43" xfId="6" applyNumberFormat="1" applyFont="1" applyBorder="1" applyAlignment="1">
      <alignment vertical="center"/>
    </xf>
    <xf numFmtId="32" fontId="20" fillId="0" borderId="58" xfId="6" applyNumberFormat="1" applyFont="1" applyBorder="1" applyAlignment="1">
      <alignment horizontal="center" vertical="center"/>
    </xf>
    <xf numFmtId="179" fontId="20" fillId="0" borderId="12" xfId="6" applyNumberFormat="1" applyFont="1" applyBorder="1" applyAlignment="1">
      <alignment horizontal="center" vertical="center"/>
    </xf>
    <xf numFmtId="0" fontId="20" fillId="0" borderId="11" xfId="6" applyBorder="1"/>
    <xf numFmtId="0" fontId="20" fillId="0" borderId="8" xfId="6" applyFont="1" applyBorder="1" applyAlignment="1">
      <alignment vertical="center"/>
    </xf>
    <xf numFmtId="179" fontId="20" fillId="0" borderId="0" xfId="6" applyNumberFormat="1" applyFont="1" applyBorder="1" applyAlignment="1">
      <alignment horizontal="center" vertical="center"/>
    </xf>
    <xf numFmtId="179" fontId="20" fillId="0" borderId="0" xfId="6" applyNumberFormat="1" applyFont="1" applyBorder="1" applyAlignment="1">
      <alignment vertical="center"/>
    </xf>
    <xf numFmtId="179" fontId="20" fillId="0" borderId="9" xfId="6" applyNumberFormat="1" applyFont="1" applyBorder="1" applyAlignment="1">
      <alignment vertical="center"/>
    </xf>
    <xf numFmtId="0" fontId="4" fillId="0" borderId="87" xfId="0" applyFont="1" applyBorder="1" applyAlignment="1">
      <alignment vertical="center"/>
    </xf>
    <xf numFmtId="0" fontId="4" fillId="0" borderId="53" xfId="0" applyFont="1" applyBorder="1" applyAlignment="1">
      <alignment vertical="center"/>
    </xf>
    <xf numFmtId="0" fontId="4" fillId="0" borderId="88" xfId="0" applyFont="1" applyBorder="1" applyAlignment="1">
      <alignment vertical="center"/>
    </xf>
    <xf numFmtId="0" fontId="4" fillId="0" borderId="89" xfId="0" applyFont="1" applyBorder="1" applyAlignment="1">
      <alignment vertical="center"/>
    </xf>
    <xf numFmtId="0" fontId="4" fillId="0" borderId="44" xfId="0" applyFont="1" applyBorder="1" applyAlignment="1">
      <alignment vertical="center"/>
    </xf>
    <xf numFmtId="0" fontId="4" fillId="0" borderId="90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176" fontId="5" fillId="0" borderId="0" xfId="1" applyNumberFormat="1" applyFont="1" applyAlignment="1">
      <alignment vertical="center"/>
    </xf>
    <xf numFmtId="0" fontId="4" fillId="0" borderId="91" xfId="0" applyFont="1" applyBorder="1" applyAlignment="1">
      <alignment vertical="center"/>
    </xf>
    <xf numFmtId="0" fontId="4" fillId="0" borderId="54" xfId="0" applyFont="1" applyBorder="1" applyAlignment="1">
      <alignment vertical="center"/>
    </xf>
    <xf numFmtId="0" fontId="4" fillId="0" borderId="92" xfId="0" applyFont="1" applyBorder="1" applyAlignment="1">
      <alignment vertical="center"/>
    </xf>
    <xf numFmtId="0" fontId="4" fillId="0" borderId="61" xfId="0" applyFont="1" applyBorder="1" applyAlignment="1">
      <alignment vertical="center"/>
    </xf>
    <xf numFmtId="0" fontId="4" fillId="0" borderId="45" xfId="0" applyFont="1" applyBorder="1" applyAlignment="1">
      <alignment vertical="center"/>
    </xf>
    <xf numFmtId="0" fontId="4" fillId="0" borderId="93" xfId="0" applyFont="1" applyBorder="1" applyAlignment="1">
      <alignment vertical="center"/>
    </xf>
    <xf numFmtId="0" fontId="4" fillId="0" borderId="48" xfId="0" applyFont="1" applyBorder="1" applyAlignment="1">
      <alignment vertical="center"/>
    </xf>
    <xf numFmtId="0" fontId="4" fillId="0" borderId="94" xfId="0" applyFont="1" applyBorder="1" applyAlignment="1">
      <alignment vertical="center"/>
    </xf>
    <xf numFmtId="176" fontId="4" fillId="0" borderId="29" xfId="0" applyNumberFormat="1" applyFont="1" applyBorder="1" applyAlignment="1">
      <alignment horizontal="right" vertical="center"/>
    </xf>
    <xf numFmtId="177" fontId="14" fillId="0" borderId="62" xfId="3" applyNumberFormat="1" applyBorder="1" applyAlignment="1">
      <alignment vertical="center"/>
    </xf>
    <xf numFmtId="0" fontId="5" fillId="0" borderId="0" xfId="1" applyNumberFormat="1" applyFont="1"/>
    <xf numFmtId="0" fontId="5" fillId="0" borderId="0" xfId="1" applyNumberFormat="1" applyFont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20" fillId="0" borderId="1" xfId="6" applyFont="1" applyBorder="1" applyAlignment="1">
      <alignment horizontal="center" vertical="center"/>
    </xf>
    <xf numFmtId="0" fontId="20" fillId="0" borderId="1" xfId="6" quotePrefix="1" applyFont="1" applyBorder="1" applyAlignment="1">
      <alignment horizontal="center" vertical="center"/>
    </xf>
    <xf numFmtId="0" fontId="20" fillId="0" borderId="16" xfId="6" quotePrefix="1" applyFont="1" applyBorder="1" applyAlignment="1">
      <alignment horizontal="center" vertical="center"/>
    </xf>
    <xf numFmtId="0" fontId="20" fillId="0" borderId="4" xfId="6" applyFont="1" applyBorder="1" applyAlignment="1">
      <alignment horizontal="center" vertical="center"/>
    </xf>
    <xf numFmtId="0" fontId="20" fillId="0" borderId="18" xfId="6" applyFont="1" applyBorder="1" applyAlignment="1">
      <alignment horizontal="center" vertical="center"/>
    </xf>
    <xf numFmtId="0" fontId="20" fillId="0" borderId="11" xfId="6" quotePrefix="1" applyFont="1" applyBorder="1" applyAlignment="1">
      <alignment horizontal="center" vertical="center"/>
    </xf>
    <xf numFmtId="0" fontId="1" fillId="0" borderId="0" xfId="10">
      <alignment vertical="center"/>
    </xf>
    <xf numFmtId="0" fontId="1" fillId="0" borderId="11" xfId="10" applyBorder="1">
      <alignment vertical="center"/>
    </xf>
    <xf numFmtId="0" fontId="1" fillId="0" borderId="8" xfId="10" applyBorder="1">
      <alignment vertical="center"/>
    </xf>
    <xf numFmtId="0" fontId="1" fillId="0" borderId="7" xfId="10" applyBorder="1">
      <alignment vertical="center"/>
    </xf>
    <xf numFmtId="0" fontId="1" fillId="0" borderId="5" xfId="10" applyBorder="1">
      <alignment vertical="center"/>
    </xf>
    <xf numFmtId="0" fontId="1" fillId="0" borderId="4" xfId="10" applyBorder="1">
      <alignment vertical="center"/>
    </xf>
    <xf numFmtId="0" fontId="1" fillId="0" borderId="1" xfId="10" applyBorder="1">
      <alignment vertical="center"/>
    </xf>
    <xf numFmtId="0" fontId="1" fillId="0" borderId="95" xfId="10" applyBorder="1">
      <alignment vertical="center"/>
    </xf>
    <xf numFmtId="0" fontId="1" fillId="0" borderId="96" xfId="10" applyBorder="1">
      <alignment vertical="center"/>
    </xf>
    <xf numFmtId="0" fontId="1" fillId="0" borderId="97" xfId="10" applyBorder="1" applyAlignment="1">
      <alignment horizontal="right" vertical="center"/>
    </xf>
    <xf numFmtId="0" fontId="1" fillId="0" borderId="36" xfId="10" applyBorder="1">
      <alignment vertical="center"/>
    </xf>
    <xf numFmtId="0" fontId="27" fillId="0" borderId="0" xfId="3" applyFont="1" applyAlignment="1">
      <alignment vertical="center"/>
    </xf>
    <xf numFmtId="0" fontId="27" fillId="0" borderId="0" xfId="3" applyFont="1" applyBorder="1" applyAlignment="1">
      <alignment vertical="center"/>
    </xf>
    <xf numFmtId="0" fontId="28" fillId="0" borderId="0" xfId="3" applyFont="1" applyBorder="1" applyAlignment="1">
      <alignment horizontal="centerContinuous" vertical="center"/>
    </xf>
    <xf numFmtId="0" fontId="12" fillId="0" borderId="0" xfId="3" applyFont="1" applyBorder="1" applyAlignment="1">
      <alignment vertical="center"/>
    </xf>
    <xf numFmtId="0" fontId="27" fillId="0" borderId="14" xfId="3" quotePrefix="1" applyFont="1" applyBorder="1" applyAlignment="1">
      <alignment horizontal="center" vertical="center"/>
    </xf>
    <xf numFmtId="0" fontId="29" fillId="0" borderId="13" xfId="3" quotePrefix="1" applyFont="1" applyBorder="1" applyAlignment="1">
      <alignment horizontal="center" vertical="center"/>
    </xf>
    <xf numFmtId="0" fontId="29" fillId="0" borderId="13" xfId="3" quotePrefix="1" applyFont="1" applyBorder="1" applyAlignment="1">
      <alignment vertical="center"/>
    </xf>
    <xf numFmtId="0" fontId="29" fillId="0" borderId="66" xfId="3" quotePrefix="1" applyFont="1" applyBorder="1" applyAlignment="1">
      <alignment horizontal="center" vertical="center"/>
    </xf>
    <xf numFmtId="0" fontId="27" fillId="0" borderId="18" xfId="3" applyFont="1" applyBorder="1" applyAlignment="1">
      <alignment vertical="center" shrinkToFit="1"/>
    </xf>
    <xf numFmtId="0" fontId="27" fillId="0" borderId="71" xfId="3" applyFont="1" applyBorder="1" applyAlignment="1">
      <alignment vertical="center" shrinkToFit="1"/>
    </xf>
    <xf numFmtId="0" fontId="27" fillId="0" borderId="94" xfId="3" applyFont="1" applyBorder="1" applyAlignment="1">
      <alignment vertical="center" shrinkToFit="1"/>
    </xf>
    <xf numFmtId="0" fontId="27" fillId="0" borderId="100" xfId="3" applyFont="1" applyBorder="1" applyAlignment="1">
      <alignment vertical="center"/>
    </xf>
    <xf numFmtId="0" fontId="27" fillId="0" borderId="62" xfId="3" applyFont="1" applyFill="1" applyBorder="1" applyAlignment="1">
      <alignment vertical="center"/>
    </xf>
    <xf numFmtId="0" fontId="31" fillId="0" borderId="62" xfId="3" applyFont="1" applyFill="1" applyBorder="1" applyAlignment="1">
      <alignment vertical="center"/>
    </xf>
    <xf numFmtId="0" fontId="31" fillId="0" borderId="62" xfId="3" applyFont="1" applyFill="1" applyBorder="1" applyAlignment="1">
      <alignment horizontal="right" vertical="center"/>
    </xf>
    <xf numFmtId="0" fontId="27" fillId="0" borderId="85" xfId="3" applyFont="1" applyBorder="1" applyAlignment="1">
      <alignment vertical="center"/>
    </xf>
    <xf numFmtId="0" fontId="27" fillId="0" borderId="84" xfId="3" applyFont="1" applyFill="1" applyBorder="1" applyAlignment="1">
      <alignment vertical="center"/>
    </xf>
    <xf numFmtId="0" fontId="31" fillId="0" borderId="84" xfId="3" applyFont="1" applyFill="1" applyBorder="1" applyAlignment="1">
      <alignment vertical="center"/>
    </xf>
    <xf numFmtId="0" fontId="31" fillId="0" borderId="84" xfId="3" applyFont="1" applyFill="1" applyBorder="1" applyAlignment="1">
      <alignment horizontal="right" vertical="center"/>
    </xf>
    <xf numFmtId="0" fontId="27" fillId="0" borderId="105" xfId="3" applyFont="1" applyBorder="1" applyAlignment="1">
      <alignment vertical="center"/>
    </xf>
    <xf numFmtId="0" fontId="27" fillId="0" borderId="59" xfId="3" applyFont="1" applyFill="1" applyBorder="1" applyAlignment="1">
      <alignment vertical="center"/>
    </xf>
    <xf numFmtId="0" fontId="31" fillId="0" borderId="59" xfId="3" applyFont="1" applyFill="1" applyBorder="1" applyAlignment="1">
      <alignment horizontal="center" vertical="center"/>
    </xf>
    <xf numFmtId="0" fontId="27" fillId="0" borderId="86" xfId="3" applyFont="1" applyBorder="1" applyAlignment="1">
      <alignment vertical="center"/>
    </xf>
    <xf numFmtId="0" fontId="27" fillId="0" borderId="60" xfId="3" applyFont="1" applyFill="1" applyBorder="1" applyAlignment="1">
      <alignment vertical="center"/>
    </xf>
    <xf numFmtId="0" fontId="32" fillId="0" borderId="60" xfId="3" applyFont="1" applyFill="1" applyBorder="1" applyAlignment="1">
      <alignment horizontal="center"/>
    </xf>
    <xf numFmtId="0" fontId="27" fillId="0" borderId="60" xfId="3" applyFont="1" applyFill="1" applyBorder="1" applyAlignment="1">
      <alignment horizontal="center" vertical="center"/>
    </xf>
    <xf numFmtId="0" fontId="27" fillId="0" borderId="38" xfId="3" applyFont="1" applyBorder="1" applyAlignment="1">
      <alignment horizontal="center" vertical="center"/>
    </xf>
    <xf numFmtId="0" fontId="33" fillId="0" borderId="45" xfId="3" applyFont="1" applyFill="1" applyBorder="1" applyAlignment="1">
      <alignment horizontal="center" vertical="center" shrinkToFit="1"/>
    </xf>
    <xf numFmtId="0" fontId="27" fillId="0" borderId="45" xfId="3" applyFont="1" applyFill="1" applyBorder="1" applyAlignment="1">
      <alignment horizontal="center" vertical="center"/>
    </xf>
    <xf numFmtId="0" fontId="34" fillId="0" borderId="45" xfId="3" applyFont="1" applyFill="1" applyBorder="1" applyAlignment="1">
      <alignment horizontal="center"/>
    </xf>
    <xf numFmtId="0" fontId="13" fillId="0" borderId="45" xfId="3" applyFont="1" applyFill="1" applyBorder="1" applyAlignment="1">
      <alignment horizontal="center"/>
    </xf>
    <xf numFmtId="0" fontId="33" fillId="0" borderId="45" xfId="3" applyFont="1" applyFill="1" applyBorder="1" applyAlignment="1">
      <alignment horizontal="center" vertical="center"/>
    </xf>
    <xf numFmtId="0" fontId="27" fillId="0" borderId="38" xfId="3" applyFont="1" applyFill="1" applyBorder="1" applyAlignment="1">
      <alignment horizontal="center" vertical="center"/>
    </xf>
    <xf numFmtId="0" fontId="31" fillId="0" borderId="45" xfId="3" applyFont="1" applyFill="1" applyBorder="1" applyAlignment="1">
      <alignment horizontal="center" vertical="center"/>
    </xf>
    <xf numFmtId="0" fontId="27" fillId="0" borderId="59" xfId="3" applyFont="1" applyFill="1" applyBorder="1" applyAlignment="1">
      <alignment horizontal="center" vertical="center"/>
    </xf>
    <xf numFmtId="0" fontId="27" fillId="0" borderId="16" xfId="3" applyFont="1" applyBorder="1" applyAlignment="1">
      <alignment horizontal="center" vertical="center"/>
    </xf>
    <xf numFmtId="0" fontId="27" fillId="0" borderId="106" xfId="3" applyFont="1" applyFill="1" applyBorder="1" applyAlignment="1">
      <alignment horizontal="center" vertical="center"/>
    </xf>
    <xf numFmtId="0" fontId="31" fillId="0" borderId="106" xfId="3" applyFont="1" applyFill="1" applyBorder="1" applyAlignment="1">
      <alignment horizontal="center" vertical="center"/>
    </xf>
    <xf numFmtId="0" fontId="27" fillId="0" borderId="84" xfId="3" applyFont="1" applyFill="1" applyBorder="1" applyAlignment="1">
      <alignment horizontal="center" vertical="center"/>
    </xf>
    <xf numFmtId="0" fontId="27" fillId="0" borderId="18" xfId="3" applyFont="1" applyBorder="1" applyAlignment="1">
      <alignment horizontal="center" vertical="center"/>
    </xf>
    <xf numFmtId="0" fontId="27" fillId="0" borderId="71" xfId="3" applyFont="1" applyBorder="1" applyAlignment="1">
      <alignment horizontal="center" vertical="center"/>
    </xf>
    <xf numFmtId="0" fontId="27" fillId="0" borderId="106" xfId="3" applyFont="1" applyBorder="1" applyAlignment="1">
      <alignment horizontal="center" vertical="center"/>
    </xf>
    <xf numFmtId="0" fontId="28" fillId="0" borderId="0" xfId="3" applyFont="1" applyAlignment="1"/>
    <xf numFmtId="0" fontId="27" fillId="0" borderId="11" xfId="3" applyFont="1" applyBorder="1" applyAlignment="1">
      <alignment vertical="center"/>
    </xf>
    <xf numFmtId="0" fontId="27" fillId="0" borderId="9" xfId="3" applyFont="1" applyBorder="1" applyAlignment="1">
      <alignment horizontal="center" vertical="center"/>
    </xf>
    <xf numFmtId="0" fontId="27" fillId="0" borderId="8" xfId="3" applyFont="1" applyBorder="1" applyAlignment="1">
      <alignment vertical="center"/>
    </xf>
    <xf numFmtId="0" fontId="27" fillId="0" borderId="9" xfId="3" applyFont="1" applyBorder="1" applyAlignment="1">
      <alignment vertical="center"/>
    </xf>
    <xf numFmtId="0" fontId="35" fillId="0" borderId="8" xfId="3" applyFont="1" applyBorder="1" applyAlignment="1">
      <alignment horizontal="center" vertical="center" textRotation="255"/>
    </xf>
    <xf numFmtId="0" fontId="12" fillId="0" borderId="0" xfId="3" applyFont="1" applyAlignment="1">
      <alignment vertical="center"/>
    </xf>
    <xf numFmtId="0" fontId="27" fillId="0" borderId="7" xfId="3" applyFont="1" applyBorder="1" applyAlignment="1">
      <alignment vertical="center"/>
    </xf>
    <xf numFmtId="0" fontId="12" fillId="0" borderId="0" xfId="3" applyFont="1" applyBorder="1" applyAlignment="1">
      <alignment horizontal="center" vertical="center"/>
    </xf>
    <xf numFmtId="0" fontId="36" fillId="0" borderId="5" xfId="3" applyFont="1" applyBorder="1" applyAlignment="1">
      <alignment horizontal="center" vertical="center"/>
    </xf>
    <xf numFmtId="0" fontId="35" fillId="0" borderId="5" xfId="3" applyFont="1" applyBorder="1" applyAlignment="1">
      <alignment horizontal="center" vertical="center" textRotation="255"/>
    </xf>
    <xf numFmtId="0" fontId="17" fillId="0" borderId="0" xfId="11" applyFont="1" applyBorder="1" applyAlignment="1" applyProtection="1">
      <alignment vertical="center"/>
    </xf>
    <xf numFmtId="0" fontId="31" fillId="0" borderId="111" xfId="3" applyFont="1" applyBorder="1" applyAlignment="1">
      <alignment horizontal="center" vertical="center"/>
    </xf>
    <xf numFmtId="0" fontId="31" fillId="0" borderId="114" xfId="3" applyFont="1" applyBorder="1" applyAlignment="1">
      <alignment horizontal="center" vertical="center"/>
    </xf>
    <xf numFmtId="0" fontId="27" fillId="0" borderId="114" xfId="3" applyFont="1" applyBorder="1" applyAlignment="1">
      <alignment vertical="center"/>
    </xf>
    <xf numFmtId="0" fontId="17" fillId="0" borderId="0" xfId="3" applyFont="1" applyBorder="1" applyAlignment="1">
      <alignment vertical="center"/>
    </xf>
    <xf numFmtId="0" fontId="17" fillId="0" borderId="0" xfId="3" applyFont="1" applyBorder="1" applyAlignment="1">
      <alignment horizontal="right" vertical="center"/>
    </xf>
    <xf numFmtId="0" fontId="27" fillId="0" borderId="117" xfId="3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06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18" xfId="0" applyFont="1" applyBorder="1" applyAlignment="1">
      <alignment vertical="center"/>
    </xf>
    <xf numFmtId="0" fontId="4" fillId="0" borderId="119" xfId="0" applyFont="1" applyBorder="1" applyAlignment="1">
      <alignment vertical="center"/>
    </xf>
    <xf numFmtId="0" fontId="4" fillId="0" borderId="120" xfId="0" applyFont="1" applyBorder="1" applyAlignment="1">
      <alignment vertical="center"/>
    </xf>
    <xf numFmtId="0" fontId="4" fillId="0" borderId="68" xfId="0" applyFont="1" applyBorder="1" applyAlignment="1">
      <alignment vertical="center"/>
    </xf>
    <xf numFmtId="0" fontId="4" fillId="0" borderId="62" xfId="0" applyFont="1" applyBorder="1" applyAlignment="1">
      <alignment vertical="center"/>
    </xf>
    <xf numFmtId="0" fontId="4" fillId="0" borderId="104" xfId="0" applyFont="1" applyBorder="1" applyAlignment="1">
      <alignment vertical="center"/>
    </xf>
    <xf numFmtId="0" fontId="4" fillId="0" borderId="97" xfId="0" applyFont="1" applyBorder="1" applyAlignment="1">
      <alignment vertical="center"/>
    </xf>
    <xf numFmtId="0" fontId="4" fillId="0" borderId="12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77" fontId="14" fillId="0" borderId="59" xfId="3" applyNumberFormat="1" applyBorder="1" applyAlignment="1">
      <alignment horizontal="center" vertical="center" textRotation="255"/>
    </xf>
    <xf numFmtId="177" fontId="14" fillId="0" borderId="60" xfId="3" applyNumberFormat="1" applyBorder="1" applyAlignment="1">
      <alignment horizontal="center" vertical="center" textRotation="255"/>
    </xf>
    <xf numFmtId="177" fontId="14" fillId="0" borderId="62" xfId="3" applyNumberFormat="1" applyBorder="1" applyAlignment="1">
      <alignment horizontal="center" vertical="center" textRotation="255"/>
    </xf>
    <xf numFmtId="0" fontId="19" fillId="0" borderId="3" xfId="3" applyFont="1" applyBorder="1" applyAlignment="1">
      <alignment vertical="center" textRotation="255"/>
    </xf>
    <xf numFmtId="0" fontId="19" fillId="0" borderId="6" xfId="3" applyFont="1" applyBorder="1" applyAlignment="1">
      <alignment vertical="center" textRotation="255"/>
    </xf>
    <xf numFmtId="0" fontId="19" fillId="0" borderId="10" xfId="3" applyFont="1" applyBorder="1" applyAlignment="1">
      <alignment vertical="center" textRotation="255"/>
    </xf>
    <xf numFmtId="177" fontId="14" fillId="0" borderId="59" xfId="3" applyNumberFormat="1" applyBorder="1" applyAlignment="1">
      <alignment horizontal="center" vertical="center"/>
    </xf>
    <xf numFmtId="177" fontId="14" fillId="0" borderId="60" xfId="3" applyNumberFormat="1" applyBorder="1" applyAlignment="1">
      <alignment horizontal="center" vertical="center"/>
    </xf>
    <xf numFmtId="177" fontId="14" fillId="0" borderId="62" xfId="3" applyNumberFormat="1" applyBorder="1" applyAlignment="1">
      <alignment horizontal="center" vertical="center"/>
    </xf>
    <xf numFmtId="0" fontId="0" fillId="0" borderId="63" xfId="3" applyFont="1" applyBorder="1" applyAlignment="1">
      <alignment horizontal="right" vertical="center" textRotation="255"/>
    </xf>
    <xf numFmtId="0" fontId="14" fillId="0" borderId="63" xfId="3" applyBorder="1" applyAlignment="1">
      <alignment horizontal="right" vertical="center" textRotation="255"/>
    </xf>
    <xf numFmtId="0" fontId="26" fillId="0" borderId="64" xfId="10" applyFont="1" applyBorder="1" applyAlignment="1">
      <alignment horizontal="center" vertical="center"/>
    </xf>
    <xf numFmtId="0" fontId="25" fillId="0" borderId="98" xfId="10" applyFont="1" applyBorder="1" applyAlignment="1">
      <alignment horizontal="center" vertical="center"/>
    </xf>
    <xf numFmtId="0" fontId="20" fillId="0" borderId="3" xfId="6" applyBorder="1" applyAlignment="1">
      <alignment horizontal="center" vertical="center" wrapText="1"/>
    </xf>
    <xf numFmtId="0" fontId="20" fillId="0" borderId="6" xfId="6" applyBorder="1" applyAlignment="1">
      <alignment horizontal="center" vertical="center" wrapText="1"/>
    </xf>
    <xf numFmtId="0" fontId="20" fillId="0" borderId="10" xfId="6" applyBorder="1" applyAlignment="1">
      <alignment horizontal="center" vertical="center" wrapText="1"/>
    </xf>
    <xf numFmtId="0" fontId="27" fillId="0" borderId="62" xfId="3" applyFont="1" applyBorder="1" applyAlignment="1">
      <alignment horizontal="center" vertical="center"/>
    </xf>
    <xf numFmtId="0" fontId="27" fillId="0" borderId="100" xfId="3" applyFont="1" applyBorder="1" applyAlignment="1">
      <alignment horizontal="center" vertical="center"/>
    </xf>
    <xf numFmtId="0" fontId="27" fillId="0" borderId="101" xfId="3" applyFont="1" applyBorder="1" applyAlignment="1">
      <alignment horizontal="center" vertical="center"/>
    </xf>
    <xf numFmtId="0" fontId="27" fillId="0" borderId="45" xfId="3" applyFont="1" applyBorder="1" applyAlignment="1">
      <alignment horizontal="center" vertical="center"/>
    </xf>
    <xf numFmtId="0" fontId="27" fillId="0" borderId="38" xfId="3" applyFont="1" applyBorder="1" applyAlignment="1">
      <alignment horizontal="center" vertical="center"/>
    </xf>
    <xf numFmtId="0" fontId="27" fillId="0" borderId="9" xfId="3" applyFont="1" applyBorder="1" applyAlignment="1">
      <alignment horizontal="center" vertical="center"/>
    </xf>
    <xf numFmtId="0" fontId="27" fillId="0" borderId="11" xfId="3" applyFont="1" applyBorder="1" applyAlignment="1">
      <alignment horizontal="center" vertical="center"/>
    </xf>
    <xf numFmtId="0" fontId="27" fillId="0" borderId="12" xfId="3" applyFont="1" applyBorder="1" applyAlignment="1">
      <alignment horizontal="center" vertical="center"/>
    </xf>
    <xf numFmtId="0" fontId="27" fillId="0" borderId="13" xfId="3" applyFont="1" applyBorder="1" applyAlignment="1">
      <alignment horizontal="center" vertical="center"/>
    </xf>
    <xf numFmtId="0" fontId="27" fillId="0" borderId="102" xfId="3" applyFont="1" applyBorder="1" applyAlignment="1">
      <alignment horizontal="center" vertical="center"/>
    </xf>
    <xf numFmtId="0" fontId="29" fillId="0" borderId="66" xfId="3" quotePrefix="1" applyFont="1" applyBorder="1" applyAlignment="1">
      <alignment horizontal="center" vertical="center"/>
    </xf>
    <xf numFmtId="0" fontId="17" fillId="0" borderId="1" xfId="3" applyFont="1" applyBorder="1" applyAlignment="1">
      <alignment horizontal="center" vertical="center"/>
    </xf>
    <xf numFmtId="0" fontId="17" fillId="0" borderId="4" xfId="3" applyFont="1" applyBorder="1" applyAlignment="1">
      <alignment horizontal="center" vertical="center"/>
    </xf>
    <xf numFmtId="0" fontId="17" fillId="0" borderId="5" xfId="3" applyFont="1" applyBorder="1" applyAlignment="1">
      <alignment horizontal="center" vertical="center"/>
    </xf>
    <xf numFmtId="0" fontId="17" fillId="0" borderId="7" xfId="3" applyFont="1" applyBorder="1" applyAlignment="1">
      <alignment horizontal="center" vertical="center"/>
    </xf>
    <xf numFmtId="0" fontId="17" fillId="0" borderId="8" xfId="3" applyFont="1" applyBorder="1" applyAlignment="1">
      <alignment horizontal="center" vertical="center"/>
    </xf>
    <xf numFmtId="0" fontId="17" fillId="0" borderId="11" xfId="3" applyFont="1" applyBorder="1" applyAlignment="1">
      <alignment horizontal="center" vertical="center"/>
    </xf>
    <xf numFmtId="0" fontId="27" fillId="0" borderId="83" xfId="3" applyFont="1" applyBorder="1" applyAlignment="1">
      <alignment horizontal="center" vertical="center"/>
    </xf>
    <xf numFmtId="0" fontId="27" fillId="0" borderId="84" xfId="3" applyFont="1" applyBorder="1" applyAlignment="1">
      <alignment horizontal="center" vertical="center"/>
    </xf>
    <xf numFmtId="0" fontId="27" fillId="0" borderId="85" xfId="3" applyFont="1" applyBorder="1" applyAlignment="1">
      <alignment horizontal="center" vertical="center"/>
    </xf>
    <xf numFmtId="0" fontId="27" fillId="0" borderId="44" xfId="3" applyFont="1" applyBorder="1" applyAlignment="1">
      <alignment horizontal="center" vertical="center"/>
    </xf>
    <xf numFmtId="0" fontId="27" fillId="0" borderId="99" xfId="3" applyFont="1" applyBorder="1" applyAlignment="1">
      <alignment horizontal="center" vertical="center"/>
    </xf>
    <xf numFmtId="0" fontId="27" fillId="0" borderId="94" xfId="3" applyFont="1" applyBorder="1" applyAlignment="1">
      <alignment horizontal="center" vertical="center"/>
    </xf>
    <xf numFmtId="0" fontId="27" fillId="0" borderId="79" xfId="3" applyFont="1" applyBorder="1" applyAlignment="1">
      <alignment horizontal="center" vertical="center"/>
    </xf>
    <xf numFmtId="20" fontId="17" fillId="0" borderId="45" xfId="3" applyNumberFormat="1" applyFont="1" applyBorder="1" applyAlignment="1">
      <alignment horizontal="center" vertical="center"/>
    </xf>
    <xf numFmtId="0" fontId="27" fillId="0" borderId="36" xfId="3" applyFont="1" applyBorder="1" applyAlignment="1">
      <alignment horizontal="center" vertical="center"/>
    </xf>
    <xf numFmtId="0" fontId="27" fillId="0" borderId="97" xfId="3" applyFont="1" applyBorder="1" applyAlignment="1">
      <alignment horizontal="center" vertical="center"/>
    </xf>
    <xf numFmtId="20" fontId="17" fillId="0" borderId="94" xfId="3" applyNumberFormat="1" applyFont="1" applyBorder="1" applyAlignment="1">
      <alignment horizontal="center" vertical="center"/>
    </xf>
    <xf numFmtId="0" fontId="27" fillId="0" borderId="81" xfId="3" applyFont="1" applyBorder="1" applyAlignment="1">
      <alignment horizontal="center" vertical="center"/>
    </xf>
    <xf numFmtId="0" fontId="27" fillId="0" borderId="103" xfId="3" applyFont="1" applyBorder="1" applyAlignment="1">
      <alignment horizontal="center" vertical="center"/>
    </xf>
    <xf numFmtId="0" fontId="27" fillId="0" borderId="68" xfId="3" applyFont="1" applyBorder="1" applyAlignment="1">
      <alignment horizontal="center" vertical="center"/>
    </xf>
    <xf numFmtId="0" fontId="27" fillId="0" borderId="104" xfId="3" applyFont="1" applyBorder="1" applyAlignment="1">
      <alignment horizontal="center" vertical="center"/>
    </xf>
    <xf numFmtId="20" fontId="28" fillId="0" borderId="45" xfId="3" applyNumberFormat="1" applyFont="1" applyFill="1" applyBorder="1" applyAlignment="1">
      <alignment horizontal="left" vertical="center"/>
    </xf>
    <xf numFmtId="20" fontId="28" fillId="0" borderId="62" xfId="3" applyNumberFormat="1" applyFont="1" applyFill="1" applyBorder="1" applyAlignment="1">
      <alignment horizontal="left" vertical="center"/>
    </xf>
    <xf numFmtId="20" fontId="28" fillId="0" borderId="71" xfId="3" applyNumberFormat="1" applyFont="1" applyFill="1" applyBorder="1" applyAlignment="1">
      <alignment horizontal="left" vertical="center"/>
    </xf>
    <xf numFmtId="20" fontId="28" fillId="0" borderId="62" xfId="3" applyNumberFormat="1" applyFont="1" applyBorder="1" applyAlignment="1">
      <alignment horizontal="left" vertical="center"/>
    </xf>
    <xf numFmtId="0" fontId="27" fillId="0" borderId="64" xfId="3" applyFont="1" applyBorder="1" applyAlignment="1">
      <alignment horizontal="center" vertical="center"/>
    </xf>
    <xf numFmtId="0" fontId="27" fillId="0" borderId="98" xfId="3" applyFont="1" applyBorder="1" applyAlignment="1">
      <alignment horizontal="center" vertical="center"/>
    </xf>
    <xf numFmtId="33" fontId="27" fillId="0" borderId="0" xfId="3" applyNumberFormat="1" applyFont="1" applyAlignment="1">
      <alignment horizontal="center" vertical="center"/>
    </xf>
    <xf numFmtId="33" fontId="27" fillId="0" borderId="9" xfId="3" applyNumberFormat="1" applyFont="1" applyBorder="1" applyAlignment="1">
      <alignment horizontal="center" vertical="center"/>
    </xf>
    <xf numFmtId="0" fontId="28" fillId="0" borderId="1" xfId="3" applyFont="1" applyBorder="1" applyAlignment="1">
      <alignment horizontal="right" vertical="center"/>
    </xf>
    <xf numFmtId="0" fontId="28" fillId="0" borderId="2" xfId="3" applyFont="1" applyBorder="1" applyAlignment="1">
      <alignment horizontal="right" vertical="center"/>
    </xf>
    <xf numFmtId="0" fontId="28" fillId="0" borderId="108" xfId="3" applyFont="1" applyBorder="1" applyAlignment="1">
      <alignment horizontal="right" vertical="center"/>
    </xf>
    <xf numFmtId="0" fontId="27" fillId="0" borderId="1" xfId="3" applyFont="1" applyBorder="1" applyAlignment="1">
      <alignment horizontal="center" vertical="center"/>
    </xf>
    <xf numFmtId="0" fontId="27" fillId="0" borderId="4" xfId="3" applyFont="1" applyBorder="1" applyAlignment="1">
      <alignment horizontal="center" vertical="center"/>
    </xf>
    <xf numFmtId="0" fontId="28" fillId="0" borderId="8" xfId="3" applyFont="1" applyBorder="1" applyAlignment="1">
      <alignment horizontal="left" vertical="center"/>
    </xf>
    <xf numFmtId="0" fontId="28" fillId="0" borderId="9" xfId="3" applyFont="1" applyBorder="1" applyAlignment="1">
      <alignment horizontal="left" vertical="center"/>
    </xf>
    <xf numFmtId="0" fontId="28" fillId="0" borderId="107" xfId="3" applyFont="1" applyBorder="1" applyAlignment="1">
      <alignment horizontal="left" vertical="center"/>
    </xf>
    <xf numFmtId="0" fontId="27" fillId="0" borderId="8" xfId="3" applyFont="1" applyBorder="1" applyAlignment="1">
      <alignment horizontal="center" vertical="center"/>
    </xf>
    <xf numFmtId="0" fontId="37" fillId="0" borderId="0" xfId="3" applyFont="1" applyBorder="1" applyAlignment="1">
      <alignment horizontal="right" vertical="center"/>
    </xf>
    <xf numFmtId="0" fontId="17" fillId="0" borderId="0" xfId="3" applyFont="1" applyBorder="1" applyAlignment="1">
      <alignment horizontal="left" vertical="center"/>
    </xf>
    <xf numFmtId="0" fontId="28" fillId="0" borderId="113" xfId="3" applyFont="1" applyBorder="1" applyAlignment="1">
      <alignment horizontal="center" vertical="center"/>
    </xf>
    <xf numFmtId="0" fontId="28" fillId="0" borderId="112" xfId="3" applyFont="1" applyBorder="1" applyAlignment="1">
      <alignment horizontal="center" vertical="center"/>
    </xf>
    <xf numFmtId="0" fontId="37" fillId="0" borderId="0" xfId="11" applyFont="1" applyBorder="1" applyAlignment="1" applyProtection="1">
      <alignment horizontal="right" vertical="center"/>
    </xf>
    <xf numFmtId="0" fontId="28" fillId="0" borderId="0" xfId="11" applyFont="1" applyBorder="1" applyAlignment="1" applyProtection="1">
      <alignment horizontal="left" vertical="center"/>
    </xf>
    <xf numFmtId="0" fontId="12" fillId="0" borderId="110" xfId="3" applyFont="1" applyBorder="1" applyAlignment="1">
      <alignment horizontal="center" vertical="center"/>
    </xf>
    <xf numFmtId="0" fontId="12" fillId="0" borderId="109" xfId="3" applyFont="1" applyBorder="1" applyAlignment="1">
      <alignment horizontal="center" vertical="center"/>
    </xf>
    <xf numFmtId="0" fontId="27" fillId="0" borderId="113" xfId="3" applyFont="1" applyBorder="1" applyAlignment="1">
      <alignment horizontal="center" vertical="center"/>
    </xf>
    <xf numFmtId="0" fontId="27" fillId="0" borderId="112" xfId="3" applyFont="1" applyBorder="1" applyAlignment="1">
      <alignment horizontal="center" vertical="center"/>
    </xf>
    <xf numFmtId="0" fontId="27" fillId="0" borderId="65" xfId="3" applyFont="1" applyBorder="1" applyAlignment="1">
      <alignment horizontal="center" vertical="center"/>
    </xf>
    <xf numFmtId="0" fontId="27" fillId="0" borderId="116" xfId="3" applyFont="1" applyBorder="1" applyAlignment="1">
      <alignment horizontal="center" vertical="center"/>
    </xf>
    <xf numFmtId="0" fontId="27" fillId="0" borderId="115" xfId="3" applyFont="1" applyBorder="1" applyAlignment="1">
      <alignment horizontal="center" vertical="center"/>
    </xf>
    <xf numFmtId="0" fontId="38" fillId="0" borderId="0" xfId="11" applyFont="1" applyBorder="1" applyAlignment="1" applyProtection="1">
      <alignment horizontal="left" vertical="center"/>
    </xf>
  </cellXfs>
  <cellStyles count="12">
    <cellStyle name="標準" xfId="0" builtinId="0"/>
    <cellStyle name="標準 2" xfId="6"/>
    <cellStyle name="標準 3" xfId="3"/>
    <cellStyle name="標準 4" xfId="7"/>
    <cellStyle name="標準 5" xfId="8"/>
    <cellStyle name="標準 6" xfId="10"/>
    <cellStyle name="標準_Sheet1" xfId="1"/>
    <cellStyle name="標準_Sheet1 2" xfId="4"/>
    <cellStyle name="標準_ﾌｫｰﾏｯﾄ" xfId="11"/>
    <cellStyle name="標準_図１" xfId="5"/>
    <cellStyle name="標準_表１" xfId="2"/>
    <cellStyle name="標準表" xfId="9"/>
  </cellStyles>
  <dxfs count="116"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ill>
        <patternFill>
          <bgColor rgb="FFFFFF00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7486033519554"/>
          <c:y val="7.3529763756911379E-2"/>
          <c:w val="0.79189944134078283"/>
          <c:h val="0.85784724383063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'No.2Ａ（時間変動）'!$A$74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'No.2Ａ（時間変動）'!$B$74:$M$74</c:f>
              <c:numCache>
                <c:formatCode>General</c:formatCode>
                <c:ptCount val="12"/>
                <c:pt idx="0">
                  <c:v>194</c:v>
                </c:pt>
                <c:pt idx="1">
                  <c:v>218</c:v>
                </c:pt>
                <c:pt idx="2">
                  <c:v>198</c:v>
                </c:pt>
                <c:pt idx="3">
                  <c:v>174</c:v>
                </c:pt>
                <c:pt idx="4">
                  <c:v>149</c:v>
                </c:pt>
                <c:pt idx="5">
                  <c:v>149</c:v>
                </c:pt>
                <c:pt idx="6">
                  <c:v>148</c:v>
                </c:pt>
                <c:pt idx="7">
                  <c:v>155</c:v>
                </c:pt>
                <c:pt idx="8">
                  <c:v>150</c:v>
                </c:pt>
                <c:pt idx="9">
                  <c:v>163</c:v>
                </c:pt>
                <c:pt idx="10">
                  <c:v>171</c:v>
                </c:pt>
                <c:pt idx="11">
                  <c:v>171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7C2-4B78-BB6A-DF37B407978E}"/>
            </c:ext>
          </c:extLst>
        </c:ser>
        <c:ser>
          <c:idx val="1"/>
          <c:order val="1"/>
          <c:tx>
            <c:strRef>
              <c:f>'No.2Ａ（時間変動）'!$A$75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'No.2Ａ（時間変動）'!$B$75:$M$75</c:f>
              <c:numCache>
                <c:formatCode>General</c:formatCode>
                <c:ptCount val="12"/>
                <c:pt idx="0">
                  <c:v>792</c:v>
                </c:pt>
                <c:pt idx="1">
                  <c:v>793</c:v>
                </c:pt>
                <c:pt idx="2">
                  <c:v>837</c:v>
                </c:pt>
                <c:pt idx="3">
                  <c:v>782</c:v>
                </c:pt>
                <c:pt idx="4">
                  <c:v>804</c:v>
                </c:pt>
                <c:pt idx="5">
                  <c:v>820</c:v>
                </c:pt>
                <c:pt idx="6">
                  <c:v>822</c:v>
                </c:pt>
                <c:pt idx="7">
                  <c:v>803</c:v>
                </c:pt>
                <c:pt idx="8">
                  <c:v>810</c:v>
                </c:pt>
                <c:pt idx="9">
                  <c:v>820</c:v>
                </c:pt>
                <c:pt idx="10">
                  <c:v>921</c:v>
                </c:pt>
                <c:pt idx="11">
                  <c:v>814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7C2-4B78-BB6A-DF37B4079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99885680"/>
        <c:axId val="199889208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'No.2Ａ（時間変動）'!$B$77:$M$77</c:f>
              <c:numCache>
                <c:formatCode>0.0\ "%"</c:formatCode>
                <c:ptCount val="12"/>
                <c:pt idx="0">
                  <c:v>19.675456389452332</c:v>
                </c:pt>
                <c:pt idx="1">
                  <c:v>21.562809099901088</c:v>
                </c:pt>
                <c:pt idx="2">
                  <c:v>19.130434782608695</c:v>
                </c:pt>
                <c:pt idx="3">
                  <c:v>18.200836820083683</c:v>
                </c:pt>
                <c:pt idx="4">
                  <c:v>15.634837355718783</c:v>
                </c:pt>
                <c:pt idx="5">
                  <c:v>15.376676986584107</c:v>
                </c:pt>
                <c:pt idx="6">
                  <c:v>15.257731958762887</c:v>
                </c:pt>
                <c:pt idx="7">
                  <c:v>16.179540709812109</c:v>
                </c:pt>
                <c:pt idx="8">
                  <c:v>15.625</c:v>
                </c:pt>
                <c:pt idx="9">
                  <c:v>16.581892166836216</c:v>
                </c:pt>
                <c:pt idx="10">
                  <c:v>15.659340659340659</c:v>
                </c:pt>
                <c:pt idx="11">
                  <c:v>17.36040609137056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7C2-4B78-BB6A-DF37B4079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889600"/>
        <c:axId val="199889992"/>
      </c:lineChart>
      <c:catAx>
        <c:axId val="199885680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9889208"/>
        <c:crosses val="autoZero"/>
        <c:auto val="0"/>
        <c:lblAlgn val="ctr"/>
        <c:lblOffset val="100"/>
        <c:tickMarkSkip val="1"/>
        <c:noMultiLvlLbl val="0"/>
      </c:catAx>
      <c:valAx>
        <c:axId val="199889208"/>
        <c:scaling>
          <c:orientation val="minMax"/>
          <c:max val="2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98E-3"/>
              <c:y val="0.2450992125230380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9885680"/>
        <c:crosses val="autoZero"/>
        <c:crossBetween val="between"/>
        <c:majorUnit val="500"/>
      </c:valAx>
      <c:catAx>
        <c:axId val="199889600"/>
        <c:scaling>
          <c:orientation val="minMax"/>
        </c:scaling>
        <c:delete val="1"/>
        <c:axPos val="b"/>
        <c:majorTickMark val="out"/>
        <c:minorTickMark val="none"/>
        <c:tickLblPos val="none"/>
        <c:crossAx val="199889992"/>
        <c:crosses val="autoZero"/>
        <c:auto val="0"/>
        <c:lblAlgn val="ctr"/>
        <c:lblOffset val="100"/>
        <c:noMultiLvlLbl val="0"/>
      </c:catAx>
      <c:valAx>
        <c:axId val="199889992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670391061452587"/>
              <c:y val="0.13725555901290121"/>
            </c:manualLayout>
          </c:layout>
          <c:overlay val="0"/>
          <c:spPr>
            <a:noFill/>
            <a:ln w="25400">
              <a:noFill/>
            </a:ln>
          </c:spPr>
        </c:title>
        <c:numFmt formatCode="0.0\ &quot;%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9889600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000000000000044" r="0.75000000000000044" t="1" header="0.5" footer="0.5"/>
    <c:pageSetup paperSize="9" orientation="landscape" horizontalDpi="-4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7486033519554"/>
          <c:y val="7.3529763756911379E-2"/>
          <c:w val="0.79189944134078283"/>
          <c:h val="0.85784724383063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'No.2Ｄ（時間変動）'!$A$74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'No.2Ｄ（時間変動）'!$B$74:$M$74</c:f>
              <c:numCache>
                <c:formatCode>General</c:formatCode>
                <c:ptCount val="12"/>
                <c:pt idx="0">
                  <c:v>62</c:v>
                </c:pt>
                <c:pt idx="1">
                  <c:v>76</c:v>
                </c:pt>
                <c:pt idx="2">
                  <c:v>78</c:v>
                </c:pt>
                <c:pt idx="3">
                  <c:v>62</c:v>
                </c:pt>
                <c:pt idx="4">
                  <c:v>50</c:v>
                </c:pt>
                <c:pt idx="5">
                  <c:v>46</c:v>
                </c:pt>
                <c:pt idx="6">
                  <c:v>50</c:v>
                </c:pt>
                <c:pt idx="7">
                  <c:v>43</c:v>
                </c:pt>
                <c:pt idx="8">
                  <c:v>43</c:v>
                </c:pt>
                <c:pt idx="9">
                  <c:v>44</c:v>
                </c:pt>
                <c:pt idx="10">
                  <c:v>49</c:v>
                </c:pt>
                <c:pt idx="11">
                  <c:v>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2C6-428B-8EE3-E7E44E57FA54}"/>
            </c:ext>
          </c:extLst>
        </c:ser>
        <c:ser>
          <c:idx val="1"/>
          <c:order val="1"/>
          <c:tx>
            <c:strRef>
              <c:f>'No.2Ｄ（時間変動）'!$A$75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'No.2Ｄ（時間変動）'!$B$75:$M$75</c:f>
              <c:numCache>
                <c:formatCode>General</c:formatCode>
                <c:ptCount val="12"/>
                <c:pt idx="0">
                  <c:v>560</c:v>
                </c:pt>
                <c:pt idx="1">
                  <c:v>526</c:v>
                </c:pt>
                <c:pt idx="2">
                  <c:v>520</c:v>
                </c:pt>
                <c:pt idx="3">
                  <c:v>523</c:v>
                </c:pt>
                <c:pt idx="4">
                  <c:v>539</c:v>
                </c:pt>
                <c:pt idx="5">
                  <c:v>537</c:v>
                </c:pt>
                <c:pt idx="6">
                  <c:v>551</c:v>
                </c:pt>
                <c:pt idx="7">
                  <c:v>576</c:v>
                </c:pt>
                <c:pt idx="8">
                  <c:v>588</c:v>
                </c:pt>
                <c:pt idx="9">
                  <c:v>575</c:v>
                </c:pt>
                <c:pt idx="10">
                  <c:v>580</c:v>
                </c:pt>
                <c:pt idx="11">
                  <c:v>548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2C6-428B-8EE3-E7E44E57F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58486576"/>
        <c:axId val="558486968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'No.2Ｄ（時間変動）'!$B$77:$M$77</c:f>
              <c:numCache>
                <c:formatCode>0.0\ "%"</c:formatCode>
                <c:ptCount val="12"/>
                <c:pt idx="0">
                  <c:v>9.9678456591639879</c:v>
                </c:pt>
                <c:pt idx="1">
                  <c:v>12.624584717607974</c:v>
                </c:pt>
                <c:pt idx="2">
                  <c:v>13.043478260869565</c:v>
                </c:pt>
                <c:pt idx="3">
                  <c:v>10.598290598290598</c:v>
                </c:pt>
                <c:pt idx="4">
                  <c:v>8.4889643463497446</c:v>
                </c:pt>
                <c:pt idx="5">
                  <c:v>7.8902229845626071</c:v>
                </c:pt>
                <c:pt idx="6">
                  <c:v>8.3194675540765388</c:v>
                </c:pt>
                <c:pt idx="7">
                  <c:v>6.9466882067851374</c:v>
                </c:pt>
                <c:pt idx="8">
                  <c:v>6.8145800316957219</c:v>
                </c:pt>
                <c:pt idx="9">
                  <c:v>7.1082390953150245</c:v>
                </c:pt>
                <c:pt idx="10">
                  <c:v>7.7901430842607313</c:v>
                </c:pt>
                <c:pt idx="11">
                  <c:v>8.514190317195327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2C6-428B-8EE3-E7E44E57F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8487360"/>
        <c:axId val="558487752"/>
      </c:lineChart>
      <c:catAx>
        <c:axId val="558486576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558486968"/>
        <c:crosses val="autoZero"/>
        <c:auto val="0"/>
        <c:lblAlgn val="ctr"/>
        <c:lblOffset val="100"/>
        <c:tickMarkSkip val="1"/>
        <c:noMultiLvlLbl val="0"/>
      </c:catAx>
      <c:valAx>
        <c:axId val="558486968"/>
        <c:scaling>
          <c:orientation val="minMax"/>
          <c:max val="2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98E-3"/>
              <c:y val="0.2450992125230380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58486576"/>
        <c:crosses val="autoZero"/>
        <c:crossBetween val="between"/>
        <c:majorUnit val="500"/>
      </c:valAx>
      <c:catAx>
        <c:axId val="558487360"/>
        <c:scaling>
          <c:orientation val="minMax"/>
        </c:scaling>
        <c:delete val="1"/>
        <c:axPos val="b"/>
        <c:majorTickMark val="out"/>
        <c:minorTickMark val="none"/>
        <c:tickLblPos val="none"/>
        <c:crossAx val="558487752"/>
        <c:crosses val="autoZero"/>
        <c:auto val="0"/>
        <c:lblAlgn val="ctr"/>
        <c:lblOffset val="100"/>
        <c:noMultiLvlLbl val="0"/>
      </c:catAx>
      <c:valAx>
        <c:axId val="558487752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670391061452587"/>
              <c:y val="0.13725555901290121"/>
            </c:manualLayout>
          </c:layout>
          <c:overlay val="0"/>
          <c:spPr>
            <a:noFill/>
            <a:ln w="25400">
              <a:noFill/>
            </a:ln>
          </c:spPr>
        </c:title>
        <c:numFmt formatCode="0.0\ &quot;%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58487360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000000000000044" r="0.75000000000000044" t="1" header="0.5" footer="0.5"/>
    <c:pageSetup paperSize="9" orientation="landscape" horizontalDpi="-4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1452513966481"/>
          <c:y val="7.2115553907080812E-2"/>
          <c:w val="0.79050279329608941"/>
          <c:h val="0.841348128915942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'No.2Ｄ（時間変動）'!$A$74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'No.2Ｄ（時間変動）'!$B$38:$M$38</c:f>
              <c:numCache>
                <c:formatCode>General</c:formatCode>
                <c:ptCount val="12"/>
                <c:pt idx="0">
                  <c:v>29</c:v>
                </c:pt>
                <c:pt idx="1">
                  <c:v>46</c:v>
                </c:pt>
                <c:pt idx="2">
                  <c:v>40</c:v>
                </c:pt>
                <c:pt idx="3">
                  <c:v>26</c:v>
                </c:pt>
                <c:pt idx="4">
                  <c:v>28</c:v>
                </c:pt>
                <c:pt idx="5">
                  <c:v>25</c:v>
                </c:pt>
                <c:pt idx="6">
                  <c:v>27</c:v>
                </c:pt>
                <c:pt idx="7">
                  <c:v>26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B36-4CD1-9EB9-ADBC42CEBE53}"/>
            </c:ext>
          </c:extLst>
        </c:ser>
        <c:ser>
          <c:idx val="1"/>
          <c:order val="1"/>
          <c:tx>
            <c:strRef>
              <c:f>'No.2Ｄ（時間変動）'!$A$75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'No.2Ｄ（時間変動）'!$B$39:$M$39</c:f>
              <c:numCache>
                <c:formatCode>General</c:formatCode>
                <c:ptCount val="12"/>
                <c:pt idx="0">
                  <c:v>346</c:v>
                </c:pt>
                <c:pt idx="1">
                  <c:v>299</c:v>
                </c:pt>
                <c:pt idx="2">
                  <c:v>271</c:v>
                </c:pt>
                <c:pt idx="3">
                  <c:v>253</c:v>
                </c:pt>
                <c:pt idx="4">
                  <c:v>282</c:v>
                </c:pt>
                <c:pt idx="5">
                  <c:v>254</c:v>
                </c:pt>
                <c:pt idx="6">
                  <c:v>256</c:v>
                </c:pt>
                <c:pt idx="7">
                  <c:v>254</c:v>
                </c:pt>
                <c:pt idx="8">
                  <c:v>254</c:v>
                </c:pt>
                <c:pt idx="9">
                  <c:v>266</c:v>
                </c:pt>
                <c:pt idx="10">
                  <c:v>249</c:v>
                </c:pt>
                <c:pt idx="11">
                  <c:v>207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B36-4CD1-9EB9-ADBC42CEBE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58488536"/>
        <c:axId val="558673608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'No.2Ｄ（時間変動）'!$B$41:$M$41</c:f>
              <c:numCache>
                <c:formatCode>0.0\ "%"</c:formatCode>
                <c:ptCount val="12"/>
                <c:pt idx="0">
                  <c:v>7.7333333333333334</c:v>
                </c:pt>
                <c:pt idx="1">
                  <c:v>13.333333333333334</c:v>
                </c:pt>
                <c:pt idx="2">
                  <c:v>12.861736334405144</c:v>
                </c:pt>
                <c:pt idx="3">
                  <c:v>9.3189964157706093</c:v>
                </c:pt>
                <c:pt idx="4">
                  <c:v>9.0322580645161281</c:v>
                </c:pt>
                <c:pt idx="5">
                  <c:v>8.9605734767025087</c:v>
                </c:pt>
                <c:pt idx="6">
                  <c:v>9.5406360424028271</c:v>
                </c:pt>
                <c:pt idx="7">
                  <c:v>9.2857142857142865</c:v>
                </c:pt>
                <c:pt idx="8">
                  <c:v>8.6330935251798557</c:v>
                </c:pt>
                <c:pt idx="9">
                  <c:v>8.5910652920962196</c:v>
                </c:pt>
                <c:pt idx="10">
                  <c:v>9.454545454545455</c:v>
                </c:pt>
                <c:pt idx="11">
                  <c:v>12.288135593220339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B36-4CD1-9EB9-ADBC42CEBE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8674000"/>
        <c:axId val="558674392"/>
      </c:lineChart>
      <c:catAx>
        <c:axId val="558488536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558673608"/>
        <c:crosses val="autoZero"/>
        <c:auto val="0"/>
        <c:lblAlgn val="ctr"/>
        <c:lblOffset val="100"/>
        <c:tickMarkSkip val="1"/>
        <c:noMultiLvlLbl val="0"/>
      </c:catAx>
      <c:valAx>
        <c:axId val="558673608"/>
        <c:scaling>
          <c:orientation val="minMax"/>
          <c:max val="2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98E-3"/>
              <c:y val="0.24038517969026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58488536"/>
        <c:crosses val="autoZero"/>
        <c:crossBetween val="between"/>
        <c:majorUnit val="500"/>
      </c:valAx>
      <c:catAx>
        <c:axId val="558674000"/>
        <c:scaling>
          <c:orientation val="minMax"/>
        </c:scaling>
        <c:delete val="1"/>
        <c:axPos val="b"/>
        <c:majorTickMark val="out"/>
        <c:minorTickMark val="none"/>
        <c:tickLblPos val="none"/>
        <c:crossAx val="558674392"/>
        <c:crosses val="autoZero"/>
        <c:auto val="0"/>
        <c:lblAlgn val="ctr"/>
        <c:lblOffset val="100"/>
        <c:noMultiLvlLbl val="0"/>
      </c:catAx>
      <c:valAx>
        <c:axId val="558674392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670391061452587"/>
              <c:y val="0.13461570062655082"/>
            </c:manualLayout>
          </c:layout>
          <c:overlay val="0"/>
          <c:spPr>
            <a:noFill/>
            <a:ln w="25400">
              <a:noFill/>
            </a:ln>
          </c:spPr>
        </c:title>
        <c:numFmt formatCode="0.0\ &quot;%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58674000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000000000000044" r="0.75000000000000044" t="1" header="0.5" footer="0.5"/>
    <c:pageSetup paperSize="9" orientation="landscape" horizontalDpi="-4" verticalDpi="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1452513966481"/>
          <c:y val="7.2115553907080812E-2"/>
          <c:w val="0.78910614525139622"/>
          <c:h val="0.841348128915942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'No.2Ｄ（時間変動）'!$A$74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'No.2Ｄ（時間変動）'!$B$56:$M$56</c:f>
              <c:numCache>
                <c:formatCode>General</c:formatCode>
                <c:ptCount val="12"/>
                <c:pt idx="0">
                  <c:v>33</c:v>
                </c:pt>
                <c:pt idx="1">
                  <c:v>30</c:v>
                </c:pt>
                <c:pt idx="2">
                  <c:v>38</c:v>
                </c:pt>
                <c:pt idx="3">
                  <c:v>36</c:v>
                </c:pt>
                <c:pt idx="4">
                  <c:v>22</c:v>
                </c:pt>
                <c:pt idx="5">
                  <c:v>21</c:v>
                </c:pt>
                <c:pt idx="6">
                  <c:v>23</c:v>
                </c:pt>
                <c:pt idx="7">
                  <c:v>17</c:v>
                </c:pt>
                <c:pt idx="8">
                  <c:v>19</c:v>
                </c:pt>
                <c:pt idx="9">
                  <c:v>19</c:v>
                </c:pt>
                <c:pt idx="10">
                  <c:v>23</c:v>
                </c:pt>
                <c:pt idx="11">
                  <c:v>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12D-40CA-9D51-0E3F0EF83E4E}"/>
            </c:ext>
          </c:extLst>
        </c:ser>
        <c:ser>
          <c:idx val="1"/>
          <c:order val="1"/>
          <c:tx>
            <c:strRef>
              <c:f>'No.2Ｄ（時間変動）'!$A$75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'No.2Ｄ（時間変動）'!$B$57:$M$57</c:f>
              <c:numCache>
                <c:formatCode>General</c:formatCode>
                <c:ptCount val="12"/>
                <c:pt idx="0">
                  <c:v>214</c:v>
                </c:pt>
                <c:pt idx="1">
                  <c:v>227</c:v>
                </c:pt>
                <c:pt idx="2">
                  <c:v>249</c:v>
                </c:pt>
                <c:pt idx="3">
                  <c:v>270</c:v>
                </c:pt>
                <c:pt idx="4">
                  <c:v>257</c:v>
                </c:pt>
                <c:pt idx="5">
                  <c:v>283</c:v>
                </c:pt>
                <c:pt idx="6">
                  <c:v>295</c:v>
                </c:pt>
                <c:pt idx="7">
                  <c:v>322</c:v>
                </c:pt>
                <c:pt idx="8">
                  <c:v>334</c:v>
                </c:pt>
                <c:pt idx="9">
                  <c:v>309</c:v>
                </c:pt>
                <c:pt idx="10">
                  <c:v>331</c:v>
                </c:pt>
                <c:pt idx="11">
                  <c:v>341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12D-40CA-9D51-0E3F0EF83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58675176"/>
        <c:axId val="558675568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'No.2Ｄ（時間変動）'!$B$59:$M$59</c:f>
              <c:numCache>
                <c:formatCode>0.0\ "%"</c:formatCode>
                <c:ptCount val="12"/>
                <c:pt idx="0">
                  <c:v>13.360323886639677</c:v>
                </c:pt>
                <c:pt idx="1">
                  <c:v>11.673151750972762</c:v>
                </c:pt>
                <c:pt idx="2">
                  <c:v>13.240418118466899</c:v>
                </c:pt>
                <c:pt idx="3">
                  <c:v>11.76470588235294</c:v>
                </c:pt>
                <c:pt idx="4">
                  <c:v>7.8853046594982077</c:v>
                </c:pt>
                <c:pt idx="5">
                  <c:v>6.9078947368421062</c:v>
                </c:pt>
                <c:pt idx="6">
                  <c:v>7.232704402515723</c:v>
                </c:pt>
                <c:pt idx="7">
                  <c:v>5.0147492625368733</c:v>
                </c:pt>
                <c:pt idx="8">
                  <c:v>5.382436260623229</c:v>
                </c:pt>
                <c:pt idx="9">
                  <c:v>5.7926829268292686</c:v>
                </c:pt>
                <c:pt idx="10">
                  <c:v>6.4971751412429377</c:v>
                </c:pt>
                <c:pt idx="11">
                  <c:v>6.0606060606060606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12D-40CA-9D51-0E3F0EF83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8675960"/>
        <c:axId val="558676352"/>
      </c:lineChart>
      <c:catAx>
        <c:axId val="558675176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558675568"/>
        <c:crosses val="autoZero"/>
        <c:auto val="0"/>
        <c:lblAlgn val="ctr"/>
        <c:lblOffset val="100"/>
        <c:tickMarkSkip val="1"/>
        <c:noMultiLvlLbl val="0"/>
      </c:catAx>
      <c:valAx>
        <c:axId val="558675568"/>
        <c:scaling>
          <c:orientation val="minMax"/>
          <c:max val="2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98E-3"/>
              <c:y val="0.24038517969026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58675176"/>
        <c:crosses val="autoZero"/>
        <c:crossBetween val="between"/>
        <c:majorUnit val="500"/>
      </c:valAx>
      <c:catAx>
        <c:axId val="558675960"/>
        <c:scaling>
          <c:orientation val="minMax"/>
        </c:scaling>
        <c:delete val="1"/>
        <c:axPos val="b"/>
        <c:majorTickMark val="out"/>
        <c:minorTickMark val="none"/>
        <c:tickLblPos val="none"/>
        <c:crossAx val="558676352"/>
        <c:crosses val="autoZero"/>
        <c:auto val="0"/>
        <c:lblAlgn val="ctr"/>
        <c:lblOffset val="100"/>
        <c:noMultiLvlLbl val="0"/>
      </c:catAx>
      <c:valAx>
        <c:axId val="558676352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5307262569833"/>
              <c:y val="0.13461570062655082"/>
            </c:manualLayout>
          </c:layout>
          <c:overlay val="0"/>
          <c:spPr>
            <a:noFill/>
            <a:ln w="25400">
              <a:noFill/>
            </a:ln>
          </c:spPr>
        </c:title>
        <c:numFmt formatCode="0.0\ &quot;%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58675960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000000000000044" r="0.75000000000000044" t="1" header="0.5" footer="0.5"/>
    <c:pageSetup paperSize="9" orientation="landscape" horizontalDpi="-4" verticalDpi="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139817629179335"/>
          <c:y val="7.3298491780591973E-2"/>
          <c:w val="0.67477203647416539"/>
          <c:h val="0.8848175079228594"/>
        </c:manualLayout>
      </c:layout>
      <c:barChart>
        <c:barDir val="bar"/>
        <c:grouping val="clustered"/>
        <c:varyColors val="0"/>
        <c:ser>
          <c:idx val="0"/>
          <c:order val="0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'No.2AB（渋滞長）'!$N$25:$N$56</c:f>
              <c:numCache>
                <c:formatCode>h"時"mm"分"</c:formatCode>
                <c:ptCount val="32"/>
                <c:pt idx="0">
                  <c:v>0.29166666666666663</c:v>
                </c:pt>
                <c:pt idx="1">
                  <c:v>0.29861111111111105</c:v>
                </c:pt>
                <c:pt idx="2">
                  <c:v>0.30555555555555547</c:v>
                </c:pt>
                <c:pt idx="3">
                  <c:v>0.31249999999999989</c:v>
                </c:pt>
                <c:pt idx="4">
                  <c:v>0.31944444444444431</c:v>
                </c:pt>
                <c:pt idx="5">
                  <c:v>0.32638888888888873</c:v>
                </c:pt>
                <c:pt idx="6">
                  <c:v>0.33333333333333315</c:v>
                </c:pt>
                <c:pt idx="7">
                  <c:v>0.34027777777777757</c:v>
                </c:pt>
                <c:pt idx="8">
                  <c:v>0.34722222222222199</c:v>
                </c:pt>
                <c:pt idx="9">
                  <c:v>0.35416666666666641</c:v>
                </c:pt>
                <c:pt idx="10">
                  <c:v>0.36111111111111083</c:v>
                </c:pt>
                <c:pt idx="11">
                  <c:v>0.36805555555555525</c:v>
                </c:pt>
                <c:pt idx="12">
                  <c:v>0.37499999999999967</c:v>
                </c:pt>
                <c:pt idx="13">
                  <c:v>0.41666666666666635</c:v>
                </c:pt>
                <c:pt idx="14">
                  <c:v>0.45833333333333304</c:v>
                </c:pt>
                <c:pt idx="15">
                  <c:v>0.49999999999999972</c:v>
                </c:pt>
                <c:pt idx="16">
                  <c:v>0.54166666666666641</c:v>
                </c:pt>
                <c:pt idx="17">
                  <c:v>0.58333333333333304</c:v>
                </c:pt>
                <c:pt idx="18">
                  <c:v>0.62499999999999967</c:v>
                </c:pt>
                <c:pt idx="19">
                  <c:v>0.6666666666666663</c:v>
                </c:pt>
                <c:pt idx="20">
                  <c:v>0.70833333333333293</c:v>
                </c:pt>
                <c:pt idx="21">
                  <c:v>0.71527777777777735</c:v>
                </c:pt>
                <c:pt idx="22">
                  <c:v>0.72222222222222177</c:v>
                </c:pt>
                <c:pt idx="23">
                  <c:v>0.72916666666666619</c:v>
                </c:pt>
                <c:pt idx="24">
                  <c:v>0.73611111111111061</c:v>
                </c:pt>
                <c:pt idx="25">
                  <c:v>0.74305555555555503</c:v>
                </c:pt>
                <c:pt idx="26">
                  <c:v>0.74999999999999944</c:v>
                </c:pt>
                <c:pt idx="27">
                  <c:v>0.75694444444444386</c:v>
                </c:pt>
                <c:pt idx="28">
                  <c:v>0.76388888888888828</c:v>
                </c:pt>
                <c:pt idx="29">
                  <c:v>0.7708333333333327</c:v>
                </c:pt>
                <c:pt idx="30">
                  <c:v>0.77777777777777712</c:v>
                </c:pt>
                <c:pt idx="31">
                  <c:v>0.78472222222222154</c:v>
                </c:pt>
              </c:numCache>
            </c:numRef>
          </c:cat>
          <c:val>
            <c:numRef>
              <c:f>'No.2AB（渋滞長）'!$Q$25:$Q$56</c:f>
              <c:numCache>
                <c:formatCode>General</c:formatCode>
                <c:ptCount val="32"/>
                <c:pt idx="0">
                  <c:v>10</c:v>
                </c:pt>
                <c:pt idx="1">
                  <c:v>30</c:v>
                </c:pt>
                <c:pt idx="2">
                  <c:v>10</c:v>
                </c:pt>
                <c:pt idx="3">
                  <c:v>20</c:v>
                </c:pt>
                <c:pt idx="4">
                  <c:v>30</c:v>
                </c:pt>
                <c:pt idx="5">
                  <c:v>40</c:v>
                </c:pt>
                <c:pt idx="6">
                  <c:v>60</c:v>
                </c:pt>
                <c:pt idx="7">
                  <c:v>50</c:v>
                </c:pt>
                <c:pt idx="8">
                  <c:v>40</c:v>
                </c:pt>
                <c:pt idx="9">
                  <c:v>40</c:v>
                </c:pt>
                <c:pt idx="10">
                  <c:v>20</c:v>
                </c:pt>
                <c:pt idx="11">
                  <c:v>20</c:v>
                </c:pt>
                <c:pt idx="12">
                  <c:v>30</c:v>
                </c:pt>
                <c:pt idx="13">
                  <c:v>50</c:v>
                </c:pt>
                <c:pt idx="14">
                  <c:v>80</c:v>
                </c:pt>
                <c:pt idx="15">
                  <c:v>60</c:v>
                </c:pt>
                <c:pt idx="16">
                  <c:v>40</c:v>
                </c:pt>
                <c:pt idx="17">
                  <c:v>60</c:v>
                </c:pt>
                <c:pt idx="18">
                  <c:v>30</c:v>
                </c:pt>
                <c:pt idx="19">
                  <c:v>70</c:v>
                </c:pt>
                <c:pt idx="20">
                  <c:v>50</c:v>
                </c:pt>
                <c:pt idx="21">
                  <c:v>30</c:v>
                </c:pt>
                <c:pt idx="22">
                  <c:v>60</c:v>
                </c:pt>
                <c:pt idx="23">
                  <c:v>30</c:v>
                </c:pt>
                <c:pt idx="24">
                  <c:v>20</c:v>
                </c:pt>
                <c:pt idx="25">
                  <c:v>40</c:v>
                </c:pt>
                <c:pt idx="26">
                  <c:v>70</c:v>
                </c:pt>
                <c:pt idx="27">
                  <c:v>30</c:v>
                </c:pt>
                <c:pt idx="28">
                  <c:v>40</c:v>
                </c:pt>
                <c:pt idx="29">
                  <c:v>90</c:v>
                </c:pt>
                <c:pt idx="30">
                  <c:v>70</c:v>
                </c:pt>
                <c:pt idx="31">
                  <c:v>60</c:v>
                </c:pt>
              </c:numCache>
            </c:numRef>
          </c:val>
        </c:ser>
        <c:ser>
          <c:idx val="1"/>
          <c:order val="1"/>
          <c:tx>
            <c:v>渋滞長</c:v>
          </c:tx>
          <c:spPr>
            <a:solidFill>
              <a:srgbClr val="424242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'No.2AB（渋滞長）'!$N$25:$N$56</c:f>
              <c:numCache>
                <c:formatCode>h"時"mm"分"</c:formatCode>
                <c:ptCount val="32"/>
                <c:pt idx="0">
                  <c:v>0.29166666666666663</c:v>
                </c:pt>
                <c:pt idx="1">
                  <c:v>0.29861111111111105</c:v>
                </c:pt>
                <c:pt idx="2">
                  <c:v>0.30555555555555547</c:v>
                </c:pt>
                <c:pt idx="3">
                  <c:v>0.31249999999999989</c:v>
                </c:pt>
                <c:pt idx="4">
                  <c:v>0.31944444444444431</c:v>
                </c:pt>
                <c:pt idx="5">
                  <c:v>0.32638888888888873</c:v>
                </c:pt>
                <c:pt idx="6">
                  <c:v>0.33333333333333315</c:v>
                </c:pt>
                <c:pt idx="7">
                  <c:v>0.34027777777777757</c:v>
                </c:pt>
                <c:pt idx="8">
                  <c:v>0.34722222222222199</c:v>
                </c:pt>
                <c:pt idx="9">
                  <c:v>0.35416666666666641</c:v>
                </c:pt>
                <c:pt idx="10">
                  <c:v>0.36111111111111083</c:v>
                </c:pt>
                <c:pt idx="11">
                  <c:v>0.36805555555555525</c:v>
                </c:pt>
                <c:pt idx="12">
                  <c:v>0.37499999999999967</c:v>
                </c:pt>
                <c:pt idx="13">
                  <c:v>0.41666666666666635</c:v>
                </c:pt>
                <c:pt idx="14">
                  <c:v>0.45833333333333304</c:v>
                </c:pt>
                <c:pt idx="15">
                  <c:v>0.49999999999999972</c:v>
                </c:pt>
                <c:pt idx="16">
                  <c:v>0.54166666666666641</c:v>
                </c:pt>
                <c:pt idx="17">
                  <c:v>0.58333333333333304</c:v>
                </c:pt>
                <c:pt idx="18">
                  <c:v>0.62499999999999967</c:v>
                </c:pt>
                <c:pt idx="19">
                  <c:v>0.6666666666666663</c:v>
                </c:pt>
                <c:pt idx="20">
                  <c:v>0.70833333333333293</c:v>
                </c:pt>
                <c:pt idx="21">
                  <c:v>0.71527777777777735</c:v>
                </c:pt>
                <c:pt idx="22">
                  <c:v>0.72222222222222177</c:v>
                </c:pt>
                <c:pt idx="23">
                  <c:v>0.72916666666666619</c:v>
                </c:pt>
                <c:pt idx="24">
                  <c:v>0.73611111111111061</c:v>
                </c:pt>
                <c:pt idx="25">
                  <c:v>0.74305555555555503</c:v>
                </c:pt>
                <c:pt idx="26">
                  <c:v>0.74999999999999944</c:v>
                </c:pt>
                <c:pt idx="27">
                  <c:v>0.75694444444444386</c:v>
                </c:pt>
                <c:pt idx="28">
                  <c:v>0.76388888888888828</c:v>
                </c:pt>
                <c:pt idx="29">
                  <c:v>0.7708333333333327</c:v>
                </c:pt>
                <c:pt idx="30">
                  <c:v>0.77777777777777712</c:v>
                </c:pt>
                <c:pt idx="31">
                  <c:v>0.78472222222222154</c:v>
                </c:pt>
              </c:numCache>
            </c:numRef>
          </c:cat>
          <c:val>
            <c:numRef>
              <c:f>'No.2AB（渋滞長）'!$R$25:$R$56</c:f>
              <c:numCache>
                <c:formatCode>General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8676744"/>
        <c:axId val="558677528"/>
      </c:barChart>
      <c:scatterChart>
        <c:scatterStyle val="lineMarker"/>
        <c:varyColors val="0"/>
        <c:ser>
          <c:idx val="4"/>
          <c:order val="2"/>
          <c:tx>
            <c:v>通過時間</c:v>
          </c:tx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'No.2AB（渋滞長）'!$S$25:$S$56</c:f>
              <c:numCache>
                <c:formatCode>m"分"ss"秒"</c:formatCode>
                <c:ptCount val="32"/>
                <c:pt idx="0">
                  <c:v>3.4722222222222222E-5</c:v>
                </c:pt>
                <c:pt idx="1">
                  <c:v>1.6203703703703703E-4</c:v>
                </c:pt>
                <c:pt idx="2">
                  <c:v>6.9444444444444444E-5</c:v>
                </c:pt>
                <c:pt idx="3">
                  <c:v>9.2592592592592588E-5</c:v>
                </c:pt>
                <c:pt idx="4">
                  <c:v>1.273148148148148E-4</c:v>
                </c:pt>
                <c:pt idx="5">
                  <c:v>1.7361111111111112E-4</c:v>
                </c:pt>
                <c:pt idx="6">
                  <c:v>3.0092592592592595E-4</c:v>
                </c:pt>
                <c:pt idx="7">
                  <c:v>2.3148148148148146E-4</c:v>
                </c:pt>
                <c:pt idx="8">
                  <c:v>1.6203703703703703E-4</c:v>
                </c:pt>
                <c:pt idx="9">
                  <c:v>1.7361111111111112E-4</c:v>
                </c:pt>
                <c:pt idx="10">
                  <c:v>9.2592592592592588E-5</c:v>
                </c:pt>
                <c:pt idx="11">
                  <c:v>1.3888888888888889E-4</c:v>
                </c:pt>
                <c:pt idx="12">
                  <c:v>1.7361111111111112E-4</c:v>
                </c:pt>
                <c:pt idx="13">
                  <c:v>2.3148148148148146E-4</c:v>
                </c:pt>
                <c:pt idx="14">
                  <c:v>3.2407407407407406E-4</c:v>
                </c:pt>
                <c:pt idx="15">
                  <c:v>2.8935185185185189E-4</c:v>
                </c:pt>
                <c:pt idx="16">
                  <c:v>2.199074074074074E-4</c:v>
                </c:pt>
                <c:pt idx="17">
                  <c:v>2.4305555555555552E-4</c:v>
                </c:pt>
                <c:pt idx="18">
                  <c:v>2.199074074074074E-4</c:v>
                </c:pt>
                <c:pt idx="19">
                  <c:v>3.1250000000000001E-4</c:v>
                </c:pt>
                <c:pt idx="20">
                  <c:v>2.4305555555555552E-4</c:v>
                </c:pt>
                <c:pt idx="21">
                  <c:v>1.6203703703703703E-4</c:v>
                </c:pt>
                <c:pt idx="22">
                  <c:v>2.7777777777777778E-4</c:v>
                </c:pt>
                <c:pt idx="23">
                  <c:v>1.6203703703703703E-4</c:v>
                </c:pt>
                <c:pt idx="24">
                  <c:v>1.3888888888888889E-4</c:v>
                </c:pt>
                <c:pt idx="25">
                  <c:v>2.199074074074074E-4</c:v>
                </c:pt>
                <c:pt idx="26">
                  <c:v>2.7777777777777778E-4</c:v>
                </c:pt>
                <c:pt idx="27">
                  <c:v>1.5046296296296297E-4</c:v>
                </c:pt>
                <c:pt idx="28">
                  <c:v>1.7361111111111112E-4</c:v>
                </c:pt>
                <c:pt idx="29">
                  <c:v>3.7037037037037035E-4</c:v>
                </c:pt>
                <c:pt idx="30">
                  <c:v>3.1250000000000001E-4</c:v>
                </c:pt>
                <c:pt idx="31">
                  <c:v>2.5462962962962961E-4</c:v>
                </c:pt>
              </c:numCache>
            </c:numRef>
          </c:xVal>
          <c:yVal>
            <c:numRef>
              <c:f>'No.2AB（渋滞長）'!$AD$25:$AD$56</c:f>
              <c:numCache>
                <c:formatCode>General</c:formatCode>
                <c:ptCount val="32"/>
                <c:pt idx="0">
                  <c:v>0.95</c:v>
                </c:pt>
                <c:pt idx="1">
                  <c:v>2.0750000000000002</c:v>
                </c:pt>
                <c:pt idx="2">
                  <c:v>3.2</c:v>
                </c:pt>
                <c:pt idx="3">
                  <c:v>4.3250000000000002</c:v>
                </c:pt>
                <c:pt idx="4">
                  <c:v>5.45</c:v>
                </c:pt>
                <c:pt idx="5">
                  <c:v>6.5750000000000002</c:v>
                </c:pt>
                <c:pt idx="6">
                  <c:v>7.7</c:v>
                </c:pt>
                <c:pt idx="7">
                  <c:v>8.8249999999999993</c:v>
                </c:pt>
                <c:pt idx="8">
                  <c:v>9.9499999999999993</c:v>
                </c:pt>
                <c:pt idx="9">
                  <c:v>11.074999999999999</c:v>
                </c:pt>
                <c:pt idx="10">
                  <c:v>12.2</c:v>
                </c:pt>
                <c:pt idx="11">
                  <c:v>13.324999999999999</c:v>
                </c:pt>
                <c:pt idx="12">
                  <c:v>14.45</c:v>
                </c:pt>
                <c:pt idx="13">
                  <c:v>15.574999999999999</c:v>
                </c:pt>
                <c:pt idx="14">
                  <c:v>16.7</c:v>
                </c:pt>
                <c:pt idx="15">
                  <c:v>17.824999999999999</c:v>
                </c:pt>
                <c:pt idx="16">
                  <c:v>18.95</c:v>
                </c:pt>
                <c:pt idx="17">
                  <c:v>20.074999999999999</c:v>
                </c:pt>
                <c:pt idx="18">
                  <c:v>21.2</c:v>
                </c:pt>
                <c:pt idx="19">
                  <c:v>22.324999999999999</c:v>
                </c:pt>
                <c:pt idx="20">
                  <c:v>23.45</c:v>
                </c:pt>
                <c:pt idx="21">
                  <c:v>24.574999999999999</c:v>
                </c:pt>
                <c:pt idx="22">
                  <c:v>25.7</c:v>
                </c:pt>
                <c:pt idx="23">
                  <c:v>26.824999999999999</c:v>
                </c:pt>
                <c:pt idx="24">
                  <c:v>27.95</c:v>
                </c:pt>
                <c:pt idx="25">
                  <c:v>29.074999999999999</c:v>
                </c:pt>
                <c:pt idx="26">
                  <c:v>30.2</c:v>
                </c:pt>
                <c:pt idx="27">
                  <c:v>31.324999999999999</c:v>
                </c:pt>
                <c:pt idx="28">
                  <c:v>32.450000000000003</c:v>
                </c:pt>
                <c:pt idx="29">
                  <c:v>33.575000000000003</c:v>
                </c:pt>
                <c:pt idx="30">
                  <c:v>34.700000000000003</c:v>
                </c:pt>
                <c:pt idx="31">
                  <c:v>35.825000000000003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8677920"/>
        <c:axId val="558678312"/>
      </c:scatterChart>
      <c:catAx>
        <c:axId val="558676744"/>
        <c:scaling>
          <c:orientation val="maxMin"/>
        </c:scaling>
        <c:delete val="0"/>
        <c:axPos val="l"/>
        <c:numFmt formatCode="h&quot;時&quot;mm&quot;分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586775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58677528"/>
        <c:scaling>
          <c:orientation val="minMax"/>
          <c:max val="25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滞留長(m)渋滞長(m)</a:t>
                </a:r>
              </a:p>
            </c:rich>
          </c:tx>
          <c:layout>
            <c:manualLayout>
              <c:xMode val="edge"/>
              <c:yMode val="edge"/>
              <c:x val="0.41945288753799426"/>
              <c:y val="3.141361256544506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58676744"/>
        <c:crosses val="autoZero"/>
        <c:crossBetween val="between"/>
        <c:majorUnit val="50"/>
      </c:valAx>
      <c:valAx>
        <c:axId val="558677920"/>
        <c:scaling>
          <c:orientation val="minMax"/>
          <c:max val="6.9444444444444501E-3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layout>
            <c:manualLayout>
              <c:xMode val="edge"/>
              <c:yMode val="edge"/>
              <c:x val="0.44072948328267503"/>
              <c:y val="0.97818581577826369"/>
            </c:manualLayout>
          </c:layout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58678312"/>
        <c:crosses val="max"/>
        <c:crossBetween val="midCat"/>
        <c:majorUnit val="1.3888888888888909E-3"/>
      </c:valAx>
      <c:valAx>
        <c:axId val="558678312"/>
        <c:scaling>
          <c:orientation val="maxMin"/>
          <c:max val="36.5"/>
          <c:min val="0.5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558677920"/>
        <c:crosses val="autoZero"/>
        <c:crossBetween val="midCat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3069908814589679"/>
          <c:y val="1.0471204188481676E-2"/>
          <c:w val="0.73860182370820704"/>
          <c:h val="1.832460732984293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000000000000044" r="0.75000000000000044" t="1" header="0.5" footer="0.5"/>
    <c:pageSetup paperSize="9" orientation="landscape" horizontalDpi="-4" verticalDpi="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316109422492413"/>
          <c:y val="7.2615985051660489E-2"/>
          <c:w val="0.69300911854103364"/>
          <c:h val="0.88801475695705256"/>
        </c:manualLayout>
      </c:layout>
      <c:barChart>
        <c:barDir val="bar"/>
        <c:grouping val="clustered"/>
        <c:varyColors val="0"/>
        <c:ser>
          <c:idx val="0"/>
          <c:order val="0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'No.2AB（渋滞長）'!$A$25:$A$56</c:f>
              <c:numCache>
                <c:formatCode>h"時"mm"分"</c:formatCode>
                <c:ptCount val="32"/>
                <c:pt idx="0">
                  <c:v>0.29166666666666663</c:v>
                </c:pt>
                <c:pt idx="1">
                  <c:v>0.29861111111111105</c:v>
                </c:pt>
                <c:pt idx="2">
                  <c:v>0.30555555555555547</c:v>
                </c:pt>
                <c:pt idx="3">
                  <c:v>0.31249999999999989</c:v>
                </c:pt>
                <c:pt idx="4">
                  <c:v>0.31944444444444431</c:v>
                </c:pt>
                <c:pt idx="5">
                  <c:v>0.32638888888888873</c:v>
                </c:pt>
                <c:pt idx="6">
                  <c:v>0.33333333333333315</c:v>
                </c:pt>
                <c:pt idx="7">
                  <c:v>0.34027777777777757</c:v>
                </c:pt>
                <c:pt idx="8">
                  <c:v>0.34722222222222199</c:v>
                </c:pt>
                <c:pt idx="9">
                  <c:v>0.35416666666666641</c:v>
                </c:pt>
                <c:pt idx="10">
                  <c:v>0.36111111111111083</c:v>
                </c:pt>
                <c:pt idx="11">
                  <c:v>0.36805555555555525</c:v>
                </c:pt>
                <c:pt idx="12">
                  <c:v>0.37499999999999967</c:v>
                </c:pt>
                <c:pt idx="13">
                  <c:v>0.41666666666666635</c:v>
                </c:pt>
                <c:pt idx="14">
                  <c:v>0.45833333333333304</c:v>
                </c:pt>
                <c:pt idx="15">
                  <c:v>0.49999999999999972</c:v>
                </c:pt>
                <c:pt idx="16">
                  <c:v>0.54166666666666641</c:v>
                </c:pt>
                <c:pt idx="17">
                  <c:v>0.58333333333333304</c:v>
                </c:pt>
                <c:pt idx="18">
                  <c:v>0.62499999999999967</c:v>
                </c:pt>
                <c:pt idx="19">
                  <c:v>0.6666666666666663</c:v>
                </c:pt>
                <c:pt idx="20">
                  <c:v>0.70833333333333293</c:v>
                </c:pt>
                <c:pt idx="21">
                  <c:v>0.71527777777777735</c:v>
                </c:pt>
                <c:pt idx="22">
                  <c:v>0.72222222222222177</c:v>
                </c:pt>
                <c:pt idx="23">
                  <c:v>0.72916666666666619</c:v>
                </c:pt>
                <c:pt idx="24">
                  <c:v>0.73611111111111061</c:v>
                </c:pt>
                <c:pt idx="25">
                  <c:v>0.74305555555555503</c:v>
                </c:pt>
                <c:pt idx="26">
                  <c:v>0.74999999999999944</c:v>
                </c:pt>
                <c:pt idx="27">
                  <c:v>0.75694444444444386</c:v>
                </c:pt>
                <c:pt idx="28">
                  <c:v>0.76388888888888828</c:v>
                </c:pt>
                <c:pt idx="29">
                  <c:v>0.7708333333333327</c:v>
                </c:pt>
                <c:pt idx="30">
                  <c:v>0.77777777777777712</c:v>
                </c:pt>
                <c:pt idx="31">
                  <c:v>0.78472222222222154</c:v>
                </c:pt>
              </c:numCache>
            </c:numRef>
          </c:cat>
          <c:val>
            <c:numRef>
              <c:f>'No.2AB（渋滞長）'!$D$25:$D$56</c:f>
              <c:numCache>
                <c:formatCode>General</c:formatCode>
                <c:ptCount val="32"/>
                <c:pt idx="0">
                  <c:v>50</c:v>
                </c:pt>
                <c:pt idx="1">
                  <c:v>50</c:v>
                </c:pt>
                <c:pt idx="2">
                  <c:v>90</c:v>
                </c:pt>
                <c:pt idx="3">
                  <c:v>100</c:v>
                </c:pt>
                <c:pt idx="4">
                  <c:v>70</c:v>
                </c:pt>
                <c:pt idx="5">
                  <c:v>70</c:v>
                </c:pt>
                <c:pt idx="6">
                  <c:v>50</c:v>
                </c:pt>
                <c:pt idx="7">
                  <c:v>80</c:v>
                </c:pt>
                <c:pt idx="8">
                  <c:v>60</c:v>
                </c:pt>
                <c:pt idx="9">
                  <c:v>90</c:v>
                </c:pt>
                <c:pt idx="10">
                  <c:v>60</c:v>
                </c:pt>
                <c:pt idx="11">
                  <c:v>20</c:v>
                </c:pt>
                <c:pt idx="12">
                  <c:v>70</c:v>
                </c:pt>
                <c:pt idx="13">
                  <c:v>60</c:v>
                </c:pt>
                <c:pt idx="14">
                  <c:v>30</c:v>
                </c:pt>
                <c:pt idx="15">
                  <c:v>40</c:v>
                </c:pt>
                <c:pt idx="16">
                  <c:v>40</c:v>
                </c:pt>
                <c:pt idx="17">
                  <c:v>20</c:v>
                </c:pt>
                <c:pt idx="18">
                  <c:v>30</c:v>
                </c:pt>
                <c:pt idx="19">
                  <c:v>30</c:v>
                </c:pt>
                <c:pt idx="20">
                  <c:v>50</c:v>
                </c:pt>
                <c:pt idx="21">
                  <c:v>80</c:v>
                </c:pt>
                <c:pt idx="22">
                  <c:v>60</c:v>
                </c:pt>
                <c:pt idx="23">
                  <c:v>30</c:v>
                </c:pt>
                <c:pt idx="24">
                  <c:v>80</c:v>
                </c:pt>
                <c:pt idx="25">
                  <c:v>50</c:v>
                </c:pt>
                <c:pt idx="26">
                  <c:v>30</c:v>
                </c:pt>
                <c:pt idx="27">
                  <c:v>30</c:v>
                </c:pt>
                <c:pt idx="28">
                  <c:v>40</c:v>
                </c:pt>
                <c:pt idx="29">
                  <c:v>70</c:v>
                </c:pt>
                <c:pt idx="30">
                  <c:v>40</c:v>
                </c:pt>
                <c:pt idx="31">
                  <c:v>40</c:v>
                </c:pt>
              </c:numCache>
            </c:numRef>
          </c:val>
        </c:ser>
        <c:ser>
          <c:idx val="1"/>
          <c:order val="1"/>
          <c:tx>
            <c:v>渋滞長</c:v>
          </c:tx>
          <c:spPr>
            <a:solidFill>
              <a:srgbClr val="424242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'No.2AB（渋滞長）'!$A$25:$A$56</c:f>
              <c:numCache>
                <c:formatCode>h"時"mm"分"</c:formatCode>
                <c:ptCount val="32"/>
                <c:pt idx="0">
                  <c:v>0.29166666666666663</c:v>
                </c:pt>
                <c:pt idx="1">
                  <c:v>0.29861111111111105</c:v>
                </c:pt>
                <c:pt idx="2">
                  <c:v>0.30555555555555547</c:v>
                </c:pt>
                <c:pt idx="3">
                  <c:v>0.31249999999999989</c:v>
                </c:pt>
                <c:pt idx="4">
                  <c:v>0.31944444444444431</c:v>
                </c:pt>
                <c:pt idx="5">
                  <c:v>0.32638888888888873</c:v>
                </c:pt>
                <c:pt idx="6">
                  <c:v>0.33333333333333315</c:v>
                </c:pt>
                <c:pt idx="7">
                  <c:v>0.34027777777777757</c:v>
                </c:pt>
                <c:pt idx="8">
                  <c:v>0.34722222222222199</c:v>
                </c:pt>
                <c:pt idx="9">
                  <c:v>0.35416666666666641</c:v>
                </c:pt>
                <c:pt idx="10">
                  <c:v>0.36111111111111083</c:v>
                </c:pt>
                <c:pt idx="11">
                  <c:v>0.36805555555555525</c:v>
                </c:pt>
                <c:pt idx="12">
                  <c:v>0.37499999999999967</c:v>
                </c:pt>
                <c:pt idx="13">
                  <c:v>0.41666666666666635</c:v>
                </c:pt>
                <c:pt idx="14">
                  <c:v>0.45833333333333304</c:v>
                </c:pt>
                <c:pt idx="15">
                  <c:v>0.49999999999999972</c:v>
                </c:pt>
                <c:pt idx="16">
                  <c:v>0.54166666666666641</c:v>
                </c:pt>
                <c:pt idx="17">
                  <c:v>0.58333333333333304</c:v>
                </c:pt>
                <c:pt idx="18">
                  <c:v>0.62499999999999967</c:v>
                </c:pt>
                <c:pt idx="19">
                  <c:v>0.6666666666666663</c:v>
                </c:pt>
                <c:pt idx="20">
                  <c:v>0.70833333333333293</c:v>
                </c:pt>
                <c:pt idx="21">
                  <c:v>0.71527777777777735</c:v>
                </c:pt>
                <c:pt idx="22">
                  <c:v>0.72222222222222177</c:v>
                </c:pt>
                <c:pt idx="23">
                  <c:v>0.72916666666666619</c:v>
                </c:pt>
                <c:pt idx="24">
                  <c:v>0.73611111111111061</c:v>
                </c:pt>
                <c:pt idx="25">
                  <c:v>0.74305555555555503</c:v>
                </c:pt>
                <c:pt idx="26">
                  <c:v>0.74999999999999944</c:v>
                </c:pt>
                <c:pt idx="27">
                  <c:v>0.75694444444444386</c:v>
                </c:pt>
                <c:pt idx="28">
                  <c:v>0.76388888888888828</c:v>
                </c:pt>
                <c:pt idx="29">
                  <c:v>0.7708333333333327</c:v>
                </c:pt>
                <c:pt idx="30">
                  <c:v>0.77777777777777712</c:v>
                </c:pt>
                <c:pt idx="31">
                  <c:v>0.78472222222222154</c:v>
                </c:pt>
              </c:numCache>
            </c:numRef>
          </c:cat>
          <c:val>
            <c:numRef>
              <c:f>'No.2AB（渋滞長）'!$E$25:$E$56</c:f>
              <c:numCache>
                <c:formatCode>General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8679096"/>
        <c:axId val="558679488"/>
      </c:barChart>
      <c:scatterChart>
        <c:scatterStyle val="lineMarker"/>
        <c:varyColors val="0"/>
        <c:ser>
          <c:idx val="4"/>
          <c:order val="2"/>
          <c:tx>
            <c:v>通過時間</c:v>
          </c:tx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'No.2AB（渋滞長）'!$F$25:$F$56</c:f>
              <c:numCache>
                <c:formatCode>m"分"ss"秒"</c:formatCode>
                <c:ptCount val="32"/>
                <c:pt idx="0">
                  <c:v>1.9675925925925926E-4</c:v>
                </c:pt>
                <c:pt idx="1">
                  <c:v>1.3888888888888889E-4</c:v>
                </c:pt>
                <c:pt idx="2">
                  <c:v>3.2407407407407406E-4</c:v>
                </c:pt>
                <c:pt idx="3">
                  <c:v>2.6620370370370372E-4</c:v>
                </c:pt>
                <c:pt idx="4">
                  <c:v>1.8518518518518518E-4</c:v>
                </c:pt>
                <c:pt idx="5">
                  <c:v>2.199074074074074E-4</c:v>
                </c:pt>
                <c:pt idx="6">
                  <c:v>1.7361111111111112E-4</c:v>
                </c:pt>
                <c:pt idx="7">
                  <c:v>2.6620370370370372E-4</c:v>
                </c:pt>
                <c:pt idx="8">
                  <c:v>1.7361111111111112E-4</c:v>
                </c:pt>
                <c:pt idx="9">
                  <c:v>2.8935185185185189E-4</c:v>
                </c:pt>
                <c:pt idx="10">
                  <c:v>2.0833333333333335E-4</c:v>
                </c:pt>
                <c:pt idx="11">
                  <c:v>1.273148148148148E-4</c:v>
                </c:pt>
                <c:pt idx="12">
                  <c:v>2.0833333333333335E-4</c:v>
                </c:pt>
                <c:pt idx="13">
                  <c:v>2.3148148148148146E-4</c:v>
                </c:pt>
                <c:pt idx="14">
                  <c:v>1.7361111111111112E-4</c:v>
                </c:pt>
                <c:pt idx="15">
                  <c:v>1.9675925925925926E-4</c:v>
                </c:pt>
                <c:pt idx="16">
                  <c:v>2.0833333333333335E-4</c:v>
                </c:pt>
                <c:pt idx="17">
                  <c:v>1.1574074074074073E-4</c:v>
                </c:pt>
                <c:pt idx="18">
                  <c:v>1.7361111111111112E-4</c:v>
                </c:pt>
                <c:pt idx="19">
                  <c:v>1.273148148148148E-4</c:v>
                </c:pt>
                <c:pt idx="20">
                  <c:v>1.8518518518518518E-4</c:v>
                </c:pt>
                <c:pt idx="21">
                  <c:v>3.0092592592592595E-4</c:v>
                </c:pt>
                <c:pt idx="22">
                  <c:v>2.8935185185185189E-4</c:v>
                </c:pt>
                <c:pt idx="23">
                  <c:v>1.3888888888888889E-4</c:v>
                </c:pt>
                <c:pt idx="24">
                  <c:v>3.2407407407407406E-4</c:v>
                </c:pt>
                <c:pt idx="25">
                  <c:v>2.6620370370370372E-4</c:v>
                </c:pt>
                <c:pt idx="26">
                  <c:v>1.3888888888888889E-4</c:v>
                </c:pt>
                <c:pt idx="27">
                  <c:v>1.3888888888888889E-4</c:v>
                </c:pt>
                <c:pt idx="28">
                  <c:v>1.8518518518518518E-4</c:v>
                </c:pt>
                <c:pt idx="29">
                  <c:v>2.199074074074074E-4</c:v>
                </c:pt>
                <c:pt idx="30">
                  <c:v>1.8518518518518518E-4</c:v>
                </c:pt>
                <c:pt idx="31">
                  <c:v>1.8518518518518518E-4</c:v>
                </c:pt>
              </c:numCache>
            </c:numRef>
          </c:xVal>
          <c:yVal>
            <c:numRef>
              <c:f>'No.2AB（渋滞長）'!$AD$25:$AD$56</c:f>
              <c:numCache>
                <c:formatCode>General</c:formatCode>
                <c:ptCount val="32"/>
                <c:pt idx="0">
                  <c:v>0.95</c:v>
                </c:pt>
                <c:pt idx="1">
                  <c:v>2.0750000000000002</c:v>
                </c:pt>
                <c:pt idx="2">
                  <c:v>3.2</c:v>
                </c:pt>
                <c:pt idx="3">
                  <c:v>4.3250000000000002</c:v>
                </c:pt>
                <c:pt idx="4">
                  <c:v>5.45</c:v>
                </c:pt>
                <c:pt idx="5">
                  <c:v>6.5750000000000002</c:v>
                </c:pt>
                <c:pt idx="6">
                  <c:v>7.7</c:v>
                </c:pt>
                <c:pt idx="7">
                  <c:v>8.8249999999999993</c:v>
                </c:pt>
                <c:pt idx="8">
                  <c:v>9.9499999999999993</c:v>
                </c:pt>
                <c:pt idx="9">
                  <c:v>11.074999999999999</c:v>
                </c:pt>
                <c:pt idx="10">
                  <c:v>12.2</c:v>
                </c:pt>
                <c:pt idx="11">
                  <c:v>13.324999999999999</c:v>
                </c:pt>
                <c:pt idx="12">
                  <c:v>14.45</c:v>
                </c:pt>
                <c:pt idx="13">
                  <c:v>15.574999999999999</c:v>
                </c:pt>
                <c:pt idx="14">
                  <c:v>16.7</c:v>
                </c:pt>
                <c:pt idx="15">
                  <c:v>17.824999999999999</c:v>
                </c:pt>
                <c:pt idx="16">
                  <c:v>18.95</c:v>
                </c:pt>
                <c:pt idx="17">
                  <c:v>20.074999999999999</c:v>
                </c:pt>
                <c:pt idx="18">
                  <c:v>21.2</c:v>
                </c:pt>
                <c:pt idx="19">
                  <c:v>22.324999999999999</c:v>
                </c:pt>
                <c:pt idx="20">
                  <c:v>23.45</c:v>
                </c:pt>
                <c:pt idx="21">
                  <c:v>24.574999999999999</c:v>
                </c:pt>
                <c:pt idx="22">
                  <c:v>25.7</c:v>
                </c:pt>
                <c:pt idx="23">
                  <c:v>26.824999999999999</c:v>
                </c:pt>
                <c:pt idx="24">
                  <c:v>27.95</c:v>
                </c:pt>
                <c:pt idx="25">
                  <c:v>29.074999999999999</c:v>
                </c:pt>
                <c:pt idx="26">
                  <c:v>30.2</c:v>
                </c:pt>
                <c:pt idx="27">
                  <c:v>31.324999999999999</c:v>
                </c:pt>
                <c:pt idx="28">
                  <c:v>32.450000000000003</c:v>
                </c:pt>
                <c:pt idx="29">
                  <c:v>33.575000000000003</c:v>
                </c:pt>
                <c:pt idx="30">
                  <c:v>34.700000000000003</c:v>
                </c:pt>
                <c:pt idx="31">
                  <c:v>35.825000000000003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8679880"/>
        <c:axId val="558680272"/>
      </c:scatterChart>
      <c:catAx>
        <c:axId val="558679096"/>
        <c:scaling>
          <c:orientation val="maxMin"/>
        </c:scaling>
        <c:delete val="0"/>
        <c:axPos val="l"/>
        <c:numFmt formatCode="h&quot;時&quot;mm&quot;分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586794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58679488"/>
        <c:scaling>
          <c:orientation val="minMax"/>
          <c:max val="25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滞留長(m)渋滞長(m)</a:t>
                </a:r>
              </a:p>
            </c:rich>
          </c:tx>
          <c:layout>
            <c:manualLayout>
              <c:xMode val="edge"/>
              <c:yMode val="edge"/>
              <c:x val="0.4103343465045593"/>
              <c:y val="3.06211723534558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58679096"/>
        <c:crosses val="autoZero"/>
        <c:crossBetween val="between"/>
        <c:majorUnit val="50"/>
      </c:valAx>
      <c:valAx>
        <c:axId val="558679880"/>
        <c:scaling>
          <c:orientation val="minMax"/>
          <c:max val="6.9444444444444501E-3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layout>
            <c:manualLayout>
              <c:xMode val="edge"/>
              <c:yMode val="edge"/>
              <c:x val="0.43465045592705204"/>
              <c:y val="0.97900345134023603"/>
            </c:manualLayout>
          </c:layout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58680272"/>
        <c:crosses val="max"/>
        <c:crossBetween val="midCat"/>
        <c:majorUnit val="1.3888888888888909E-3"/>
      </c:valAx>
      <c:valAx>
        <c:axId val="558680272"/>
        <c:scaling>
          <c:orientation val="maxMin"/>
          <c:max val="36.5"/>
          <c:min val="0.5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558679880"/>
        <c:crosses val="autoZero"/>
        <c:crossBetween val="midCat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3981762917933141"/>
          <c:y val="6.1242344706911632E-3"/>
          <c:w val="0.73860182370820715"/>
          <c:h val="1.837270341207349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000000000000044" r="0.75000000000000044" t="1" header="0.5" footer="0.5"/>
    <c:pageSetup paperSize="9" orientation="landscape" horizontalDpi="-4" verticalDpi="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139817629179335"/>
          <c:y val="7.3298491780591973E-2"/>
          <c:w val="0.67477203647416539"/>
          <c:h val="0.8848175079228594"/>
        </c:manualLayout>
      </c:layout>
      <c:barChart>
        <c:barDir val="bar"/>
        <c:grouping val="clustered"/>
        <c:varyColors val="0"/>
        <c:ser>
          <c:idx val="0"/>
          <c:order val="0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'No.2CD（渋滞長）'!$N$25:$N$56</c:f>
              <c:numCache>
                <c:formatCode>h"時"mm"分"</c:formatCode>
                <c:ptCount val="32"/>
                <c:pt idx="0">
                  <c:v>0.29166666666666663</c:v>
                </c:pt>
                <c:pt idx="1">
                  <c:v>0.29861111111111105</c:v>
                </c:pt>
                <c:pt idx="2">
                  <c:v>0.30555555555555547</c:v>
                </c:pt>
                <c:pt idx="3">
                  <c:v>0.31249999999999989</c:v>
                </c:pt>
                <c:pt idx="4">
                  <c:v>0.31944444444444431</c:v>
                </c:pt>
                <c:pt idx="5">
                  <c:v>0.32638888888888873</c:v>
                </c:pt>
                <c:pt idx="6">
                  <c:v>0.33333333333333315</c:v>
                </c:pt>
                <c:pt idx="7">
                  <c:v>0.34027777777777757</c:v>
                </c:pt>
                <c:pt idx="8">
                  <c:v>0.34722222222222199</c:v>
                </c:pt>
                <c:pt idx="9">
                  <c:v>0.35416666666666641</c:v>
                </c:pt>
                <c:pt idx="10">
                  <c:v>0.36111111111111083</c:v>
                </c:pt>
                <c:pt idx="11">
                  <c:v>0.36805555555555525</c:v>
                </c:pt>
                <c:pt idx="12">
                  <c:v>0.37499999999999967</c:v>
                </c:pt>
                <c:pt idx="13">
                  <c:v>0.41666666666666635</c:v>
                </c:pt>
                <c:pt idx="14">
                  <c:v>0.45833333333333304</c:v>
                </c:pt>
                <c:pt idx="15">
                  <c:v>0.49999999999999972</c:v>
                </c:pt>
                <c:pt idx="16">
                  <c:v>0.54166666666666641</c:v>
                </c:pt>
                <c:pt idx="17">
                  <c:v>0.58333333333333304</c:v>
                </c:pt>
                <c:pt idx="18">
                  <c:v>0.62499999999999967</c:v>
                </c:pt>
                <c:pt idx="19">
                  <c:v>0.6666666666666663</c:v>
                </c:pt>
                <c:pt idx="20">
                  <c:v>0.70833333333333293</c:v>
                </c:pt>
                <c:pt idx="21">
                  <c:v>0.71527777777777735</c:v>
                </c:pt>
                <c:pt idx="22">
                  <c:v>0.72222222222222177</c:v>
                </c:pt>
                <c:pt idx="23">
                  <c:v>0.72916666666666619</c:v>
                </c:pt>
                <c:pt idx="24">
                  <c:v>0.73611111111111061</c:v>
                </c:pt>
                <c:pt idx="25">
                  <c:v>0.74305555555555503</c:v>
                </c:pt>
                <c:pt idx="26">
                  <c:v>0.74999999999999944</c:v>
                </c:pt>
                <c:pt idx="27">
                  <c:v>0.75694444444444386</c:v>
                </c:pt>
                <c:pt idx="28">
                  <c:v>0.76388888888888828</c:v>
                </c:pt>
                <c:pt idx="29">
                  <c:v>0.7708333333333327</c:v>
                </c:pt>
                <c:pt idx="30">
                  <c:v>0.77777777777777712</c:v>
                </c:pt>
                <c:pt idx="31">
                  <c:v>0.78472222222222154</c:v>
                </c:pt>
              </c:numCache>
            </c:numRef>
          </c:cat>
          <c:val>
            <c:numRef>
              <c:f>'No.2CD（渋滞長）'!$Q$25:$Q$56</c:f>
              <c:numCache>
                <c:formatCode>General</c:formatCode>
                <c:ptCount val="32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100</c:v>
                </c:pt>
                <c:pt idx="4">
                  <c:v>10</c:v>
                </c:pt>
                <c:pt idx="5">
                  <c:v>100</c:v>
                </c:pt>
                <c:pt idx="6">
                  <c:v>50</c:v>
                </c:pt>
                <c:pt idx="7">
                  <c:v>60</c:v>
                </c:pt>
                <c:pt idx="8">
                  <c:v>40</c:v>
                </c:pt>
                <c:pt idx="9">
                  <c:v>20</c:v>
                </c:pt>
                <c:pt idx="10">
                  <c:v>10</c:v>
                </c:pt>
                <c:pt idx="11">
                  <c:v>20</c:v>
                </c:pt>
                <c:pt idx="12">
                  <c:v>80</c:v>
                </c:pt>
                <c:pt idx="13">
                  <c:v>50</c:v>
                </c:pt>
                <c:pt idx="14">
                  <c:v>40</c:v>
                </c:pt>
                <c:pt idx="15">
                  <c:v>40</c:v>
                </c:pt>
                <c:pt idx="16">
                  <c:v>30</c:v>
                </c:pt>
                <c:pt idx="17">
                  <c:v>40</c:v>
                </c:pt>
                <c:pt idx="18">
                  <c:v>10</c:v>
                </c:pt>
                <c:pt idx="19">
                  <c:v>50</c:v>
                </c:pt>
                <c:pt idx="20">
                  <c:v>60</c:v>
                </c:pt>
                <c:pt idx="21">
                  <c:v>40</c:v>
                </c:pt>
                <c:pt idx="22">
                  <c:v>50</c:v>
                </c:pt>
                <c:pt idx="23">
                  <c:v>50</c:v>
                </c:pt>
                <c:pt idx="24">
                  <c:v>80</c:v>
                </c:pt>
                <c:pt idx="25">
                  <c:v>20</c:v>
                </c:pt>
                <c:pt idx="26">
                  <c:v>40</c:v>
                </c:pt>
                <c:pt idx="27">
                  <c:v>60</c:v>
                </c:pt>
                <c:pt idx="28">
                  <c:v>100</c:v>
                </c:pt>
                <c:pt idx="29">
                  <c:v>90</c:v>
                </c:pt>
                <c:pt idx="30">
                  <c:v>20</c:v>
                </c:pt>
                <c:pt idx="31">
                  <c:v>10</c:v>
                </c:pt>
              </c:numCache>
            </c:numRef>
          </c:val>
        </c:ser>
        <c:ser>
          <c:idx val="1"/>
          <c:order val="1"/>
          <c:tx>
            <c:v>渋滞長</c:v>
          </c:tx>
          <c:spPr>
            <a:solidFill>
              <a:srgbClr val="424242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'No.2CD（渋滞長）'!$N$25:$N$56</c:f>
              <c:numCache>
                <c:formatCode>h"時"mm"分"</c:formatCode>
                <c:ptCount val="32"/>
                <c:pt idx="0">
                  <c:v>0.29166666666666663</c:v>
                </c:pt>
                <c:pt idx="1">
                  <c:v>0.29861111111111105</c:v>
                </c:pt>
                <c:pt idx="2">
                  <c:v>0.30555555555555547</c:v>
                </c:pt>
                <c:pt idx="3">
                  <c:v>0.31249999999999989</c:v>
                </c:pt>
                <c:pt idx="4">
                  <c:v>0.31944444444444431</c:v>
                </c:pt>
                <c:pt idx="5">
                  <c:v>0.32638888888888873</c:v>
                </c:pt>
                <c:pt idx="6">
                  <c:v>0.33333333333333315</c:v>
                </c:pt>
                <c:pt idx="7">
                  <c:v>0.34027777777777757</c:v>
                </c:pt>
                <c:pt idx="8">
                  <c:v>0.34722222222222199</c:v>
                </c:pt>
                <c:pt idx="9">
                  <c:v>0.35416666666666641</c:v>
                </c:pt>
                <c:pt idx="10">
                  <c:v>0.36111111111111083</c:v>
                </c:pt>
                <c:pt idx="11">
                  <c:v>0.36805555555555525</c:v>
                </c:pt>
                <c:pt idx="12">
                  <c:v>0.37499999999999967</c:v>
                </c:pt>
                <c:pt idx="13">
                  <c:v>0.41666666666666635</c:v>
                </c:pt>
                <c:pt idx="14">
                  <c:v>0.45833333333333304</c:v>
                </c:pt>
                <c:pt idx="15">
                  <c:v>0.49999999999999972</c:v>
                </c:pt>
                <c:pt idx="16">
                  <c:v>0.54166666666666641</c:v>
                </c:pt>
                <c:pt idx="17">
                  <c:v>0.58333333333333304</c:v>
                </c:pt>
                <c:pt idx="18">
                  <c:v>0.62499999999999967</c:v>
                </c:pt>
                <c:pt idx="19">
                  <c:v>0.6666666666666663</c:v>
                </c:pt>
                <c:pt idx="20">
                  <c:v>0.70833333333333293</c:v>
                </c:pt>
                <c:pt idx="21">
                  <c:v>0.71527777777777735</c:v>
                </c:pt>
                <c:pt idx="22">
                  <c:v>0.72222222222222177</c:v>
                </c:pt>
                <c:pt idx="23">
                  <c:v>0.72916666666666619</c:v>
                </c:pt>
                <c:pt idx="24">
                  <c:v>0.73611111111111061</c:v>
                </c:pt>
                <c:pt idx="25">
                  <c:v>0.74305555555555503</c:v>
                </c:pt>
                <c:pt idx="26">
                  <c:v>0.74999999999999944</c:v>
                </c:pt>
                <c:pt idx="27">
                  <c:v>0.75694444444444386</c:v>
                </c:pt>
                <c:pt idx="28">
                  <c:v>0.76388888888888828</c:v>
                </c:pt>
                <c:pt idx="29">
                  <c:v>0.7708333333333327</c:v>
                </c:pt>
                <c:pt idx="30">
                  <c:v>0.77777777777777712</c:v>
                </c:pt>
                <c:pt idx="31">
                  <c:v>0.78472222222222154</c:v>
                </c:pt>
              </c:numCache>
            </c:numRef>
          </c:cat>
          <c:val>
            <c:numRef>
              <c:f>'No.2CD（渋滞長）'!$R$25:$R$56</c:f>
              <c:numCache>
                <c:formatCode>General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8680664"/>
        <c:axId val="559146248"/>
      </c:barChart>
      <c:scatterChart>
        <c:scatterStyle val="lineMarker"/>
        <c:varyColors val="0"/>
        <c:ser>
          <c:idx val="4"/>
          <c:order val="2"/>
          <c:tx>
            <c:v>通過時間</c:v>
          </c:tx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'No.2CD（渋滞長）'!$S$25:$S$56</c:f>
              <c:numCache>
                <c:formatCode>m"分"ss"秒"</c:formatCode>
                <c:ptCount val="32"/>
                <c:pt idx="0">
                  <c:v>6.9444444444444444E-5</c:v>
                </c:pt>
                <c:pt idx="1">
                  <c:v>1.3888888888888889E-4</c:v>
                </c:pt>
                <c:pt idx="2">
                  <c:v>1.3888888888888889E-4</c:v>
                </c:pt>
                <c:pt idx="3">
                  <c:v>3.3564814814814812E-4</c:v>
                </c:pt>
                <c:pt idx="4">
                  <c:v>9.2592592592592588E-5</c:v>
                </c:pt>
                <c:pt idx="5">
                  <c:v>3.5879629629629635E-4</c:v>
                </c:pt>
                <c:pt idx="6">
                  <c:v>1.8518518518518518E-4</c:v>
                </c:pt>
                <c:pt idx="7">
                  <c:v>3.0092592592592595E-4</c:v>
                </c:pt>
                <c:pt idx="8">
                  <c:v>3.8194444444444446E-4</c:v>
                </c:pt>
                <c:pt idx="9">
                  <c:v>1.9675925925925926E-4</c:v>
                </c:pt>
                <c:pt idx="10">
                  <c:v>9.2592592592592588E-5</c:v>
                </c:pt>
                <c:pt idx="11">
                  <c:v>1.6203703703703703E-4</c:v>
                </c:pt>
                <c:pt idx="12">
                  <c:v>2.7777777777777778E-4</c:v>
                </c:pt>
                <c:pt idx="13">
                  <c:v>3.2407407407407406E-4</c:v>
                </c:pt>
                <c:pt idx="14">
                  <c:v>4.0509259259259258E-4</c:v>
                </c:pt>
                <c:pt idx="15">
                  <c:v>2.6620370370370372E-4</c:v>
                </c:pt>
                <c:pt idx="16">
                  <c:v>3.4722222222222224E-4</c:v>
                </c:pt>
                <c:pt idx="17">
                  <c:v>2.3148148148148146E-4</c:v>
                </c:pt>
                <c:pt idx="18">
                  <c:v>9.2592592592592588E-5</c:v>
                </c:pt>
                <c:pt idx="19">
                  <c:v>4.3981481481481481E-4</c:v>
                </c:pt>
                <c:pt idx="20">
                  <c:v>4.6296296296296293E-4</c:v>
                </c:pt>
                <c:pt idx="21">
                  <c:v>2.8935185185185189E-4</c:v>
                </c:pt>
                <c:pt idx="22">
                  <c:v>3.4722222222222224E-4</c:v>
                </c:pt>
                <c:pt idx="23">
                  <c:v>3.3564814814814812E-4</c:v>
                </c:pt>
                <c:pt idx="24">
                  <c:v>6.018518518518519E-4</c:v>
                </c:pt>
                <c:pt idx="25">
                  <c:v>1.5046296296296297E-4</c:v>
                </c:pt>
                <c:pt idx="26">
                  <c:v>3.8194444444444446E-4</c:v>
                </c:pt>
                <c:pt idx="27">
                  <c:v>5.3240740740740744E-4</c:v>
                </c:pt>
                <c:pt idx="28">
                  <c:v>6.134259259259259E-4</c:v>
                </c:pt>
                <c:pt idx="29">
                  <c:v>3.8194444444444446E-4</c:v>
                </c:pt>
                <c:pt idx="30">
                  <c:v>3.0092592592592595E-4</c:v>
                </c:pt>
                <c:pt idx="31">
                  <c:v>8.1018518518518516E-5</c:v>
                </c:pt>
              </c:numCache>
            </c:numRef>
          </c:xVal>
          <c:yVal>
            <c:numRef>
              <c:f>'No.2CD（渋滞長）'!$AD$25:$AD$56</c:f>
              <c:numCache>
                <c:formatCode>General</c:formatCode>
                <c:ptCount val="32"/>
                <c:pt idx="0">
                  <c:v>0.95</c:v>
                </c:pt>
                <c:pt idx="1">
                  <c:v>2.0750000000000002</c:v>
                </c:pt>
                <c:pt idx="2">
                  <c:v>3.2</c:v>
                </c:pt>
                <c:pt idx="3">
                  <c:v>4.3250000000000002</c:v>
                </c:pt>
                <c:pt idx="4">
                  <c:v>5.45</c:v>
                </c:pt>
                <c:pt idx="5">
                  <c:v>6.5750000000000002</c:v>
                </c:pt>
                <c:pt idx="6">
                  <c:v>7.7</c:v>
                </c:pt>
                <c:pt idx="7">
                  <c:v>8.8249999999999993</c:v>
                </c:pt>
                <c:pt idx="8">
                  <c:v>9.9499999999999993</c:v>
                </c:pt>
                <c:pt idx="9">
                  <c:v>11.074999999999999</c:v>
                </c:pt>
                <c:pt idx="10">
                  <c:v>12.2</c:v>
                </c:pt>
                <c:pt idx="11">
                  <c:v>13.324999999999999</c:v>
                </c:pt>
                <c:pt idx="12">
                  <c:v>14.45</c:v>
                </c:pt>
                <c:pt idx="13">
                  <c:v>15.574999999999999</c:v>
                </c:pt>
                <c:pt idx="14">
                  <c:v>16.7</c:v>
                </c:pt>
                <c:pt idx="15">
                  <c:v>17.824999999999999</c:v>
                </c:pt>
                <c:pt idx="16">
                  <c:v>18.95</c:v>
                </c:pt>
                <c:pt idx="17">
                  <c:v>20.074999999999999</c:v>
                </c:pt>
                <c:pt idx="18">
                  <c:v>21.2</c:v>
                </c:pt>
                <c:pt idx="19">
                  <c:v>22.324999999999999</c:v>
                </c:pt>
                <c:pt idx="20">
                  <c:v>23.45</c:v>
                </c:pt>
                <c:pt idx="21">
                  <c:v>24.574999999999999</c:v>
                </c:pt>
                <c:pt idx="22">
                  <c:v>25.7</c:v>
                </c:pt>
                <c:pt idx="23">
                  <c:v>26.824999999999999</c:v>
                </c:pt>
                <c:pt idx="24">
                  <c:v>27.95</c:v>
                </c:pt>
                <c:pt idx="25">
                  <c:v>29.074999999999999</c:v>
                </c:pt>
                <c:pt idx="26">
                  <c:v>30.2</c:v>
                </c:pt>
                <c:pt idx="27">
                  <c:v>31.324999999999999</c:v>
                </c:pt>
                <c:pt idx="28">
                  <c:v>32.450000000000003</c:v>
                </c:pt>
                <c:pt idx="29">
                  <c:v>33.575000000000003</c:v>
                </c:pt>
                <c:pt idx="30">
                  <c:v>34.700000000000003</c:v>
                </c:pt>
                <c:pt idx="31">
                  <c:v>35.825000000000003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9146640"/>
        <c:axId val="559147032"/>
      </c:scatterChart>
      <c:catAx>
        <c:axId val="558680664"/>
        <c:scaling>
          <c:orientation val="maxMin"/>
        </c:scaling>
        <c:delete val="0"/>
        <c:axPos val="l"/>
        <c:numFmt formatCode="h&quot;時&quot;mm&quot;分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591462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59146248"/>
        <c:scaling>
          <c:orientation val="minMax"/>
          <c:max val="25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滞留長(m)渋滞長(m)</a:t>
                </a:r>
              </a:p>
            </c:rich>
          </c:tx>
          <c:layout>
            <c:manualLayout>
              <c:xMode val="edge"/>
              <c:yMode val="edge"/>
              <c:x val="0.41945288753799426"/>
              <c:y val="3.141361256544506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58680664"/>
        <c:crosses val="autoZero"/>
        <c:crossBetween val="between"/>
        <c:majorUnit val="50"/>
      </c:valAx>
      <c:valAx>
        <c:axId val="559146640"/>
        <c:scaling>
          <c:orientation val="minMax"/>
          <c:max val="6.9444444444444501E-3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layout>
            <c:manualLayout>
              <c:xMode val="edge"/>
              <c:yMode val="edge"/>
              <c:x val="0.44072948328267503"/>
              <c:y val="0.97818581577826369"/>
            </c:manualLayout>
          </c:layout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59147032"/>
        <c:crosses val="max"/>
        <c:crossBetween val="midCat"/>
        <c:majorUnit val="1.3888888888888909E-3"/>
      </c:valAx>
      <c:valAx>
        <c:axId val="559147032"/>
        <c:scaling>
          <c:orientation val="maxMin"/>
          <c:max val="36.5"/>
          <c:min val="0.5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559146640"/>
        <c:crosses val="autoZero"/>
        <c:crossBetween val="midCat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3069908814589679"/>
          <c:y val="1.0471204188481676E-2"/>
          <c:w val="0.73860182370820704"/>
          <c:h val="1.832460732984293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000000000000044" r="0.75000000000000044" t="1" header="0.5" footer="0.5"/>
    <c:pageSetup paperSize="9" orientation="landscape" horizontalDpi="-4" verticalDpi="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316109422492413"/>
          <c:y val="7.2615985051660489E-2"/>
          <c:w val="0.69300911854103364"/>
          <c:h val="0.88801475695705256"/>
        </c:manualLayout>
      </c:layout>
      <c:barChart>
        <c:barDir val="bar"/>
        <c:grouping val="clustered"/>
        <c:varyColors val="0"/>
        <c:ser>
          <c:idx val="0"/>
          <c:order val="0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'No.2CD（渋滞長）'!$A$25:$A$56</c:f>
              <c:numCache>
                <c:formatCode>h"時"mm"分"</c:formatCode>
                <c:ptCount val="32"/>
                <c:pt idx="0">
                  <c:v>0.29166666666666663</c:v>
                </c:pt>
                <c:pt idx="1">
                  <c:v>0.29861111111111105</c:v>
                </c:pt>
                <c:pt idx="2">
                  <c:v>0.30555555555555547</c:v>
                </c:pt>
                <c:pt idx="3">
                  <c:v>0.31249999999999989</c:v>
                </c:pt>
                <c:pt idx="4">
                  <c:v>0.31944444444444431</c:v>
                </c:pt>
                <c:pt idx="5">
                  <c:v>0.32638888888888873</c:v>
                </c:pt>
                <c:pt idx="6">
                  <c:v>0.33333333333333315</c:v>
                </c:pt>
                <c:pt idx="7">
                  <c:v>0.34027777777777757</c:v>
                </c:pt>
                <c:pt idx="8">
                  <c:v>0.34722222222222199</c:v>
                </c:pt>
                <c:pt idx="9">
                  <c:v>0.35416666666666641</c:v>
                </c:pt>
                <c:pt idx="10">
                  <c:v>0.36111111111111083</c:v>
                </c:pt>
                <c:pt idx="11">
                  <c:v>0.36805555555555525</c:v>
                </c:pt>
                <c:pt idx="12">
                  <c:v>0.37499999999999967</c:v>
                </c:pt>
                <c:pt idx="13">
                  <c:v>0.41666666666666635</c:v>
                </c:pt>
                <c:pt idx="14">
                  <c:v>0.45833333333333304</c:v>
                </c:pt>
                <c:pt idx="15">
                  <c:v>0.49999999999999972</c:v>
                </c:pt>
                <c:pt idx="16">
                  <c:v>0.54166666666666641</c:v>
                </c:pt>
                <c:pt idx="17">
                  <c:v>0.58333333333333304</c:v>
                </c:pt>
                <c:pt idx="18">
                  <c:v>0.62499999999999967</c:v>
                </c:pt>
                <c:pt idx="19">
                  <c:v>0.6666666666666663</c:v>
                </c:pt>
                <c:pt idx="20">
                  <c:v>0.70833333333333293</c:v>
                </c:pt>
                <c:pt idx="21">
                  <c:v>0.71527777777777735</c:v>
                </c:pt>
                <c:pt idx="22">
                  <c:v>0.72222222222222177</c:v>
                </c:pt>
                <c:pt idx="23">
                  <c:v>0.72916666666666619</c:v>
                </c:pt>
                <c:pt idx="24">
                  <c:v>0.73611111111111061</c:v>
                </c:pt>
                <c:pt idx="25">
                  <c:v>0.74305555555555503</c:v>
                </c:pt>
                <c:pt idx="26">
                  <c:v>0.74999999999999944</c:v>
                </c:pt>
                <c:pt idx="27">
                  <c:v>0.75694444444444386</c:v>
                </c:pt>
                <c:pt idx="28">
                  <c:v>0.76388888888888828</c:v>
                </c:pt>
                <c:pt idx="29">
                  <c:v>0.7708333333333327</c:v>
                </c:pt>
                <c:pt idx="30">
                  <c:v>0.77777777777777712</c:v>
                </c:pt>
                <c:pt idx="31">
                  <c:v>0.78472222222222154</c:v>
                </c:pt>
              </c:numCache>
            </c:numRef>
          </c:cat>
          <c:val>
            <c:numRef>
              <c:f>'No.2CD（渋滞長）'!$D$25:$D$56</c:f>
              <c:numCache>
                <c:formatCode>General</c:formatCode>
                <c:ptCount val="32"/>
                <c:pt idx="0">
                  <c:v>20</c:v>
                </c:pt>
                <c:pt idx="1">
                  <c:v>40</c:v>
                </c:pt>
                <c:pt idx="2">
                  <c:v>40</c:v>
                </c:pt>
                <c:pt idx="3">
                  <c:v>30</c:v>
                </c:pt>
                <c:pt idx="4">
                  <c:v>20</c:v>
                </c:pt>
                <c:pt idx="5">
                  <c:v>50</c:v>
                </c:pt>
                <c:pt idx="6">
                  <c:v>40</c:v>
                </c:pt>
                <c:pt idx="7">
                  <c:v>50</c:v>
                </c:pt>
                <c:pt idx="8">
                  <c:v>40</c:v>
                </c:pt>
                <c:pt idx="9">
                  <c:v>50</c:v>
                </c:pt>
                <c:pt idx="10">
                  <c:v>40</c:v>
                </c:pt>
                <c:pt idx="11">
                  <c:v>50</c:v>
                </c:pt>
                <c:pt idx="12">
                  <c:v>80</c:v>
                </c:pt>
                <c:pt idx="13">
                  <c:v>30</c:v>
                </c:pt>
                <c:pt idx="14">
                  <c:v>70</c:v>
                </c:pt>
                <c:pt idx="15">
                  <c:v>40</c:v>
                </c:pt>
                <c:pt idx="16">
                  <c:v>40</c:v>
                </c:pt>
                <c:pt idx="17">
                  <c:v>80</c:v>
                </c:pt>
                <c:pt idx="18">
                  <c:v>80</c:v>
                </c:pt>
                <c:pt idx="19">
                  <c:v>30</c:v>
                </c:pt>
                <c:pt idx="20">
                  <c:v>20</c:v>
                </c:pt>
                <c:pt idx="21">
                  <c:v>80</c:v>
                </c:pt>
                <c:pt idx="22">
                  <c:v>40</c:v>
                </c:pt>
                <c:pt idx="23">
                  <c:v>70</c:v>
                </c:pt>
                <c:pt idx="24">
                  <c:v>40</c:v>
                </c:pt>
                <c:pt idx="25">
                  <c:v>10</c:v>
                </c:pt>
                <c:pt idx="26">
                  <c:v>50</c:v>
                </c:pt>
                <c:pt idx="27">
                  <c:v>50</c:v>
                </c:pt>
                <c:pt idx="28">
                  <c:v>20</c:v>
                </c:pt>
                <c:pt idx="29">
                  <c:v>40</c:v>
                </c:pt>
                <c:pt idx="30">
                  <c:v>70</c:v>
                </c:pt>
                <c:pt idx="31">
                  <c:v>40</c:v>
                </c:pt>
              </c:numCache>
            </c:numRef>
          </c:val>
        </c:ser>
        <c:ser>
          <c:idx val="1"/>
          <c:order val="1"/>
          <c:tx>
            <c:v>渋滞長</c:v>
          </c:tx>
          <c:spPr>
            <a:solidFill>
              <a:srgbClr val="424242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'No.2CD（渋滞長）'!$A$25:$A$56</c:f>
              <c:numCache>
                <c:formatCode>h"時"mm"分"</c:formatCode>
                <c:ptCount val="32"/>
                <c:pt idx="0">
                  <c:v>0.29166666666666663</c:v>
                </c:pt>
                <c:pt idx="1">
                  <c:v>0.29861111111111105</c:v>
                </c:pt>
                <c:pt idx="2">
                  <c:v>0.30555555555555547</c:v>
                </c:pt>
                <c:pt idx="3">
                  <c:v>0.31249999999999989</c:v>
                </c:pt>
                <c:pt idx="4">
                  <c:v>0.31944444444444431</c:v>
                </c:pt>
                <c:pt idx="5">
                  <c:v>0.32638888888888873</c:v>
                </c:pt>
                <c:pt idx="6">
                  <c:v>0.33333333333333315</c:v>
                </c:pt>
                <c:pt idx="7">
                  <c:v>0.34027777777777757</c:v>
                </c:pt>
                <c:pt idx="8">
                  <c:v>0.34722222222222199</c:v>
                </c:pt>
                <c:pt idx="9">
                  <c:v>0.35416666666666641</c:v>
                </c:pt>
                <c:pt idx="10">
                  <c:v>0.36111111111111083</c:v>
                </c:pt>
                <c:pt idx="11">
                  <c:v>0.36805555555555525</c:v>
                </c:pt>
                <c:pt idx="12">
                  <c:v>0.37499999999999967</c:v>
                </c:pt>
                <c:pt idx="13">
                  <c:v>0.41666666666666635</c:v>
                </c:pt>
                <c:pt idx="14">
                  <c:v>0.45833333333333304</c:v>
                </c:pt>
                <c:pt idx="15">
                  <c:v>0.49999999999999972</c:v>
                </c:pt>
                <c:pt idx="16">
                  <c:v>0.54166666666666641</c:v>
                </c:pt>
                <c:pt idx="17">
                  <c:v>0.58333333333333304</c:v>
                </c:pt>
                <c:pt idx="18">
                  <c:v>0.62499999999999967</c:v>
                </c:pt>
                <c:pt idx="19">
                  <c:v>0.6666666666666663</c:v>
                </c:pt>
                <c:pt idx="20">
                  <c:v>0.70833333333333293</c:v>
                </c:pt>
                <c:pt idx="21">
                  <c:v>0.71527777777777735</c:v>
                </c:pt>
                <c:pt idx="22">
                  <c:v>0.72222222222222177</c:v>
                </c:pt>
                <c:pt idx="23">
                  <c:v>0.72916666666666619</c:v>
                </c:pt>
                <c:pt idx="24">
                  <c:v>0.73611111111111061</c:v>
                </c:pt>
                <c:pt idx="25">
                  <c:v>0.74305555555555503</c:v>
                </c:pt>
                <c:pt idx="26">
                  <c:v>0.74999999999999944</c:v>
                </c:pt>
                <c:pt idx="27">
                  <c:v>0.75694444444444386</c:v>
                </c:pt>
                <c:pt idx="28">
                  <c:v>0.76388888888888828</c:v>
                </c:pt>
                <c:pt idx="29">
                  <c:v>0.7708333333333327</c:v>
                </c:pt>
                <c:pt idx="30">
                  <c:v>0.77777777777777712</c:v>
                </c:pt>
                <c:pt idx="31">
                  <c:v>0.78472222222222154</c:v>
                </c:pt>
              </c:numCache>
            </c:numRef>
          </c:cat>
          <c:val>
            <c:numRef>
              <c:f>'No.2CD（渋滞長）'!$E$25:$E$56</c:f>
              <c:numCache>
                <c:formatCode>General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9147816"/>
        <c:axId val="559148208"/>
      </c:barChart>
      <c:scatterChart>
        <c:scatterStyle val="lineMarker"/>
        <c:varyColors val="0"/>
        <c:ser>
          <c:idx val="4"/>
          <c:order val="2"/>
          <c:tx>
            <c:v>通過時間</c:v>
          </c:tx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'No.2CD（渋滞長）'!$F$25:$F$56</c:f>
              <c:numCache>
                <c:formatCode>m"分"ss"秒"</c:formatCode>
                <c:ptCount val="32"/>
                <c:pt idx="0">
                  <c:v>9.2592592592592588E-5</c:v>
                </c:pt>
                <c:pt idx="1">
                  <c:v>2.199074074074074E-4</c:v>
                </c:pt>
                <c:pt idx="2">
                  <c:v>2.3148148148148146E-4</c:v>
                </c:pt>
                <c:pt idx="3">
                  <c:v>1.1574074074074073E-4</c:v>
                </c:pt>
                <c:pt idx="4">
                  <c:v>1.273148148148148E-4</c:v>
                </c:pt>
                <c:pt idx="5">
                  <c:v>2.0833333333333335E-4</c:v>
                </c:pt>
                <c:pt idx="6">
                  <c:v>1.8518518518518518E-4</c:v>
                </c:pt>
                <c:pt idx="7">
                  <c:v>1.7361111111111112E-4</c:v>
                </c:pt>
                <c:pt idx="8">
                  <c:v>1.3888888888888889E-4</c:v>
                </c:pt>
                <c:pt idx="9">
                  <c:v>2.4305555555555552E-4</c:v>
                </c:pt>
                <c:pt idx="10">
                  <c:v>1.7361111111111112E-4</c:v>
                </c:pt>
                <c:pt idx="11">
                  <c:v>2.199074074074074E-4</c:v>
                </c:pt>
                <c:pt idx="12">
                  <c:v>2.6620370370370372E-4</c:v>
                </c:pt>
                <c:pt idx="13">
                  <c:v>1.0416666666666667E-4</c:v>
                </c:pt>
                <c:pt idx="14">
                  <c:v>2.5462962962962961E-4</c:v>
                </c:pt>
                <c:pt idx="15">
                  <c:v>1.9675925925925926E-4</c:v>
                </c:pt>
                <c:pt idx="16">
                  <c:v>1.7361111111111112E-4</c:v>
                </c:pt>
                <c:pt idx="17">
                  <c:v>3.2407407407407406E-4</c:v>
                </c:pt>
                <c:pt idx="18">
                  <c:v>2.6620370370370372E-4</c:v>
                </c:pt>
                <c:pt idx="19">
                  <c:v>9.2592592592592588E-5</c:v>
                </c:pt>
                <c:pt idx="20">
                  <c:v>1.1574074074074073E-4</c:v>
                </c:pt>
                <c:pt idx="21">
                  <c:v>3.0092592592592595E-4</c:v>
                </c:pt>
                <c:pt idx="22">
                  <c:v>1.6203703703703703E-4</c:v>
                </c:pt>
                <c:pt idx="23">
                  <c:v>2.199074074074074E-4</c:v>
                </c:pt>
                <c:pt idx="24">
                  <c:v>1.6203703703703703E-4</c:v>
                </c:pt>
                <c:pt idx="25">
                  <c:v>5.7870370370370366E-5</c:v>
                </c:pt>
                <c:pt idx="26">
                  <c:v>1.9675925925925926E-4</c:v>
                </c:pt>
                <c:pt idx="27">
                  <c:v>1.7361111111111112E-4</c:v>
                </c:pt>
                <c:pt idx="28">
                  <c:v>1.273148148148148E-4</c:v>
                </c:pt>
                <c:pt idx="29">
                  <c:v>1.7361111111111112E-4</c:v>
                </c:pt>
                <c:pt idx="30">
                  <c:v>2.8935185185185189E-4</c:v>
                </c:pt>
                <c:pt idx="31">
                  <c:v>1.6203703703703703E-4</c:v>
                </c:pt>
              </c:numCache>
            </c:numRef>
          </c:xVal>
          <c:yVal>
            <c:numRef>
              <c:f>'No.2CD（渋滞長）'!$AD$25:$AD$56</c:f>
              <c:numCache>
                <c:formatCode>General</c:formatCode>
                <c:ptCount val="32"/>
                <c:pt idx="0">
                  <c:v>0.95</c:v>
                </c:pt>
                <c:pt idx="1">
                  <c:v>2.0750000000000002</c:v>
                </c:pt>
                <c:pt idx="2">
                  <c:v>3.2</c:v>
                </c:pt>
                <c:pt idx="3">
                  <c:v>4.3250000000000002</c:v>
                </c:pt>
                <c:pt idx="4">
                  <c:v>5.45</c:v>
                </c:pt>
                <c:pt idx="5">
                  <c:v>6.5750000000000002</c:v>
                </c:pt>
                <c:pt idx="6">
                  <c:v>7.7</c:v>
                </c:pt>
                <c:pt idx="7">
                  <c:v>8.8249999999999993</c:v>
                </c:pt>
                <c:pt idx="8">
                  <c:v>9.9499999999999993</c:v>
                </c:pt>
                <c:pt idx="9">
                  <c:v>11.074999999999999</c:v>
                </c:pt>
                <c:pt idx="10">
                  <c:v>12.2</c:v>
                </c:pt>
                <c:pt idx="11">
                  <c:v>13.324999999999999</c:v>
                </c:pt>
                <c:pt idx="12">
                  <c:v>14.45</c:v>
                </c:pt>
                <c:pt idx="13">
                  <c:v>15.574999999999999</c:v>
                </c:pt>
                <c:pt idx="14">
                  <c:v>16.7</c:v>
                </c:pt>
                <c:pt idx="15">
                  <c:v>17.824999999999999</c:v>
                </c:pt>
                <c:pt idx="16">
                  <c:v>18.95</c:v>
                </c:pt>
                <c:pt idx="17">
                  <c:v>20.074999999999999</c:v>
                </c:pt>
                <c:pt idx="18">
                  <c:v>21.2</c:v>
                </c:pt>
                <c:pt idx="19">
                  <c:v>22.324999999999999</c:v>
                </c:pt>
                <c:pt idx="20">
                  <c:v>23.45</c:v>
                </c:pt>
                <c:pt idx="21">
                  <c:v>24.574999999999999</c:v>
                </c:pt>
                <c:pt idx="22">
                  <c:v>25.7</c:v>
                </c:pt>
                <c:pt idx="23">
                  <c:v>26.824999999999999</c:v>
                </c:pt>
                <c:pt idx="24">
                  <c:v>27.95</c:v>
                </c:pt>
                <c:pt idx="25">
                  <c:v>29.074999999999999</c:v>
                </c:pt>
                <c:pt idx="26">
                  <c:v>30.2</c:v>
                </c:pt>
                <c:pt idx="27">
                  <c:v>31.324999999999999</c:v>
                </c:pt>
                <c:pt idx="28">
                  <c:v>32.450000000000003</c:v>
                </c:pt>
                <c:pt idx="29">
                  <c:v>33.575000000000003</c:v>
                </c:pt>
                <c:pt idx="30">
                  <c:v>34.700000000000003</c:v>
                </c:pt>
                <c:pt idx="31">
                  <c:v>35.825000000000003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9148600"/>
        <c:axId val="559148992"/>
      </c:scatterChart>
      <c:catAx>
        <c:axId val="559147816"/>
        <c:scaling>
          <c:orientation val="maxMin"/>
        </c:scaling>
        <c:delete val="0"/>
        <c:axPos val="l"/>
        <c:numFmt formatCode="h&quot;時&quot;mm&quot;分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591482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59148208"/>
        <c:scaling>
          <c:orientation val="minMax"/>
          <c:max val="25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滞留長(m)渋滞長(m)</a:t>
                </a:r>
              </a:p>
            </c:rich>
          </c:tx>
          <c:layout>
            <c:manualLayout>
              <c:xMode val="edge"/>
              <c:yMode val="edge"/>
              <c:x val="0.4103343465045593"/>
              <c:y val="3.06211723534558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59147816"/>
        <c:crosses val="autoZero"/>
        <c:crossBetween val="between"/>
        <c:majorUnit val="50"/>
      </c:valAx>
      <c:valAx>
        <c:axId val="559148600"/>
        <c:scaling>
          <c:orientation val="minMax"/>
          <c:max val="6.9444444444444501E-3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layout>
            <c:manualLayout>
              <c:xMode val="edge"/>
              <c:yMode val="edge"/>
              <c:x val="0.43465045592705204"/>
              <c:y val="0.97900345134023603"/>
            </c:manualLayout>
          </c:layout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59148992"/>
        <c:crosses val="max"/>
        <c:crossBetween val="midCat"/>
        <c:majorUnit val="1.3888888888888909E-3"/>
      </c:valAx>
      <c:valAx>
        <c:axId val="559148992"/>
        <c:scaling>
          <c:orientation val="maxMin"/>
          <c:max val="36.5"/>
          <c:min val="0.5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559148600"/>
        <c:crosses val="autoZero"/>
        <c:crossBetween val="midCat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3981762917933141"/>
          <c:y val="6.1242344706911632E-3"/>
          <c:w val="0.73860182370820715"/>
          <c:h val="1.837270341207349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000000000000044" r="0.75000000000000044" t="1" header="0.5" footer="0.5"/>
    <c:pageSetup paperSize="9" orientation="landscape" horizontalDpi="-4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1452513966481"/>
          <c:y val="7.2115553907080812E-2"/>
          <c:w val="0.79050279329608941"/>
          <c:h val="0.841348128915942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'No.2Ａ（時間変動）'!$A$74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'No.2Ａ（時間変動）'!$B$38:$M$38</c:f>
              <c:numCache>
                <c:formatCode>General</c:formatCode>
                <c:ptCount val="12"/>
                <c:pt idx="0">
                  <c:v>100</c:v>
                </c:pt>
                <c:pt idx="1">
                  <c:v>103</c:v>
                </c:pt>
                <c:pt idx="2">
                  <c:v>97</c:v>
                </c:pt>
                <c:pt idx="3">
                  <c:v>96</c:v>
                </c:pt>
                <c:pt idx="4">
                  <c:v>72</c:v>
                </c:pt>
                <c:pt idx="5">
                  <c:v>74</c:v>
                </c:pt>
                <c:pt idx="6">
                  <c:v>73</c:v>
                </c:pt>
                <c:pt idx="7">
                  <c:v>79</c:v>
                </c:pt>
                <c:pt idx="8">
                  <c:v>71</c:v>
                </c:pt>
                <c:pt idx="9">
                  <c:v>84</c:v>
                </c:pt>
                <c:pt idx="10">
                  <c:v>87</c:v>
                </c:pt>
                <c:pt idx="11">
                  <c:v>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C12-4739-8009-89B75D778597}"/>
            </c:ext>
          </c:extLst>
        </c:ser>
        <c:ser>
          <c:idx val="1"/>
          <c:order val="1"/>
          <c:tx>
            <c:strRef>
              <c:f>'No.2Ａ（時間変動）'!$A$75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'No.2Ａ（時間変動）'!$B$39:$M$39</c:f>
              <c:numCache>
                <c:formatCode>General</c:formatCode>
                <c:ptCount val="12"/>
                <c:pt idx="0">
                  <c:v>375</c:v>
                </c:pt>
                <c:pt idx="1">
                  <c:v>356</c:v>
                </c:pt>
                <c:pt idx="2">
                  <c:v>376</c:v>
                </c:pt>
                <c:pt idx="3">
                  <c:v>339</c:v>
                </c:pt>
                <c:pt idx="4">
                  <c:v>313</c:v>
                </c:pt>
                <c:pt idx="5">
                  <c:v>356</c:v>
                </c:pt>
                <c:pt idx="6">
                  <c:v>407</c:v>
                </c:pt>
                <c:pt idx="7">
                  <c:v>411</c:v>
                </c:pt>
                <c:pt idx="8">
                  <c:v>379</c:v>
                </c:pt>
                <c:pt idx="9">
                  <c:v>384</c:v>
                </c:pt>
                <c:pt idx="10">
                  <c:v>460</c:v>
                </c:pt>
                <c:pt idx="11">
                  <c:v>377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C12-4739-8009-89B75D778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99890776"/>
        <c:axId val="199891168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'No.2Ａ（時間変動）'!$B$41:$M$41</c:f>
              <c:numCache>
                <c:formatCode>0.0\ "%"</c:formatCode>
                <c:ptCount val="12"/>
                <c:pt idx="0">
                  <c:v>21.052631578947366</c:v>
                </c:pt>
                <c:pt idx="1">
                  <c:v>22.440087145969496</c:v>
                </c:pt>
                <c:pt idx="2">
                  <c:v>20.507399577167018</c:v>
                </c:pt>
                <c:pt idx="3">
                  <c:v>22.068965517241381</c:v>
                </c:pt>
                <c:pt idx="4">
                  <c:v>18.7012987012987</c:v>
                </c:pt>
                <c:pt idx="5">
                  <c:v>17.209302325581397</c:v>
                </c:pt>
                <c:pt idx="6">
                  <c:v>15.208333333333332</c:v>
                </c:pt>
                <c:pt idx="7">
                  <c:v>16.122448979591837</c:v>
                </c:pt>
                <c:pt idx="8">
                  <c:v>15.777777777777777</c:v>
                </c:pt>
                <c:pt idx="9">
                  <c:v>17.948717948717949</c:v>
                </c:pt>
                <c:pt idx="10">
                  <c:v>15.904936014625228</c:v>
                </c:pt>
                <c:pt idx="11">
                  <c:v>18.75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C12-4739-8009-89B75D778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891560"/>
        <c:axId val="199891952"/>
      </c:lineChart>
      <c:catAx>
        <c:axId val="199890776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9891168"/>
        <c:crosses val="autoZero"/>
        <c:auto val="0"/>
        <c:lblAlgn val="ctr"/>
        <c:lblOffset val="100"/>
        <c:tickMarkSkip val="1"/>
        <c:noMultiLvlLbl val="0"/>
      </c:catAx>
      <c:valAx>
        <c:axId val="199891168"/>
        <c:scaling>
          <c:orientation val="minMax"/>
          <c:max val="2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98E-3"/>
              <c:y val="0.24038517969026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9890776"/>
        <c:crosses val="autoZero"/>
        <c:crossBetween val="between"/>
        <c:majorUnit val="500"/>
      </c:valAx>
      <c:catAx>
        <c:axId val="199891560"/>
        <c:scaling>
          <c:orientation val="minMax"/>
        </c:scaling>
        <c:delete val="1"/>
        <c:axPos val="b"/>
        <c:majorTickMark val="out"/>
        <c:minorTickMark val="none"/>
        <c:tickLblPos val="none"/>
        <c:crossAx val="199891952"/>
        <c:crosses val="autoZero"/>
        <c:auto val="0"/>
        <c:lblAlgn val="ctr"/>
        <c:lblOffset val="100"/>
        <c:noMultiLvlLbl val="0"/>
      </c:catAx>
      <c:valAx>
        <c:axId val="199891952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670391061452587"/>
              <c:y val="0.13461570062655082"/>
            </c:manualLayout>
          </c:layout>
          <c:overlay val="0"/>
          <c:spPr>
            <a:noFill/>
            <a:ln w="25400">
              <a:noFill/>
            </a:ln>
          </c:spPr>
        </c:title>
        <c:numFmt formatCode="0.0\ &quot;%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9891560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000000000000044" r="0.75000000000000044" t="1" header="0.5" footer="0.5"/>
    <c:pageSetup paperSize="9" orientation="landscape" horizontalDpi="-4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1452513966481"/>
          <c:y val="7.2115553907080812E-2"/>
          <c:w val="0.78910614525139622"/>
          <c:h val="0.841348128915942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'No.2Ａ（時間変動）'!$A$74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'No.2Ａ（時間変動）'!$B$56:$M$56</c:f>
              <c:numCache>
                <c:formatCode>General</c:formatCode>
                <c:ptCount val="12"/>
                <c:pt idx="0">
                  <c:v>94</c:v>
                </c:pt>
                <c:pt idx="1">
                  <c:v>115</c:v>
                </c:pt>
                <c:pt idx="2">
                  <c:v>101</c:v>
                </c:pt>
                <c:pt idx="3">
                  <c:v>78</c:v>
                </c:pt>
                <c:pt idx="4">
                  <c:v>77</c:v>
                </c:pt>
                <c:pt idx="5">
                  <c:v>75</c:v>
                </c:pt>
                <c:pt idx="6">
                  <c:v>75</c:v>
                </c:pt>
                <c:pt idx="7">
                  <c:v>76</c:v>
                </c:pt>
                <c:pt idx="8">
                  <c:v>79</c:v>
                </c:pt>
                <c:pt idx="9">
                  <c:v>79</c:v>
                </c:pt>
                <c:pt idx="10">
                  <c:v>84</c:v>
                </c:pt>
                <c:pt idx="11">
                  <c:v>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79D-49A9-870C-76C1315FDC35}"/>
            </c:ext>
          </c:extLst>
        </c:ser>
        <c:ser>
          <c:idx val="1"/>
          <c:order val="1"/>
          <c:tx>
            <c:strRef>
              <c:f>'No.2Ａ（時間変動）'!$A$75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'No.2Ａ（時間変動）'!$B$57:$M$57</c:f>
              <c:numCache>
                <c:formatCode>General</c:formatCode>
                <c:ptCount val="12"/>
                <c:pt idx="0">
                  <c:v>417</c:v>
                </c:pt>
                <c:pt idx="1">
                  <c:v>437</c:v>
                </c:pt>
                <c:pt idx="2">
                  <c:v>461</c:v>
                </c:pt>
                <c:pt idx="3">
                  <c:v>443</c:v>
                </c:pt>
                <c:pt idx="4">
                  <c:v>491</c:v>
                </c:pt>
                <c:pt idx="5">
                  <c:v>464</c:v>
                </c:pt>
                <c:pt idx="6">
                  <c:v>415</c:v>
                </c:pt>
                <c:pt idx="7">
                  <c:v>392</c:v>
                </c:pt>
                <c:pt idx="8">
                  <c:v>431</c:v>
                </c:pt>
                <c:pt idx="9">
                  <c:v>436</c:v>
                </c:pt>
                <c:pt idx="10">
                  <c:v>461</c:v>
                </c:pt>
                <c:pt idx="11">
                  <c:v>437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79D-49A9-870C-76C1315FD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58153728"/>
        <c:axId val="558154120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'No.2Ａ（時間変動）'!$B$59:$M$59</c:f>
              <c:numCache>
                <c:formatCode>0.0\ "%"</c:formatCode>
                <c:ptCount val="12"/>
                <c:pt idx="0">
                  <c:v>18.395303326810176</c:v>
                </c:pt>
                <c:pt idx="1">
                  <c:v>20.833333333333336</c:v>
                </c:pt>
                <c:pt idx="2">
                  <c:v>17.971530249110319</c:v>
                </c:pt>
                <c:pt idx="3">
                  <c:v>14.971209213051823</c:v>
                </c:pt>
                <c:pt idx="4">
                  <c:v>13.556338028169016</c:v>
                </c:pt>
                <c:pt idx="5">
                  <c:v>13.914656771799629</c:v>
                </c:pt>
                <c:pt idx="6">
                  <c:v>15.306122448979592</c:v>
                </c:pt>
                <c:pt idx="7">
                  <c:v>16.239316239316238</c:v>
                </c:pt>
                <c:pt idx="8">
                  <c:v>15.490196078431373</c:v>
                </c:pt>
                <c:pt idx="9">
                  <c:v>15.339805825242719</c:v>
                </c:pt>
                <c:pt idx="10">
                  <c:v>15.412844036697248</c:v>
                </c:pt>
                <c:pt idx="11">
                  <c:v>16.122840690978887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379D-49A9-870C-76C1315FD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8154512"/>
        <c:axId val="558154904"/>
      </c:lineChart>
      <c:catAx>
        <c:axId val="558153728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558154120"/>
        <c:crosses val="autoZero"/>
        <c:auto val="0"/>
        <c:lblAlgn val="ctr"/>
        <c:lblOffset val="100"/>
        <c:tickMarkSkip val="1"/>
        <c:noMultiLvlLbl val="0"/>
      </c:catAx>
      <c:valAx>
        <c:axId val="558154120"/>
        <c:scaling>
          <c:orientation val="minMax"/>
          <c:max val="2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98E-3"/>
              <c:y val="0.24038517969026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58153728"/>
        <c:crosses val="autoZero"/>
        <c:crossBetween val="between"/>
        <c:majorUnit val="500"/>
      </c:valAx>
      <c:catAx>
        <c:axId val="558154512"/>
        <c:scaling>
          <c:orientation val="minMax"/>
        </c:scaling>
        <c:delete val="1"/>
        <c:axPos val="b"/>
        <c:majorTickMark val="out"/>
        <c:minorTickMark val="none"/>
        <c:tickLblPos val="none"/>
        <c:crossAx val="558154904"/>
        <c:crosses val="autoZero"/>
        <c:auto val="0"/>
        <c:lblAlgn val="ctr"/>
        <c:lblOffset val="100"/>
        <c:noMultiLvlLbl val="0"/>
      </c:catAx>
      <c:valAx>
        <c:axId val="558154904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5307262569833"/>
              <c:y val="0.13461570062655082"/>
            </c:manualLayout>
          </c:layout>
          <c:overlay val="0"/>
          <c:spPr>
            <a:noFill/>
            <a:ln w="25400">
              <a:noFill/>
            </a:ln>
          </c:spPr>
        </c:title>
        <c:numFmt formatCode="0.0\ &quot;%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58154512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000000000000044" r="0.75000000000000044" t="1" header="0.5" footer="0.5"/>
    <c:pageSetup paperSize="9" orientation="landscape" horizontalDpi="-4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7486033519554"/>
          <c:y val="7.3529763756911379E-2"/>
          <c:w val="0.79189944134078283"/>
          <c:h val="0.85784724383063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'No.2Ｂ（時間変動）'!$A$74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'No.2Ｂ（時間変動）'!$B$74:$M$74</c:f>
              <c:numCache>
                <c:formatCode>General</c:formatCode>
                <c:ptCount val="12"/>
                <c:pt idx="0">
                  <c:v>8</c:v>
                </c:pt>
                <c:pt idx="1">
                  <c:v>6</c:v>
                </c:pt>
                <c:pt idx="2">
                  <c:v>14</c:v>
                </c:pt>
                <c:pt idx="3">
                  <c:v>15</c:v>
                </c:pt>
                <c:pt idx="4">
                  <c:v>4</c:v>
                </c:pt>
                <c:pt idx="5">
                  <c:v>6</c:v>
                </c:pt>
                <c:pt idx="6">
                  <c:v>9</c:v>
                </c:pt>
                <c:pt idx="7">
                  <c:v>5</c:v>
                </c:pt>
                <c:pt idx="8">
                  <c:v>4</c:v>
                </c:pt>
                <c:pt idx="9">
                  <c:v>0</c:v>
                </c:pt>
                <c:pt idx="10">
                  <c:v>4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72F-45DD-BEA9-7798C5170F8A}"/>
            </c:ext>
          </c:extLst>
        </c:ser>
        <c:ser>
          <c:idx val="1"/>
          <c:order val="1"/>
          <c:tx>
            <c:strRef>
              <c:f>'No.2Ｂ（時間変動）'!$A$75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'No.2Ｂ（時間変動）'!$B$75:$M$75</c:f>
              <c:numCache>
                <c:formatCode>General</c:formatCode>
                <c:ptCount val="12"/>
                <c:pt idx="0">
                  <c:v>126</c:v>
                </c:pt>
                <c:pt idx="1">
                  <c:v>141</c:v>
                </c:pt>
                <c:pt idx="2">
                  <c:v>162</c:v>
                </c:pt>
                <c:pt idx="3">
                  <c:v>205</c:v>
                </c:pt>
                <c:pt idx="4">
                  <c:v>167</c:v>
                </c:pt>
                <c:pt idx="5">
                  <c:v>203</c:v>
                </c:pt>
                <c:pt idx="6">
                  <c:v>188</c:v>
                </c:pt>
                <c:pt idx="7">
                  <c:v>227</c:v>
                </c:pt>
                <c:pt idx="8">
                  <c:v>206</c:v>
                </c:pt>
                <c:pt idx="9">
                  <c:v>191</c:v>
                </c:pt>
                <c:pt idx="10">
                  <c:v>214</c:v>
                </c:pt>
                <c:pt idx="11">
                  <c:v>215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72F-45DD-BEA9-7798C5170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58155688"/>
        <c:axId val="558156080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'No.2Ｂ（時間変動）'!$B$77:$M$77</c:f>
              <c:numCache>
                <c:formatCode>0.0\ "%"</c:formatCode>
                <c:ptCount val="12"/>
                <c:pt idx="0">
                  <c:v>5.9701492537313428</c:v>
                </c:pt>
                <c:pt idx="1">
                  <c:v>4.0816326530612246</c:v>
                </c:pt>
                <c:pt idx="2">
                  <c:v>7.9545454545454541</c:v>
                </c:pt>
                <c:pt idx="3">
                  <c:v>6.8181818181818175</c:v>
                </c:pt>
                <c:pt idx="4">
                  <c:v>2.3391812865497075</c:v>
                </c:pt>
                <c:pt idx="5">
                  <c:v>2.8708133971291865</c:v>
                </c:pt>
                <c:pt idx="6">
                  <c:v>4.5685279187817258</c:v>
                </c:pt>
                <c:pt idx="7">
                  <c:v>2.1551724137931036</c:v>
                </c:pt>
                <c:pt idx="8">
                  <c:v>1.9047619047619049</c:v>
                </c:pt>
                <c:pt idx="9">
                  <c:v>0</c:v>
                </c:pt>
                <c:pt idx="10">
                  <c:v>1.834862385321101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72F-45DD-BEA9-7798C5170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8156472"/>
        <c:axId val="558156864"/>
      </c:lineChart>
      <c:catAx>
        <c:axId val="558155688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558156080"/>
        <c:crosses val="autoZero"/>
        <c:auto val="0"/>
        <c:lblAlgn val="ctr"/>
        <c:lblOffset val="100"/>
        <c:tickMarkSkip val="1"/>
        <c:noMultiLvlLbl val="0"/>
      </c:catAx>
      <c:valAx>
        <c:axId val="558156080"/>
        <c:scaling>
          <c:orientation val="minMax"/>
          <c:max val="2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98E-3"/>
              <c:y val="0.2450992125230380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58155688"/>
        <c:crosses val="autoZero"/>
        <c:crossBetween val="between"/>
        <c:majorUnit val="500"/>
      </c:valAx>
      <c:catAx>
        <c:axId val="558156472"/>
        <c:scaling>
          <c:orientation val="minMax"/>
        </c:scaling>
        <c:delete val="1"/>
        <c:axPos val="b"/>
        <c:majorTickMark val="out"/>
        <c:minorTickMark val="none"/>
        <c:tickLblPos val="none"/>
        <c:crossAx val="558156864"/>
        <c:crosses val="autoZero"/>
        <c:auto val="0"/>
        <c:lblAlgn val="ctr"/>
        <c:lblOffset val="100"/>
        <c:noMultiLvlLbl val="0"/>
      </c:catAx>
      <c:valAx>
        <c:axId val="558156864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670391061452587"/>
              <c:y val="0.13725555901290121"/>
            </c:manualLayout>
          </c:layout>
          <c:overlay val="0"/>
          <c:spPr>
            <a:noFill/>
            <a:ln w="25400">
              <a:noFill/>
            </a:ln>
          </c:spPr>
        </c:title>
        <c:numFmt formatCode="0.0\ &quot;%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58156472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000000000000044" r="0.75000000000000044" t="1" header="0.5" footer="0.5"/>
    <c:pageSetup paperSize="9" orientation="landscape" horizontalDpi="-4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1452513966481"/>
          <c:y val="7.2115553907080812E-2"/>
          <c:w val="0.79050279329608941"/>
          <c:h val="0.841348128915942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'No.2Ｂ（時間変動）'!$A$74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'No.2Ｂ（時間変動）'!$B$38:$M$38</c:f>
              <c:numCache>
                <c:formatCode>General</c:formatCode>
                <c:ptCount val="12"/>
                <c:pt idx="0">
                  <c:v>8</c:v>
                </c:pt>
                <c:pt idx="1">
                  <c:v>6</c:v>
                </c:pt>
                <c:pt idx="2">
                  <c:v>14</c:v>
                </c:pt>
                <c:pt idx="3">
                  <c:v>15</c:v>
                </c:pt>
                <c:pt idx="4">
                  <c:v>4</c:v>
                </c:pt>
                <c:pt idx="5">
                  <c:v>6</c:v>
                </c:pt>
                <c:pt idx="6">
                  <c:v>9</c:v>
                </c:pt>
                <c:pt idx="7">
                  <c:v>5</c:v>
                </c:pt>
                <c:pt idx="8">
                  <c:v>4</c:v>
                </c:pt>
                <c:pt idx="9">
                  <c:v>0</c:v>
                </c:pt>
                <c:pt idx="10">
                  <c:v>4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1F7-4236-A2C5-20748C72800E}"/>
            </c:ext>
          </c:extLst>
        </c:ser>
        <c:ser>
          <c:idx val="1"/>
          <c:order val="1"/>
          <c:tx>
            <c:strRef>
              <c:f>'No.2Ｂ（時間変動）'!$A$75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'No.2Ｂ（時間変動）'!$B$39:$M$39</c:f>
              <c:numCache>
                <c:formatCode>General</c:formatCode>
                <c:ptCount val="12"/>
                <c:pt idx="0">
                  <c:v>126</c:v>
                </c:pt>
                <c:pt idx="1">
                  <c:v>141</c:v>
                </c:pt>
                <c:pt idx="2">
                  <c:v>162</c:v>
                </c:pt>
                <c:pt idx="3">
                  <c:v>205</c:v>
                </c:pt>
                <c:pt idx="4">
                  <c:v>167</c:v>
                </c:pt>
                <c:pt idx="5">
                  <c:v>203</c:v>
                </c:pt>
                <c:pt idx="6">
                  <c:v>188</c:v>
                </c:pt>
                <c:pt idx="7">
                  <c:v>227</c:v>
                </c:pt>
                <c:pt idx="8">
                  <c:v>206</c:v>
                </c:pt>
                <c:pt idx="9">
                  <c:v>191</c:v>
                </c:pt>
                <c:pt idx="10">
                  <c:v>214</c:v>
                </c:pt>
                <c:pt idx="11">
                  <c:v>215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1F7-4236-A2C5-20748C728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58159216"/>
        <c:axId val="558159608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'No.2Ｂ（時間変動）'!$B$41:$M$41</c:f>
              <c:numCache>
                <c:formatCode>0.0\ "%"</c:formatCode>
                <c:ptCount val="12"/>
                <c:pt idx="0">
                  <c:v>5.9701492537313428</c:v>
                </c:pt>
                <c:pt idx="1">
                  <c:v>4.0816326530612246</c:v>
                </c:pt>
                <c:pt idx="2">
                  <c:v>7.9545454545454541</c:v>
                </c:pt>
                <c:pt idx="3">
                  <c:v>6.8181818181818175</c:v>
                </c:pt>
                <c:pt idx="4">
                  <c:v>2.3391812865497075</c:v>
                </c:pt>
                <c:pt idx="5">
                  <c:v>2.8708133971291865</c:v>
                </c:pt>
                <c:pt idx="6">
                  <c:v>4.5685279187817258</c:v>
                </c:pt>
                <c:pt idx="7">
                  <c:v>2.1551724137931036</c:v>
                </c:pt>
                <c:pt idx="8">
                  <c:v>1.9047619047619049</c:v>
                </c:pt>
                <c:pt idx="9">
                  <c:v>0</c:v>
                </c:pt>
                <c:pt idx="10">
                  <c:v>1.834862385321101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1F7-4236-A2C5-20748C728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8160000"/>
        <c:axId val="558160392"/>
      </c:lineChart>
      <c:catAx>
        <c:axId val="558159216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558159608"/>
        <c:crosses val="autoZero"/>
        <c:auto val="0"/>
        <c:lblAlgn val="ctr"/>
        <c:lblOffset val="100"/>
        <c:tickMarkSkip val="1"/>
        <c:noMultiLvlLbl val="0"/>
      </c:catAx>
      <c:valAx>
        <c:axId val="558159608"/>
        <c:scaling>
          <c:orientation val="minMax"/>
          <c:max val="2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98E-3"/>
              <c:y val="0.24038517969026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58159216"/>
        <c:crosses val="autoZero"/>
        <c:crossBetween val="between"/>
        <c:majorUnit val="500"/>
      </c:valAx>
      <c:catAx>
        <c:axId val="558160000"/>
        <c:scaling>
          <c:orientation val="minMax"/>
        </c:scaling>
        <c:delete val="1"/>
        <c:axPos val="b"/>
        <c:majorTickMark val="out"/>
        <c:minorTickMark val="none"/>
        <c:tickLblPos val="none"/>
        <c:crossAx val="558160392"/>
        <c:crosses val="autoZero"/>
        <c:auto val="0"/>
        <c:lblAlgn val="ctr"/>
        <c:lblOffset val="100"/>
        <c:noMultiLvlLbl val="0"/>
      </c:catAx>
      <c:valAx>
        <c:axId val="558160392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670391061452587"/>
              <c:y val="0.13461570062655082"/>
            </c:manualLayout>
          </c:layout>
          <c:overlay val="0"/>
          <c:spPr>
            <a:noFill/>
            <a:ln w="25400">
              <a:noFill/>
            </a:ln>
          </c:spPr>
        </c:title>
        <c:numFmt formatCode="0.0\ &quot;%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58160000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000000000000044" r="0.75000000000000044" t="1" header="0.5" footer="0.5"/>
    <c:pageSetup paperSize="9" orientation="landscape" horizontalDpi="-4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1452513966481"/>
          <c:y val="7.2115553907080812E-2"/>
          <c:w val="0.78910614525139622"/>
          <c:h val="0.841348128915942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'No.2Ｂ（時間変動）'!$A$74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'No.2Ｂ（時間変動）'!$B$56:$M$56</c:f>
              <c:numCache>
                <c:formatCode>General</c:formatCode>
                <c:ptCount val="1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E80-466F-BDBF-4AF9AD2C816E}"/>
            </c:ext>
          </c:extLst>
        </c:ser>
        <c:ser>
          <c:idx val="1"/>
          <c:order val="1"/>
          <c:tx>
            <c:strRef>
              <c:f>'No.2Ｂ（時間変動）'!$A$75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'No.2Ｂ（時間変動）'!$B$57:$M$57</c:f>
              <c:numCache>
                <c:formatCode>General</c:formatCode>
                <c:ptCount val="1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E80-466F-BDBF-4AF9AD2C81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58161176"/>
        <c:axId val="558481088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'No.2Ｂ（時間変動）'!$B$59:$M$59</c:f>
              <c:numCache>
                <c:formatCode>0.0\ "%"</c:formatCode>
                <c:ptCount val="12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E80-466F-BDBF-4AF9AD2C81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8481480"/>
        <c:axId val="558481872"/>
      </c:lineChart>
      <c:catAx>
        <c:axId val="558161176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558481088"/>
        <c:crosses val="autoZero"/>
        <c:auto val="0"/>
        <c:lblAlgn val="ctr"/>
        <c:lblOffset val="100"/>
        <c:tickMarkSkip val="1"/>
        <c:noMultiLvlLbl val="0"/>
      </c:catAx>
      <c:valAx>
        <c:axId val="558481088"/>
        <c:scaling>
          <c:orientation val="minMax"/>
          <c:max val="2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98E-3"/>
              <c:y val="0.24038517969026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58161176"/>
        <c:crosses val="autoZero"/>
        <c:crossBetween val="between"/>
        <c:majorUnit val="500"/>
      </c:valAx>
      <c:catAx>
        <c:axId val="558481480"/>
        <c:scaling>
          <c:orientation val="minMax"/>
        </c:scaling>
        <c:delete val="1"/>
        <c:axPos val="b"/>
        <c:majorTickMark val="out"/>
        <c:minorTickMark val="none"/>
        <c:tickLblPos val="none"/>
        <c:crossAx val="558481872"/>
        <c:crosses val="autoZero"/>
        <c:auto val="0"/>
        <c:lblAlgn val="ctr"/>
        <c:lblOffset val="100"/>
        <c:noMultiLvlLbl val="0"/>
      </c:catAx>
      <c:valAx>
        <c:axId val="558481872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5307262569833"/>
              <c:y val="0.13461570062655082"/>
            </c:manualLayout>
          </c:layout>
          <c:overlay val="0"/>
          <c:spPr>
            <a:noFill/>
            <a:ln w="25400">
              <a:noFill/>
            </a:ln>
          </c:spPr>
        </c:title>
        <c:numFmt formatCode="0.0\ &quot;%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58481480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000000000000044" r="0.75000000000000044" t="1" header="0.5" footer="0.5"/>
    <c:pageSetup paperSize="9" orientation="landscape" horizontalDpi="-4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7486033519554"/>
          <c:y val="7.3529763756911379E-2"/>
          <c:w val="0.79189944134078283"/>
          <c:h val="0.85784724383063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'No.2Ｃ（時間変動）'!$A$74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'No.2Ｃ（時間変動）'!$B$74:$M$74</c:f>
              <c:numCache>
                <c:formatCode>General</c:formatCode>
                <c:ptCount val="12"/>
                <c:pt idx="0">
                  <c:v>140</c:v>
                </c:pt>
                <c:pt idx="1">
                  <c:v>164</c:v>
                </c:pt>
                <c:pt idx="2">
                  <c:v>156</c:v>
                </c:pt>
                <c:pt idx="3">
                  <c:v>145</c:v>
                </c:pt>
                <c:pt idx="4">
                  <c:v>119</c:v>
                </c:pt>
                <c:pt idx="5">
                  <c:v>119</c:v>
                </c:pt>
                <c:pt idx="6">
                  <c:v>125</c:v>
                </c:pt>
                <c:pt idx="7">
                  <c:v>129</c:v>
                </c:pt>
                <c:pt idx="8">
                  <c:v>119</c:v>
                </c:pt>
                <c:pt idx="9">
                  <c:v>123</c:v>
                </c:pt>
                <c:pt idx="10">
                  <c:v>128</c:v>
                </c:pt>
                <c:pt idx="11">
                  <c:v>120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744-412A-8C86-F95F3577EF56}"/>
            </c:ext>
          </c:extLst>
        </c:ser>
        <c:ser>
          <c:idx val="1"/>
          <c:order val="1"/>
          <c:tx>
            <c:strRef>
              <c:f>'No.2Ｃ（時間変動）'!$A$75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'No.2Ｃ（時間変動）'!$B$75:$M$75</c:f>
              <c:numCache>
                <c:formatCode>General</c:formatCode>
                <c:ptCount val="12"/>
                <c:pt idx="0">
                  <c:v>632</c:v>
                </c:pt>
                <c:pt idx="1">
                  <c:v>700</c:v>
                </c:pt>
                <c:pt idx="2">
                  <c:v>711</c:v>
                </c:pt>
                <c:pt idx="3">
                  <c:v>732</c:v>
                </c:pt>
                <c:pt idx="4">
                  <c:v>696</c:v>
                </c:pt>
                <c:pt idx="5">
                  <c:v>736</c:v>
                </c:pt>
                <c:pt idx="6">
                  <c:v>721</c:v>
                </c:pt>
                <c:pt idx="7">
                  <c:v>748</c:v>
                </c:pt>
                <c:pt idx="8">
                  <c:v>694</c:v>
                </c:pt>
                <c:pt idx="9">
                  <c:v>718</c:v>
                </c:pt>
                <c:pt idx="10">
                  <c:v>809</c:v>
                </c:pt>
                <c:pt idx="11">
                  <c:v>713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744-412A-8C86-F95F3577E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58482264"/>
        <c:axId val="558482656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'No.2Ｃ（時間変動）'!$B$77:$M$77</c:f>
              <c:numCache>
                <c:formatCode>0.0\ "%"</c:formatCode>
                <c:ptCount val="12"/>
                <c:pt idx="0">
                  <c:v>18.134715025906736</c:v>
                </c:pt>
                <c:pt idx="1">
                  <c:v>18.981481481481481</c:v>
                </c:pt>
                <c:pt idx="2">
                  <c:v>17.993079584775089</c:v>
                </c:pt>
                <c:pt idx="3">
                  <c:v>16.533637400228049</c:v>
                </c:pt>
                <c:pt idx="4">
                  <c:v>14.60122699386503</c:v>
                </c:pt>
                <c:pt idx="5">
                  <c:v>13.91812865497076</c:v>
                </c:pt>
                <c:pt idx="6">
                  <c:v>14.775413711583923</c:v>
                </c:pt>
                <c:pt idx="7">
                  <c:v>14.709236031927023</c:v>
                </c:pt>
                <c:pt idx="8">
                  <c:v>14.637146371463713</c:v>
                </c:pt>
                <c:pt idx="9">
                  <c:v>14.625445897740786</c:v>
                </c:pt>
                <c:pt idx="10">
                  <c:v>13.660618996798293</c:v>
                </c:pt>
                <c:pt idx="11">
                  <c:v>14.405762304921968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B744-412A-8C86-F95F3577E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8483048"/>
        <c:axId val="558483440"/>
      </c:lineChart>
      <c:catAx>
        <c:axId val="558482264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558482656"/>
        <c:crosses val="autoZero"/>
        <c:auto val="0"/>
        <c:lblAlgn val="ctr"/>
        <c:lblOffset val="100"/>
        <c:tickMarkSkip val="1"/>
        <c:noMultiLvlLbl val="0"/>
      </c:catAx>
      <c:valAx>
        <c:axId val="558482656"/>
        <c:scaling>
          <c:orientation val="minMax"/>
          <c:max val="2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98E-3"/>
              <c:y val="0.2450992125230380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58482264"/>
        <c:crosses val="autoZero"/>
        <c:crossBetween val="between"/>
        <c:majorUnit val="500"/>
      </c:valAx>
      <c:catAx>
        <c:axId val="558483048"/>
        <c:scaling>
          <c:orientation val="minMax"/>
        </c:scaling>
        <c:delete val="1"/>
        <c:axPos val="b"/>
        <c:majorTickMark val="out"/>
        <c:minorTickMark val="none"/>
        <c:tickLblPos val="none"/>
        <c:crossAx val="558483440"/>
        <c:crosses val="autoZero"/>
        <c:auto val="0"/>
        <c:lblAlgn val="ctr"/>
        <c:lblOffset val="100"/>
        <c:noMultiLvlLbl val="0"/>
      </c:catAx>
      <c:valAx>
        <c:axId val="558483440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670391061452587"/>
              <c:y val="0.13725555901290121"/>
            </c:manualLayout>
          </c:layout>
          <c:overlay val="0"/>
          <c:spPr>
            <a:noFill/>
            <a:ln w="25400">
              <a:noFill/>
            </a:ln>
          </c:spPr>
        </c:title>
        <c:numFmt formatCode="0.0\ &quot;%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58483048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000000000000044" r="0.75000000000000044" t="1" header="0.5" footer="0.5"/>
    <c:pageSetup paperSize="9" orientation="landscape" horizontalDpi="-4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1452513966481"/>
          <c:y val="7.2115553907080812E-2"/>
          <c:w val="0.79050279329608941"/>
          <c:h val="0.841348128915942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'No.2Ｃ（時間変動）'!$A$74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'No.2Ｃ（時間変動）'!$B$38:$M$38</c:f>
              <c:numCache>
                <c:formatCode>General</c:formatCode>
                <c:ptCount val="12"/>
                <c:pt idx="0">
                  <c:v>65</c:v>
                </c:pt>
                <c:pt idx="1">
                  <c:v>77</c:v>
                </c:pt>
                <c:pt idx="2">
                  <c:v>72</c:v>
                </c:pt>
                <c:pt idx="3">
                  <c:v>61</c:v>
                </c:pt>
                <c:pt idx="4">
                  <c:v>57</c:v>
                </c:pt>
                <c:pt idx="5">
                  <c:v>55</c:v>
                </c:pt>
                <c:pt idx="6">
                  <c:v>57</c:v>
                </c:pt>
                <c:pt idx="7">
                  <c:v>56</c:v>
                </c:pt>
                <c:pt idx="8">
                  <c:v>59</c:v>
                </c:pt>
                <c:pt idx="9">
                  <c:v>56</c:v>
                </c:pt>
                <c:pt idx="10">
                  <c:v>59</c:v>
                </c:pt>
                <c:pt idx="11">
                  <c:v>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0F3-4FF7-AECC-B4C9580884ED}"/>
            </c:ext>
          </c:extLst>
        </c:ser>
        <c:ser>
          <c:idx val="1"/>
          <c:order val="1"/>
          <c:tx>
            <c:strRef>
              <c:f>'No.2Ｃ（時間変動）'!$A$75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'No.2Ｃ（時間変動）'!$B$39:$M$39</c:f>
              <c:numCache>
                <c:formatCode>General</c:formatCode>
                <c:ptCount val="12"/>
                <c:pt idx="0">
                  <c:v>208</c:v>
                </c:pt>
                <c:pt idx="1">
                  <c:v>284</c:v>
                </c:pt>
                <c:pt idx="2">
                  <c:v>306</c:v>
                </c:pt>
                <c:pt idx="3">
                  <c:v>324</c:v>
                </c:pt>
                <c:pt idx="4">
                  <c:v>341</c:v>
                </c:pt>
                <c:pt idx="5">
                  <c:v>335</c:v>
                </c:pt>
                <c:pt idx="6">
                  <c:v>290</c:v>
                </c:pt>
                <c:pt idx="7">
                  <c:v>285</c:v>
                </c:pt>
                <c:pt idx="8">
                  <c:v>310</c:v>
                </c:pt>
                <c:pt idx="9">
                  <c:v>311</c:v>
                </c:pt>
                <c:pt idx="10">
                  <c:v>339</c:v>
                </c:pt>
                <c:pt idx="11">
                  <c:v>346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0F3-4FF7-AECC-B4C958088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58158824"/>
        <c:axId val="558158432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'No.2Ｃ（時間変動）'!$B$41:$M$41</c:f>
              <c:numCache>
                <c:formatCode>0.0\ "%"</c:formatCode>
                <c:ptCount val="12"/>
                <c:pt idx="0">
                  <c:v>23.809523809523807</c:v>
                </c:pt>
                <c:pt idx="1">
                  <c:v>21.329639889196674</c:v>
                </c:pt>
                <c:pt idx="2">
                  <c:v>19.047619047619047</c:v>
                </c:pt>
                <c:pt idx="3">
                  <c:v>15.844155844155845</c:v>
                </c:pt>
                <c:pt idx="4">
                  <c:v>14.321608040201006</c:v>
                </c:pt>
                <c:pt idx="5">
                  <c:v>14.102564102564102</c:v>
                </c:pt>
                <c:pt idx="6">
                  <c:v>16.426512968299711</c:v>
                </c:pt>
                <c:pt idx="7">
                  <c:v>16.422287390029325</c:v>
                </c:pt>
                <c:pt idx="8">
                  <c:v>15.989159891598916</c:v>
                </c:pt>
                <c:pt idx="9">
                  <c:v>15.258855585831062</c:v>
                </c:pt>
                <c:pt idx="10">
                  <c:v>14.824120603015075</c:v>
                </c:pt>
                <c:pt idx="11">
                  <c:v>13.715710723192021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0F3-4FF7-AECC-B4C958088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8158040"/>
        <c:axId val="558157648"/>
      </c:lineChart>
      <c:catAx>
        <c:axId val="558158824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558158432"/>
        <c:crosses val="autoZero"/>
        <c:auto val="0"/>
        <c:lblAlgn val="ctr"/>
        <c:lblOffset val="100"/>
        <c:tickMarkSkip val="1"/>
        <c:noMultiLvlLbl val="0"/>
      </c:catAx>
      <c:valAx>
        <c:axId val="558158432"/>
        <c:scaling>
          <c:orientation val="minMax"/>
          <c:max val="2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98E-3"/>
              <c:y val="0.24038517969026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58158824"/>
        <c:crosses val="autoZero"/>
        <c:crossBetween val="between"/>
        <c:majorUnit val="500"/>
      </c:valAx>
      <c:catAx>
        <c:axId val="558158040"/>
        <c:scaling>
          <c:orientation val="minMax"/>
        </c:scaling>
        <c:delete val="1"/>
        <c:axPos val="b"/>
        <c:majorTickMark val="out"/>
        <c:minorTickMark val="none"/>
        <c:tickLblPos val="none"/>
        <c:crossAx val="558157648"/>
        <c:crosses val="autoZero"/>
        <c:auto val="0"/>
        <c:lblAlgn val="ctr"/>
        <c:lblOffset val="100"/>
        <c:noMultiLvlLbl val="0"/>
      </c:catAx>
      <c:valAx>
        <c:axId val="558157648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670391061452587"/>
              <c:y val="0.13461570062655082"/>
            </c:manualLayout>
          </c:layout>
          <c:overlay val="0"/>
          <c:spPr>
            <a:noFill/>
            <a:ln w="25400">
              <a:noFill/>
            </a:ln>
          </c:spPr>
        </c:title>
        <c:numFmt formatCode="0.0\ &quot;%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58158040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000000000000044" r="0.75000000000000044" t="1" header="0.5" footer="0.5"/>
    <c:pageSetup paperSize="9" orientation="landscape" horizontalDpi="-4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1452513966481"/>
          <c:y val="7.2115553907080812E-2"/>
          <c:w val="0.78910614525139622"/>
          <c:h val="0.841348128915942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'No.2Ｃ（時間変動）'!$A$74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'No.2Ｃ（時間変動）'!$B$56:$M$56</c:f>
              <c:numCache>
                <c:formatCode>General</c:formatCode>
                <c:ptCount val="12"/>
                <c:pt idx="0">
                  <c:v>75</c:v>
                </c:pt>
                <c:pt idx="1">
                  <c:v>87</c:v>
                </c:pt>
                <c:pt idx="2">
                  <c:v>84</c:v>
                </c:pt>
                <c:pt idx="3">
                  <c:v>84</c:v>
                </c:pt>
                <c:pt idx="4">
                  <c:v>62</c:v>
                </c:pt>
                <c:pt idx="5">
                  <c:v>64</c:v>
                </c:pt>
                <c:pt idx="6">
                  <c:v>68</c:v>
                </c:pt>
                <c:pt idx="7">
                  <c:v>73</c:v>
                </c:pt>
                <c:pt idx="8">
                  <c:v>60</c:v>
                </c:pt>
                <c:pt idx="9">
                  <c:v>67</c:v>
                </c:pt>
                <c:pt idx="10">
                  <c:v>69</c:v>
                </c:pt>
                <c:pt idx="11">
                  <c:v>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8BA-4A2C-919F-17C09379B38E}"/>
            </c:ext>
          </c:extLst>
        </c:ser>
        <c:ser>
          <c:idx val="1"/>
          <c:order val="1"/>
          <c:tx>
            <c:strRef>
              <c:f>'No.2Ｃ（時間変動）'!$A$75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'No.2Ｃ（時間変動）'!$B$57:$M$57</c:f>
              <c:numCache>
                <c:formatCode>General</c:formatCode>
                <c:ptCount val="12"/>
                <c:pt idx="0">
                  <c:v>424</c:v>
                </c:pt>
                <c:pt idx="1">
                  <c:v>416</c:v>
                </c:pt>
                <c:pt idx="2">
                  <c:v>405</c:v>
                </c:pt>
                <c:pt idx="3">
                  <c:v>408</c:v>
                </c:pt>
                <c:pt idx="4">
                  <c:v>355</c:v>
                </c:pt>
                <c:pt idx="5">
                  <c:v>401</c:v>
                </c:pt>
                <c:pt idx="6">
                  <c:v>431</c:v>
                </c:pt>
                <c:pt idx="7">
                  <c:v>463</c:v>
                </c:pt>
                <c:pt idx="8">
                  <c:v>384</c:v>
                </c:pt>
                <c:pt idx="9">
                  <c:v>407</c:v>
                </c:pt>
                <c:pt idx="10">
                  <c:v>470</c:v>
                </c:pt>
                <c:pt idx="11">
                  <c:v>367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8BA-4A2C-919F-17C09379B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58484616"/>
        <c:axId val="558485008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'No.2Ｃ（時間変動）'!$B$59:$M$59</c:f>
              <c:numCache>
                <c:formatCode>0.0\ "%"</c:formatCode>
                <c:ptCount val="12"/>
                <c:pt idx="0">
                  <c:v>15.030060120240481</c:v>
                </c:pt>
                <c:pt idx="1">
                  <c:v>17.296222664015904</c:v>
                </c:pt>
                <c:pt idx="2">
                  <c:v>17.177914110429448</c:v>
                </c:pt>
                <c:pt idx="3">
                  <c:v>17.073170731707318</c:v>
                </c:pt>
                <c:pt idx="4">
                  <c:v>14.86810551558753</c:v>
                </c:pt>
                <c:pt idx="5">
                  <c:v>13.763440860215054</c:v>
                </c:pt>
                <c:pt idx="6">
                  <c:v>13.627254509018035</c:v>
                </c:pt>
                <c:pt idx="7">
                  <c:v>13.619402985074627</c:v>
                </c:pt>
                <c:pt idx="8">
                  <c:v>13.513513513513514</c:v>
                </c:pt>
                <c:pt idx="9">
                  <c:v>14.135021097046414</c:v>
                </c:pt>
                <c:pt idx="10">
                  <c:v>12.80148423005566</c:v>
                </c:pt>
                <c:pt idx="11">
                  <c:v>15.046296296296296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8BA-4A2C-919F-17C09379B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8485400"/>
        <c:axId val="558485792"/>
      </c:lineChart>
      <c:catAx>
        <c:axId val="558484616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558485008"/>
        <c:crosses val="autoZero"/>
        <c:auto val="0"/>
        <c:lblAlgn val="ctr"/>
        <c:lblOffset val="100"/>
        <c:tickMarkSkip val="1"/>
        <c:noMultiLvlLbl val="0"/>
      </c:catAx>
      <c:valAx>
        <c:axId val="558485008"/>
        <c:scaling>
          <c:orientation val="minMax"/>
          <c:max val="2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98E-3"/>
              <c:y val="0.24038517969026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58484616"/>
        <c:crosses val="autoZero"/>
        <c:crossBetween val="between"/>
        <c:majorUnit val="500"/>
      </c:valAx>
      <c:catAx>
        <c:axId val="558485400"/>
        <c:scaling>
          <c:orientation val="minMax"/>
        </c:scaling>
        <c:delete val="1"/>
        <c:axPos val="b"/>
        <c:majorTickMark val="out"/>
        <c:minorTickMark val="none"/>
        <c:tickLblPos val="none"/>
        <c:crossAx val="558485792"/>
        <c:crosses val="autoZero"/>
        <c:auto val="0"/>
        <c:lblAlgn val="ctr"/>
        <c:lblOffset val="100"/>
        <c:noMultiLvlLbl val="0"/>
      </c:catAx>
      <c:valAx>
        <c:axId val="558485792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5307262569833"/>
              <c:y val="0.13461570062655082"/>
            </c:manualLayout>
          </c:layout>
          <c:overlay val="0"/>
          <c:spPr>
            <a:noFill/>
            <a:ln w="25400">
              <a:noFill/>
            </a:ln>
          </c:spPr>
        </c:title>
        <c:numFmt formatCode="0.0\ &quot;%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58485400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000000000000044" r="0.75000000000000044" t="1" header="0.5" footer="0.5"/>
    <c:pageSetup paperSize="9" orientation="landscape" horizontalDpi="-4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image" Target="../media/image1.emf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4" Type="http://schemas.openxmlformats.org/officeDocument/2006/relationships/image" Target="../media/image1.emf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123826</xdr:colOff>
      <xdr:row>6</xdr:row>
      <xdr:rowOff>0</xdr:rowOff>
    </xdr:from>
    <xdr:to>
      <xdr:col>6</xdr:col>
      <xdr:colOff>485776</xdr:colOff>
      <xdr:row>23</xdr:row>
      <xdr:rowOff>104775</xdr:rowOff>
    </xdr:to>
    <xdr:grpSp>
      <xdr:nvGrpSpPr>
        <xdr:cNvPr id="14" name="グループ化 13"/>
        <xdr:cNvGrpSpPr/>
      </xdr:nvGrpSpPr>
      <xdr:grpSpPr>
        <a:xfrm>
          <a:off x="975473" y="1255059"/>
          <a:ext cx="3275479" cy="2962275"/>
          <a:chOff x="4286250" y="307729"/>
          <a:chExt cx="3499313" cy="3238502"/>
        </a:xfrm>
      </xdr:grpSpPr>
      <xdr:pic>
        <xdr:nvPicPr>
          <xdr:cNvPr id="15" name="図 14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0" y="361950"/>
            <a:ext cx="3499313" cy="318428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cxnSp macro="">
        <xdr:nvCxnSpPr>
          <xdr:cNvPr id="16" name="直線コネクタ 15"/>
          <xdr:cNvCxnSpPr/>
        </xdr:nvCxnSpPr>
        <xdr:spPr>
          <a:xfrm flipV="1">
            <a:off x="5114192" y="674077"/>
            <a:ext cx="1318846" cy="73269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7" name="テキスト ボックス 16"/>
          <xdr:cNvSpPr txBox="1"/>
        </xdr:nvSpPr>
        <xdr:spPr>
          <a:xfrm>
            <a:off x="6264519" y="307729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A</a:t>
            </a:r>
            <a:endParaRPr kumimoji="1" lang="ja-JP" altLang="en-US" sz="1100"/>
          </a:p>
        </xdr:txBody>
      </xdr:sp>
      <xdr:cxnSp macro="">
        <xdr:nvCxnSpPr>
          <xdr:cNvPr id="18" name="直線コネクタ 17"/>
          <xdr:cNvCxnSpPr/>
        </xdr:nvCxnSpPr>
        <xdr:spPr>
          <a:xfrm>
            <a:off x="4960326" y="1069730"/>
            <a:ext cx="58616" cy="1348154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9" name="テキスト ボックス 18"/>
          <xdr:cNvSpPr txBox="1"/>
        </xdr:nvSpPr>
        <xdr:spPr>
          <a:xfrm>
            <a:off x="4722932" y="992799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B</a:t>
            </a:r>
            <a:endParaRPr kumimoji="1" lang="ja-JP" altLang="en-US" sz="1100"/>
          </a:p>
        </xdr:txBody>
      </xdr:sp>
      <xdr:cxnSp macro="">
        <xdr:nvCxnSpPr>
          <xdr:cNvPr id="20" name="直線コネクタ 19"/>
          <xdr:cNvCxnSpPr/>
        </xdr:nvCxnSpPr>
        <xdr:spPr>
          <a:xfrm flipV="1">
            <a:off x="5348654" y="2535116"/>
            <a:ext cx="1267557" cy="241788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1" name="テキスト ボックス 20"/>
          <xdr:cNvSpPr txBox="1"/>
        </xdr:nvSpPr>
        <xdr:spPr>
          <a:xfrm>
            <a:off x="5199183" y="2494820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C</a:t>
            </a:r>
            <a:endParaRPr kumimoji="1" lang="ja-JP" altLang="en-US" sz="1100"/>
          </a:p>
        </xdr:txBody>
      </xdr:sp>
      <xdr:cxnSp macro="">
        <xdr:nvCxnSpPr>
          <xdr:cNvPr id="22" name="直線コネクタ 21"/>
          <xdr:cNvCxnSpPr/>
        </xdr:nvCxnSpPr>
        <xdr:spPr>
          <a:xfrm>
            <a:off x="7092462" y="798635"/>
            <a:ext cx="73270" cy="145805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3" name="テキスト ボックス 22"/>
          <xdr:cNvSpPr txBox="1"/>
        </xdr:nvSpPr>
        <xdr:spPr>
          <a:xfrm>
            <a:off x="7129095" y="2029558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D</a:t>
            </a:r>
            <a:endParaRPr kumimoji="1" lang="ja-JP" altLang="en-US" sz="1100"/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914775" y="190500"/>
          <a:ext cx="390525" cy="35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　向　案　内　図</a:t>
          </a:r>
        </a:p>
      </xdr:txBody>
    </xdr:sp>
    <xdr:clientData/>
  </xdr:twoCellAnchor>
  <xdr:twoCellAnchor>
    <xdr:from>
      <xdr:col>11</xdr:col>
      <xdr:colOff>234462</xdr:colOff>
      <xdr:row>3</xdr:row>
      <xdr:rowOff>14654</xdr:rowOff>
    </xdr:from>
    <xdr:to>
      <xdr:col>13</xdr:col>
      <xdr:colOff>307731</xdr:colOff>
      <xdr:row>5</xdr:row>
      <xdr:rowOff>300404</xdr:rowOff>
    </xdr:to>
    <xdr:cxnSp macro="">
      <xdr:nvCxnSpPr>
        <xdr:cNvPr id="5" name="直線コネクタ 4"/>
        <xdr:cNvCxnSpPr/>
      </xdr:nvCxnSpPr>
      <xdr:spPr>
        <a:xfrm flipV="1">
          <a:off x="4930287" y="586154"/>
          <a:ext cx="854319" cy="66675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205154</xdr:colOff>
      <xdr:row>2</xdr:row>
      <xdr:rowOff>29306</xdr:rowOff>
    </xdr:from>
    <xdr:to>
      <xdr:col>14</xdr:col>
      <xdr:colOff>183173</xdr:colOff>
      <xdr:row>3</xdr:row>
      <xdr:rowOff>175844</xdr:rowOff>
    </xdr:to>
    <xdr:sp macro="" textlink="">
      <xdr:nvSpPr>
        <xdr:cNvPr id="6" name="テキスト ボックス 5"/>
        <xdr:cNvSpPr txBox="1"/>
      </xdr:nvSpPr>
      <xdr:spPr>
        <a:xfrm>
          <a:off x="5682029" y="410306"/>
          <a:ext cx="368544" cy="3370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en-US" altLang="ja-JP" sz="1100"/>
            <a:t>A</a:t>
          </a:r>
          <a:endParaRPr kumimoji="1" lang="ja-JP" altLang="en-US" sz="1100"/>
        </a:p>
      </xdr:txBody>
    </xdr:sp>
    <xdr:clientData/>
  </xdr:twoCellAnchor>
  <xdr:twoCellAnchor>
    <xdr:from>
      <xdr:col>11</xdr:col>
      <xdr:colOff>175846</xdr:colOff>
      <xdr:row>8</xdr:row>
      <xdr:rowOff>43961</xdr:rowOff>
    </xdr:from>
    <xdr:to>
      <xdr:col>14</xdr:col>
      <xdr:colOff>36634</xdr:colOff>
      <xdr:row>14</xdr:row>
      <xdr:rowOff>161192</xdr:rowOff>
    </xdr:to>
    <xdr:cxnSp macro="">
      <xdr:nvCxnSpPr>
        <xdr:cNvPr id="7" name="直線コネクタ 6"/>
        <xdr:cNvCxnSpPr/>
      </xdr:nvCxnSpPr>
      <xdr:spPr>
        <a:xfrm>
          <a:off x="4871671" y="1682261"/>
          <a:ext cx="1032363" cy="1260231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326779</xdr:colOff>
      <xdr:row>6</xdr:row>
      <xdr:rowOff>179510</xdr:rowOff>
    </xdr:from>
    <xdr:to>
      <xdr:col>11</xdr:col>
      <xdr:colOff>304798</xdr:colOff>
      <xdr:row>8</xdr:row>
      <xdr:rowOff>135548</xdr:rowOff>
    </xdr:to>
    <xdr:sp macro="" textlink="">
      <xdr:nvSpPr>
        <xdr:cNvPr id="8" name="テキスト ボックス 7"/>
        <xdr:cNvSpPr txBox="1"/>
      </xdr:nvSpPr>
      <xdr:spPr>
        <a:xfrm>
          <a:off x="4632079" y="1436810"/>
          <a:ext cx="368544" cy="3370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en-US" altLang="ja-JP" sz="1100"/>
            <a:t>B</a:t>
          </a:r>
          <a:endParaRPr kumimoji="1" lang="ja-JP" altLang="en-US" sz="1100"/>
        </a:p>
      </xdr:txBody>
    </xdr:sp>
    <xdr:clientData/>
  </xdr:twoCellAnchor>
  <xdr:twoCellAnchor>
    <xdr:from>
      <xdr:col>14</xdr:col>
      <xdr:colOff>153865</xdr:colOff>
      <xdr:row>10</xdr:row>
      <xdr:rowOff>124557</xdr:rowOff>
    </xdr:from>
    <xdr:to>
      <xdr:col>17</xdr:col>
      <xdr:colOff>80597</xdr:colOff>
      <xdr:row>15</xdr:row>
      <xdr:rowOff>58615</xdr:rowOff>
    </xdr:to>
    <xdr:cxnSp macro="">
      <xdr:nvCxnSpPr>
        <xdr:cNvPr id="9" name="直線コネクタ 8"/>
        <xdr:cNvCxnSpPr/>
      </xdr:nvCxnSpPr>
      <xdr:spPr>
        <a:xfrm flipV="1">
          <a:off x="6021265" y="2143857"/>
          <a:ext cx="1098307" cy="886558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48356</xdr:colOff>
      <xdr:row>13</xdr:row>
      <xdr:rowOff>128223</xdr:rowOff>
    </xdr:from>
    <xdr:to>
      <xdr:col>15</xdr:col>
      <xdr:colOff>26375</xdr:colOff>
      <xdr:row>15</xdr:row>
      <xdr:rowOff>84261</xdr:rowOff>
    </xdr:to>
    <xdr:sp macro="" textlink="">
      <xdr:nvSpPr>
        <xdr:cNvPr id="10" name="テキスト ボックス 9"/>
        <xdr:cNvSpPr txBox="1"/>
      </xdr:nvSpPr>
      <xdr:spPr>
        <a:xfrm>
          <a:off x="5915756" y="2719023"/>
          <a:ext cx="368544" cy="3370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en-US" altLang="ja-JP" sz="1100"/>
            <a:t>C</a:t>
          </a:r>
          <a:endParaRPr kumimoji="1" lang="ja-JP" altLang="en-US" sz="1100"/>
        </a:p>
      </xdr:txBody>
    </xdr:sp>
    <xdr:clientData/>
  </xdr:twoCellAnchor>
  <xdr:twoCellAnchor>
    <xdr:from>
      <xdr:col>14</xdr:col>
      <xdr:colOff>359019</xdr:colOff>
      <xdr:row>3</xdr:row>
      <xdr:rowOff>102577</xdr:rowOff>
    </xdr:from>
    <xdr:to>
      <xdr:col>17</xdr:col>
      <xdr:colOff>212482</xdr:colOff>
      <xdr:row>9</xdr:row>
      <xdr:rowOff>131884</xdr:rowOff>
    </xdr:to>
    <xdr:cxnSp macro="">
      <xdr:nvCxnSpPr>
        <xdr:cNvPr id="11" name="直線コネクタ 10"/>
        <xdr:cNvCxnSpPr/>
      </xdr:nvCxnSpPr>
      <xdr:spPr>
        <a:xfrm>
          <a:off x="6226419" y="674077"/>
          <a:ext cx="1025038" cy="1286607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43961</xdr:colOff>
      <xdr:row>8</xdr:row>
      <xdr:rowOff>29308</xdr:rowOff>
    </xdr:from>
    <xdr:to>
      <xdr:col>18</xdr:col>
      <xdr:colOff>21980</xdr:colOff>
      <xdr:row>9</xdr:row>
      <xdr:rowOff>175846</xdr:rowOff>
    </xdr:to>
    <xdr:sp macro="" textlink="">
      <xdr:nvSpPr>
        <xdr:cNvPr id="12" name="テキスト ボックス 11"/>
        <xdr:cNvSpPr txBox="1"/>
      </xdr:nvSpPr>
      <xdr:spPr>
        <a:xfrm>
          <a:off x="7082936" y="1667608"/>
          <a:ext cx="368544" cy="3370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en-US" altLang="ja-JP" sz="1100"/>
            <a:t>D</a:t>
          </a:r>
          <a:endParaRPr kumimoji="1" lang="ja-JP" altLang="en-US" sz="1100"/>
        </a:p>
      </xdr:txBody>
    </xdr:sp>
    <xdr:clientData/>
  </xdr:twoCellAnchor>
  <xdr:twoCellAnchor>
    <xdr:from>
      <xdr:col>12</xdr:col>
      <xdr:colOff>51288</xdr:colOff>
      <xdr:row>3</xdr:row>
      <xdr:rowOff>102577</xdr:rowOff>
    </xdr:from>
    <xdr:to>
      <xdr:col>15</xdr:col>
      <xdr:colOff>205153</xdr:colOff>
      <xdr:row>3</xdr:row>
      <xdr:rowOff>175846</xdr:rowOff>
    </xdr:to>
    <xdr:cxnSp macro="">
      <xdr:nvCxnSpPr>
        <xdr:cNvPr id="14" name="直線コネクタ 13"/>
        <xdr:cNvCxnSpPr/>
      </xdr:nvCxnSpPr>
      <xdr:spPr>
        <a:xfrm flipV="1">
          <a:off x="5137638" y="674077"/>
          <a:ext cx="1325440" cy="73269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36634</xdr:colOff>
      <xdr:row>1</xdr:row>
      <xdr:rowOff>117229</xdr:rowOff>
    </xdr:from>
    <xdr:to>
      <xdr:col>16</xdr:col>
      <xdr:colOff>14653</xdr:colOff>
      <xdr:row>3</xdr:row>
      <xdr:rowOff>73267</xdr:rowOff>
    </xdr:to>
    <xdr:sp macro="" textlink="">
      <xdr:nvSpPr>
        <xdr:cNvPr id="15" name="テキスト ボックス 14"/>
        <xdr:cNvSpPr txBox="1"/>
      </xdr:nvSpPr>
      <xdr:spPr>
        <a:xfrm>
          <a:off x="6294559" y="307729"/>
          <a:ext cx="368544" cy="3370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en-US" altLang="ja-JP" sz="1100"/>
            <a:t>A</a:t>
          </a:r>
          <a:endParaRPr kumimoji="1" lang="ja-JP" altLang="en-US" sz="1100"/>
        </a:p>
      </xdr:txBody>
    </xdr:sp>
    <xdr:clientData/>
  </xdr:twoCellAnchor>
  <xdr:twoCellAnchor>
    <xdr:from>
      <xdr:col>11</xdr:col>
      <xdr:colOff>285749</xdr:colOff>
      <xdr:row>5</xdr:row>
      <xdr:rowOff>117230</xdr:rowOff>
    </xdr:from>
    <xdr:to>
      <xdr:col>11</xdr:col>
      <xdr:colOff>344365</xdr:colOff>
      <xdr:row>12</xdr:row>
      <xdr:rowOff>14653</xdr:rowOff>
    </xdr:to>
    <xdr:cxnSp macro="">
      <xdr:nvCxnSpPr>
        <xdr:cNvPr id="16" name="直線コネクタ 15"/>
        <xdr:cNvCxnSpPr/>
      </xdr:nvCxnSpPr>
      <xdr:spPr>
        <a:xfrm>
          <a:off x="4981574" y="1069730"/>
          <a:ext cx="58616" cy="1345223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48355</xdr:colOff>
      <xdr:row>5</xdr:row>
      <xdr:rowOff>40299</xdr:rowOff>
    </xdr:from>
    <xdr:to>
      <xdr:col>12</xdr:col>
      <xdr:colOff>26374</xdr:colOff>
      <xdr:row>6</xdr:row>
      <xdr:rowOff>69606</xdr:rowOff>
    </xdr:to>
    <xdr:sp macro="" textlink="">
      <xdr:nvSpPr>
        <xdr:cNvPr id="17" name="テキスト ボックス 16"/>
        <xdr:cNvSpPr txBox="1"/>
      </xdr:nvSpPr>
      <xdr:spPr>
        <a:xfrm>
          <a:off x="4744180" y="992799"/>
          <a:ext cx="368544" cy="3341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en-US" altLang="ja-JP" sz="1100"/>
            <a:t>B</a:t>
          </a:r>
          <a:endParaRPr kumimoji="1" lang="ja-JP" altLang="en-US" sz="1100"/>
        </a:p>
      </xdr:txBody>
    </xdr:sp>
    <xdr:clientData/>
  </xdr:twoCellAnchor>
  <xdr:twoCellAnchor>
    <xdr:from>
      <xdr:col>12</xdr:col>
      <xdr:colOff>285750</xdr:colOff>
      <xdr:row>12</xdr:row>
      <xdr:rowOff>131885</xdr:rowOff>
    </xdr:from>
    <xdr:to>
      <xdr:col>15</xdr:col>
      <xdr:colOff>388326</xdr:colOff>
      <xdr:row>13</xdr:row>
      <xdr:rowOff>183173</xdr:rowOff>
    </xdr:to>
    <xdr:cxnSp macro="">
      <xdr:nvCxnSpPr>
        <xdr:cNvPr id="18" name="直線コネクタ 17"/>
        <xdr:cNvCxnSpPr/>
      </xdr:nvCxnSpPr>
      <xdr:spPr>
        <a:xfrm flipV="1">
          <a:off x="5372100" y="2532185"/>
          <a:ext cx="1274151" cy="241788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136279</xdr:colOff>
      <xdr:row>12</xdr:row>
      <xdr:rowOff>91589</xdr:rowOff>
    </xdr:from>
    <xdr:to>
      <xdr:col>13</xdr:col>
      <xdr:colOff>114298</xdr:colOff>
      <xdr:row>14</xdr:row>
      <xdr:rowOff>47627</xdr:rowOff>
    </xdr:to>
    <xdr:sp macro="" textlink="">
      <xdr:nvSpPr>
        <xdr:cNvPr id="19" name="テキスト ボックス 18"/>
        <xdr:cNvSpPr txBox="1"/>
      </xdr:nvSpPr>
      <xdr:spPr>
        <a:xfrm>
          <a:off x="5222629" y="2491889"/>
          <a:ext cx="368544" cy="3370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en-US" altLang="ja-JP" sz="1100"/>
            <a:t>C</a:t>
          </a:r>
          <a:endParaRPr kumimoji="1" lang="ja-JP" altLang="en-US" sz="1100"/>
        </a:p>
      </xdr:txBody>
    </xdr:sp>
    <xdr:clientData/>
  </xdr:twoCellAnchor>
  <xdr:twoCellAnchor>
    <xdr:from>
      <xdr:col>17</xdr:col>
      <xdr:colOff>87924</xdr:colOff>
      <xdr:row>4</xdr:row>
      <xdr:rowOff>36635</xdr:rowOff>
    </xdr:from>
    <xdr:to>
      <xdr:col>17</xdr:col>
      <xdr:colOff>161194</xdr:colOff>
      <xdr:row>11</xdr:row>
      <xdr:rowOff>43961</xdr:rowOff>
    </xdr:to>
    <xdr:cxnSp macro="">
      <xdr:nvCxnSpPr>
        <xdr:cNvPr id="20" name="直線コネクタ 19"/>
        <xdr:cNvCxnSpPr/>
      </xdr:nvCxnSpPr>
      <xdr:spPr>
        <a:xfrm>
          <a:off x="7126899" y="798635"/>
          <a:ext cx="73270" cy="145512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124557</xdr:colOff>
      <xdr:row>10</xdr:row>
      <xdr:rowOff>7327</xdr:rowOff>
    </xdr:from>
    <xdr:to>
      <xdr:col>18</xdr:col>
      <xdr:colOff>102576</xdr:colOff>
      <xdr:row>11</xdr:row>
      <xdr:rowOff>153865</xdr:rowOff>
    </xdr:to>
    <xdr:sp macro="" textlink="">
      <xdr:nvSpPr>
        <xdr:cNvPr id="21" name="テキスト ボックス 20"/>
        <xdr:cNvSpPr txBox="1"/>
      </xdr:nvSpPr>
      <xdr:spPr>
        <a:xfrm>
          <a:off x="7163532" y="2026627"/>
          <a:ext cx="368544" cy="3370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en-US" altLang="ja-JP" sz="1100"/>
            <a:t>D</a:t>
          </a:r>
          <a:endParaRPr kumimoji="1" lang="ja-JP" altLang="en-US" sz="1100"/>
        </a:p>
      </xdr:txBody>
    </xdr:sp>
    <xdr:clientData/>
  </xdr:twoCellAnchor>
  <xdr:twoCellAnchor>
    <xdr:from>
      <xdr:col>12</xdr:col>
      <xdr:colOff>51288</xdr:colOff>
      <xdr:row>3</xdr:row>
      <xdr:rowOff>102577</xdr:rowOff>
    </xdr:from>
    <xdr:to>
      <xdr:col>15</xdr:col>
      <xdr:colOff>205153</xdr:colOff>
      <xdr:row>3</xdr:row>
      <xdr:rowOff>175846</xdr:rowOff>
    </xdr:to>
    <xdr:cxnSp macro="">
      <xdr:nvCxnSpPr>
        <xdr:cNvPr id="23" name="直線コネクタ 22"/>
        <xdr:cNvCxnSpPr/>
      </xdr:nvCxnSpPr>
      <xdr:spPr>
        <a:xfrm flipV="1">
          <a:off x="5137638" y="674077"/>
          <a:ext cx="1325440" cy="73269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36634</xdr:colOff>
      <xdr:row>1</xdr:row>
      <xdr:rowOff>117229</xdr:rowOff>
    </xdr:from>
    <xdr:to>
      <xdr:col>16</xdr:col>
      <xdr:colOff>14653</xdr:colOff>
      <xdr:row>3</xdr:row>
      <xdr:rowOff>73267</xdr:rowOff>
    </xdr:to>
    <xdr:sp macro="" textlink="">
      <xdr:nvSpPr>
        <xdr:cNvPr id="24" name="テキスト ボックス 23"/>
        <xdr:cNvSpPr txBox="1"/>
      </xdr:nvSpPr>
      <xdr:spPr>
        <a:xfrm>
          <a:off x="6294559" y="307729"/>
          <a:ext cx="368544" cy="3370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en-US" altLang="ja-JP" sz="1100"/>
            <a:t>A</a:t>
          </a:r>
          <a:endParaRPr kumimoji="1" lang="ja-JP" altLang="en-US" sz="1100"/>
        </a:p>
      </xdr:txBody>
    </xdr:sp>
    <xdr:clientData/>
  </xdr:twoCellAnchor>
  <xdr:twoCellAnchor>
    <xdr:from>
      <xdr:col>11</xdr:col>
      <xdr:colOff>285749</xdr:colOff>
      <xdr:row>5</xdr:row>
      <xdr:rowOff>117230</xdr:rowOff>
    </xdr:from>
    <xdr:to>
      <xdr:col>11</xdr:col>
      <xdr:colOff>344365</xdr:colOff>
      <xdr:row>12</xdr:row>
      <xdr:rowOff>14653</xdr:rowOff>
    </xdr:to>
    <xdr:cxnSp macro="">
      <xdr:nvCxnSpPr>
        <xdr:cNvPr id="25" name="直線コネクタ 24"/>
        <xdr:cNvCxnSpPr/>
      </xdr:nvCxnSpPr>
      <xdr:spPr>
        <a:xfrm>
          <a:off x="4981574" y="1069730"/>
          <a:ext cx="58616" cy="1345223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48355</xdr:colOff>
      <xdr:row>5</xdr:row>
      <xdr:rowOff>40299</xdr:rowOff>
    </xdr:from>
    <xdr:to>
      <xdr:col>12</xdr:col>
      <xdr:colOff>26374</xdr:colOff>
      <xdr:row>6</xdr:row>
      <xdr:rowOff>69606</xdr:rowOff>
    </xdr:to>
    <xdr:sp macro="" textlink="">
      <xdr:nvSpPr>
        <xdr:cNvPr id="26" name="テキスト ボックス 25"/>
        <xdr:cNvSpPr txBox="1"/>
      </xdr:nvSpPr>
      <xdr:spPr>
        <a:xfrm>
          <a:off x="4744180" y="992799"/>
          <a:ext cx="368544" cy="3341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en-US" altLang="ja-JP" sz="1100"/>
            <a:t>B</a:t>
          </a:r>
          <a:endParaRPr kumimoji="1" lang="ja-JP" altLang="en-US" sz="1100"/>
        </a:p>
      </xdr:txBody>
    </xdr:sp>
    <xdr:clientData/>
  </xdr:twoCellAnchor>
  <xdr:twoCellAnchor>
    <xdr:from>
      <xdr:col>12</xdr:col>
      <xdr:colOff>285750</xdr:colOff>
      <xdr:row>12</xdr:row>
      <xdr:rowOff>131885</xdr:rowOff>
    </xdr:from>
    <xdr:to>
      <xdr:col>15</xdr:col>
      <xdr:colOff>388326</xdr:colOff>
      <xdr:row>13</xdr:row>
      <xdr:rowOff>183173</xdr:rowOff>
    </xdr:to>
    <xdr:cxnSp macro="">
      <xdr:nvCxnSpPr>
        <xdr:cNvPr id="27" name="直線コネクタ 26"/>
        <xdr:cNvCxnSpPr/>
      </xdr:nvCxnSpPr>
      <xdr:spPr>
        <a:xfrm flipV="1">
          <a:off x="5372100" y="2532185"/>
          <a:ext cx="1274151" cy="241788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136279</xdr:colOff>
      <xdr:row>12</xdr:row>
      <xdr:rowOff>91589</xdr:rowOff>
    </xdr:from>
    <xdr:to>
      <xdr:col>13</xdr:col>
      <xdr:colOff>114298</xdr:colOff>
      <xdr:row>14</xdr:row>
      <xdr:rowOff>47627</xdr:rowOff>
    </xdr:to>
    <xdr:sp macro="" textlink="">
      <xdr:nvSpPr>
        <xdr:cNvPr id="28" name="テキスト ボックス 27"/>
        <xdr:cNvSpPr txBox="1"/>
      </xdr:nvSpPr>
      <xdr:spPr>
        <a:xfrm>
          <a:off x="5222629" y="2491889"/>
          <a:ext cx="368544" cy="3370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en-US" altLang="ja-JP" sz="1100"/>
            <a:t>C</a:t>
          </a:r>
          <a:endParaRPr kumimoji="1" lang="ja-JP" altLang="en-US" sz="1100"/>
        </a:p>
      </xdr:txBody>
    </xdr:sp>
    <xdr:clientData/>
  </xdr:twoCellAnchor>
  <xdr:twoCellAnchor>
    <xdr:from>
      <xdr:col>17</xdr:col>
      <xdr:colOff>87924</xdr:colOff>
      <xdr:row>4</xdr:row>
      <xdr:rowOff>36635</xdr:rowOff>
    </xdr:from>
    <xdr:to>
      <xdr:col>17</xdr:col>
      <xdr:colOff>161194</xdr:colOff>
      <xdr:row>11</xdr:row>
      <xdr:rowOff>43961</xdr:rowOff>
    </xdr:to>
    <xdr:cxnSp macro="">
      <xdr:nvCxnSpPr>
        <xdr:cNvPr id="29" name="直線コネクタ 28"/>
        <xdr:cNvCxnSpPr/>
      </xdr:nvCxnSpPr>
      <xdr:spPr>
        <a:xfrm>
          <a:off x="7126899" y="798635"/>
          <a:ext cx="73270" cy="145512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124557</xdr:colOff>
      <xdr:row>10</xdr:row>
      <xdr:rowOff>7327</xdr:rowOff>
    </xdr:from>
    <xdr:to>
      <xdr:col>18</xdr:col>
      <xdr:colOff>102576</xdr:colOff>
      <xdr:row>11</xdr:row>
      <xdr:rowOff>153865</xdr:rowOff>
    </xdr:to>
    <xdr:sp macro="" textlink="">
      <xdr:nvSpPr>
        <xdr:cNvPr id="30" name="テキスト ボックス 29"/>
        <xdr:cNvSpPr txBox="1"/>
      </xdr:nvSpPr>
      <xdr:spPr>
        <a:xfrm>
          <a:off x="7163532" y="2026627"/>
          <a:ext cx="368544" cy="3370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en-US" altLang="ja-JP" sz="1100"/>
            <a:t>D</a:t>
          </a:r>
          <a:endParaRPr kumimoji="1" lang="ja-JP" altLang="en-US" sz="1100"/>
        </a:p>
      </xdr:txBody>
    </xdr:sp>
    <xdr:clientData/>
  </xdr:twoCellAnchor>
  <xdr:twoCellAnchor editAs="oneCell">
    <xdr:from>
      <xdr:col>10</xdr:col>
      <xdr:colOff>0</xdr:colOff>
      <xdr:row>1</xdr:row>
      <xdr:rowOff>171450</xdr:rowOff>
    </xdr:from>
    <xdr:to>
      <xdr:col>19</xdr:col>
      <xdr:colOff>4371</xdr:colOff>
      <xdr:row>18</xdr:row>
      <xdr:rowOff>0</xdr:rowOff>
    </xdr:to>
    <xdr:pic>
      <xdr:nvPicPr>
        <xdr:cNvPr id="34" name="図 3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0" y="361950"/>
          <a:ext cx="3519096" cy="3181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51288</xdr:colOff>
      <xdr:row>3</xdr:row>
      <xdr:rowOff>102577</xdr:rowOff>
    </xdr:from>
    <xdr:to>
      <xdr:col>15</xdr:col>
      <xdr:colOff>205153</xdr:colOff>
      <xdr:row>3</xdr:row>
      <xdr:rowOff>175846</xdr:rowOff>
    </xdr:to>
    <xdr:cxnSp macro="">
      <xdr:nvCxnSpPr>
        <xdr:cNvPr id="35" name="直線コネクタ 34"/>
        <xdr:cNvCxnSpPr/>
      </xdr:nvCxnSpPr>
      <xdr:spPr>
        <a:xfrm flipV="1">
          <a:off x="5137638" y="674077"/>
          <a:ext cx="1325440" cy="73269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36634</xdr:colOff>
      <xdr:row>1</xdr:row>
      <xdr:rowOff>117229</xdr:rowOff>
    </xdr:from>
    <xdr:to>
      <xdr:col>16</xdr:col>
      <xdr:colOff>14653</xdr:colOff>
      <xdr:row>3</xdr:row>
      <xdr:rowOff>73267</xdr:rowOff>
    </xdr:to>
    <xdr:sp macro="" textlink="">
      <xdr:nvSpPr>
        <xdr:cNvPr id="36" name="テキスト ボックス 35"/>
        <xdr:cNvSpPr txBox="1"/>
      </xdr:nvSpPr>
      <xdr:spPr>
        <a:xfrm>
          <a:off x="6294559" y="307729"/>
          <a:ext cx="368544" cy="3370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en-US" altLang="ja-JP" sz="1100"/>
            <a:t>A</a:t>
          </a:r>
          <a:endParaRPr kumimoji="1" lang="ja-JP" altLang="en-US" sz="1100"/>
        </a:p>
      </xdr:txBody>
    </xdr:sp>
    <xdr:clientData/>
  </xdr:twoCellAnchor>
  <xdr:twoCellAnchor>
    <xdr:from>
      <xdr:col>11</xdr:col>
      <xdr:colOff>285749</xdr:colOff>
      <xdr:row>5</xdr:row>
      <xdr:rowOff>117230</xdr:rowOff>
    </xdr:from>
    <xdr:to>
      <xdr:col>11</xdr:col>
      <xdr:colOff>344365</xdr:colOff>
      <xdr:row>12</xdr:row>
      <xdr:rowOff>14653</xdr:rowOff>
    </xdr:to>
    <xdr:cxnSp macro="">
      <xdr:nvCxnSpPr>
        <xdr:cNvPr id="37" name="直線コネクタ 36"/>
        <xdr:cNvCxnSpPr/>
      </xdr:nvCxnSpPr>
      <xdr:spPr>
        <a:xfrm>
          <a:off x="4981574" y="1069730"/>
          <a:ext cx="58616" cy="1345223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48355</xdr:colOff>
      <xdr:row>5</xdr:row>
      <xdr:rowOff>40299</xdr:rowOff>
    </xdr:from>
    <xdr:to>
      <xdr:col>12</xdr:col>
      <xdr:colOff>26374</xdr:colOff>
      <xdr:row>6</xdr:row>
      <xdr:rowOff>69606</xdr:rowOff>
    </xdr:to>
    <xdr:sp macro="" textlink="">
      <xdr:nvSpPr>
        <xdr:cNvPr id="38" name="テキスト ボックス 37"/>
        <xdr:cNvSpPr txBox="1"/>
      </xdr:nvSpPr>
      <xdr:spPr>
        <a:xfrm>
          <a:off x="4744180" y="992799"/>
          <a:ext cx="368544" cy="3341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en-US" altLang="ja-JP" sz="1100"/>
            <a:t>B</a:t>
          </a:r>
          <a:endParaRPr kumimoji="1" lang="ja-JP" altLang="en-US" sz="1100"/>
        </a:p>
      </xdr:txBody>
    </xdr:sp>
    <xdr:clientData/>
  </xdr:twoCellAnchor>
  <xdr:twoCellAnchor>
    <xdr:from>
      <xdr:col>12</xdr:col>
      <xdr:colOff>285750</xdr:colOff>
      <xdr:row>12</xdr:row>
      <xdr:rowOff>131885</xdr:rowOff>
    </xdr:from>
    <xdr:to>
      <xdr:col>15</xdr:col>
      <xdr:colOff>388326</xdr:colOff>
      <xdr:row>13</xdr:row>
      <xdr:rowOff>183173</xdr:rowOff>
    </xdr:to>
    <xdr:cxnSp macro="">
      <xdr:nvCxnSpPr>
        <xdr:cNvPr id="39" name="直線コネクタ 38"/>
        <xdr:cNvCxnSpPr/>
      </xdr:nvCxnSpPr>
      <xdr:spPr>
        <a:xfrm flipV="1">
          <a:off x="5372100" y="2532185"/>
          <a:ext cx="1274151" cy="241788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136279</xdr:colOff>
      <xdr:row>12</xdr:row>
      <xdr:rowOff>91589</xdr:rowOff>
    </xdr:from>
    <xdr:to>
      <xdr:col>13</xdr:col>
      <xdr:colOff>114298</xdr:colOff>
      <xdr:row>14</xdr:row>
      <xdr:rowOff>47627</xdr:rowOff>
    </xdr:to>
    <xdr:sp macro="" textlink="">
      <xdr:nvSpPr>
        <xdr:cNvPr id="40" name="テキスト ボックス 39"/>
        <xdr:cNvSpPr txBox="1"/>
      </xdr:nvSpPr>
      <xdr:spPr>
        <a:xfrm>
          <a:off x="5222629" y="2491889"/>
          <a:ext cx="368544" cy="3370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en-US" altLang="ja-JP" sz="1100"/>
            <a:t>C</a:t>
          </a:r>
          <a:endParaRPr kumimoji="1" lang="ja-JP" altLang="en-US" sz="1100"/>
        </a:p>
      </xdr:txBody>
    </xdr:sp>
    <xdr:clientData/>
  </xdr:twoCellAnchor>
  <xdr:twoCellAnchor>
    <xdr:from>
      <xdr:col>17</xdr:col>
      <xdr:colOff>87924</xdr:colOff>
      <xdr:row>4</xdr:row>
      <xdr:rowOff>36635</xdr:rowOff>
    </xdr:from>
    <xdr:to>
      <xdr:col>17</xdr:col>
      <xdr:colOff>161194</xdr:colOff>
      <xdr:row>11</xdr:row>
      <xdr:rowOff>43961</xdr:rowOff>
    </xdr:to>
    <xdr:cxnSp macro="">
      <xdr:nvCxnSpPr>
        <xdr:cNvPr id="41" name="直線コネクタ 40"/>
        <xdr:cNvCxnSpPr/>
      </xdr:nvCxnSpPr>
      <xdr:spPr>
        <a:xfrm>
          <a:off x="7126899" y="798635"/>
          <a:ext cx="73270" cy="145512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124557</xdr:colOff>
      <xdr:row>10</xdr:row>
      <xdr:rowOff>7327</xdr:rowOff>
    </xdr:from>
    <xdr:to>
      <xdr:col>18</xdr:col>
      <xdr:colOff>102576</xdr:colOff>
      <xdr:row>11</xdr:row>
      <xdr:rowOff>153865</xdr:rowOff>
    </xdr:to>
    <xdr:sp macro="" textlink="">
      <xdr:nvSpPr>
        <xdr:cNvPr id="42" name="テキスト ボックス 41"/>
        <xdr:cNvSpPr txBox="1"/>
      </xdr:nvSpPr>
      <xdr:spPr>
        <a:xfrm>
          <a:off x="7163532" y="2026627"/>
          <a:ext cx="368544" cy="3370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en-US" altLang="ja-JP" sz="1100"/>
            <a:t>D</a:t>
          </a:r>
          <a:endParaRPr kumimoji="1" lang="ja-JP" altLang="en-US" sz="1100"/>
        </a:p>
      </xdr:txBody>
    </xdr:sp>
    <xdr:clientData/>
  </xdr:twoCellAnchor>
  <xdr:twoCellAnchor>
    <xdr:from>
      <xdr:col>12</xdr:col>
      <xdr:colOff>51288</xdr:colOff>
      <xdr:row>3</xdr:row>
      <xdr:rowOff>102577</xdr:rowOff>
    </xdr:from>
    <xdr:to>
      <xdr:col>15</xdr:col>
      <xdr:colOff>205153</xdr:colOff>
      <xdr:row>3</xdr:row>
      <xdr:rowOff>175846</xdr:rowOff>
    </xdr:to>
    <xdr:cxnSp macro="">
      <xdr:nvCxnSpPr>
        <xdr:cNvPr id="43" name="直線コネクタ 42"/>
        <xdr:cNvCxnSpPr/>
      </xdr:nvCxnSpPr>
      <xdr:spPr>
        <a:xfrm flipV="1">
          <a:off x="5137638" y="674077"/>
          <a:ext cx="1325440" cy="73269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36634</xdr:colOff>
      <xdr:row>1</xdr:row>
      <xdr:rowOff>117229</xdr:rowOff>
    </xdr:from>
    <xdr:to>
      <xdr:col>16</xdr:col>
      <xdr:colOff>14653</xdr:colOff>
      <xdr:row>3</xdr:row>
      <xdr:rowOff>73267</xdr:rowOff>
    </xdr:to>
    <xdr:sp macro="" textlink="">
      <xdr:nvSpPr>
        <xdr:cNvPr id="44" name="テキスト ボックス 43"/>
        <xdr:cNvSpPr txBox="1"/>
      </xdr:nvSpPr>
      <xdr:spPr>
        <a:xfrm>
          <a:off x="6294559" y="307729"/>
          <a:ext cx="368544" cy="3370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en-US" altLang="ja-JP" sz="1100"/>
            <a:t>A</a:t>
          </a:r>
          <a:endParaRPr kumimoji="1" lang="ja-JP" altLang="en-US" sz="1100"/>
        </a:p>
      </xdr:txBody>
    </xdr:sp>
    <xdr:clientData/>
  </xdr:twoCellAnchor>
  <xdr:twoCellAnchor>
    <xdr:from>
      <xdr:col>11</xdr:col>
      <xdr:colOff>285749</xdr:colOff>
      <xdr:row>5</xdr:row>
      <xdr:rowOff>117230</xdr:rowOff>
    </xdr:from>
    <xdr:to>
      <xdr:col>11</xdr:col>
      <xdr:colOff>344365</xdr:colOff>
      <xdr:row>12</xdr:row>
      <xdr:rowOff>14653</xdr:rowOff>
    </xdr:to>
    <xdr:cxnSp macro="">
      <xdr:nvCxnSpPr>
        <xdr:cNvPr id="45" name="直線コネクタ 44"/>
        <xdr:cNvCxnSpPr/>
      </xdr:nvCxnSpPr>
      <xdr:spPr>
        <a:xfrm>
          <a:off x="4981574" y="1069730"/>
          <a:ext cx="58616" cy="1345223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48355</xdr:colOff>
      <xdr:row>5</xdr:row>
      <xdr:rowOff>40299</xdr:rowOff>
    </xdr:from>
    <xdr:to>
      <xdr:col>12</xdr:col>
      <xdr:colOff>26374</xdr:colOff>
      <xdr:row>6</xdr:row>
      <xdr:rowOff>69606</xdr:rowOff>
    </xdr:to>
    <xdr:sp macro="" textlink="">
      <xdr:nvSpPr>
        <xdr:cNvPr id="46" name="テキスト ボックス 45"/>
        <xdr:cNvSpPr txBox="1"/>
      </xdr:nvSpPr>
      <xdr:spPr>
        <a:xfrm>
          <a:off x="4744180" y="992799"/>
          <a:ext cx="368544" cy="3341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en-US" altLang="ja-JP" sz="1100"/>
            <a:t>B</a:t>
          </a:r>
          <a:endParaRPr kumimoji="1" lang="ja-JP" altLang="en-US" sz="1100"/>
        </a:p>
      </xdr:txBody>
    </xdr:sp>
    <xdr:clientData/>
  </xdr:twoCellAnchor>
  <xdr:twoCellAnchor>
    <xdr:from>
      <xdr:col>12</xdr:col>
      <xdr:colOff>285750</xdr:colOff>
      <xdr:row>12</xdr:row>
      <xdr:rowOff>131885</xdr:rowOff>
    </xdr:from>
    <xdr:to>
      <xdr:col>15</xdr:col>
      <xdr:colOff>388326</xdr:colOff>
      <xdr:row>13</xdr:row>
      <xdr:rowOff>183173</xdr:rowOff>
    </xdr:to>
    <xdr:cxnSp macro="">
      <xdr:nvCxnSpPr>
        <xdr:cNvPr id="47" name="直線コネクタ 46"/>
        <xdr:cNvCxnSpPr/>
      </xdr:nvCxnSpPr>
      <xdr:spPr>
        <a:xfrm flipV="1">
          <a:off x="5372100" y="2532185"/>
          <a:ext cx="1274151" cy="241788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136279</xdr:colOff>
      <xdr:row>12</xdr:row>
      <xdr:rowOff>91589</xdr:rowOff>
    </xdr:from>
    <xdr:to>
      <xdr:col>13</xdr:col>
      <xdr:colOff>114298</xdr:colOff>
      <xdr:row>14</xdr:row>
      <xdr:rowOff>47627</xdr:rowOff>
    </xdr:to>
    <xdr:sp macro="" textlink="">
      <xdr:nvSpPr>
        <xdr:cNvPr id="48" name="テキスト ボックス 47"/>
        <xdr:cNvSpPr txBox="1"/>
      </xdr:nvSpPr>
      <xdr:spPr>
        <a:xfrm>
          <a:off x="5222629" y="2491889"/>
          <a:ext cx="368544" cy="3370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en-US" altLang="ja-JP" sz="1100"/>
            <a:t>C</a:t>
          </a:r>
          <a:endParaRPr kumimoji="1" lang="ja-JP" altLang="en-US" sz="1100"/>
        </a:p>
      </xdr:txBody>
    </xdr:sp>
    <xdr:clientData/>
  </xdr:twoCellAnchor>
  <xdr:twoCellAnchor>
    <xdr:from>
      <xdr:col>17</xdr:col>
      <xdr:colOff>87924</xdr:colOff>
      <xdr:row>4</xdr:row>
      <xdr:rowOff>36635</xdr:rowOff>
    </xdr:from>
    <xdr:to>
      <xdr:col>17</xdr:col>
      <xdr:colOff>161194</xdr:colOff>
      <xdr:row>11</xdr:row>
      <xdr:rowOff>43961</xdr:rowOff>
    </xdr:to>
    <xdr:cxnSp macro="">
      <xdr:nvCxnSpPr>
        <xdr:cNvPr id="49" name="直線コネクタ 48"/>
        <xdr:cNvCxnSpPr/>
      </xdr:nvCxnSpPr>
      <xdr:spPr>
        <a:xfrm>
          <a:off x="7126899" y="798635"/>
          <a:ext cx="73270" cy="145512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124557</xdr:colOff>
      <xdr:row>10</xdr:row>
      <xdr:rowOff>7327</xdr:rowOff>
    </xdr:from>
    <xdr:to>
      <xdr:col>18</xdr:col>
      <xdr:colOff>102576</xdr:colOff>
      <xdr:row>11</xdr:row>
      <xdr:rowOff>153865</xdr:rowOff>
    </xdr:to>
    <xdr:sp macro="" textlink="">
      <xdr:nvSpPr>
        <xdr:cNvPr id="50" name="テキスト ボックス 49"/>
        <xdr:cNvSpPr txBox="1"/>
      </xdr:nvSpPr>
      <xdr:spPr>
        <a:xfrm>
          <a:off x="7163532" y="2026627"/>
          <a:ext cx="368544" cy="3370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en-US" altLang="ja-JP" sz="1100"/>
            <a:t>D</a:t>
          </a:r>
          <a:endParaRPr kumimoji="1" lang="ja-JP" altLang="en-US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914775" y="190500"/>
          <a:ext cx="390525" cy="35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　向　案　内　図</a:t>
          </a:r>
        </a:p>
      </xdr:txBody>
    </xdr:sp>
    <xdr:clientData/>
  </xdr:twoCellAnchor>
  <xdr:twoCellAnchor>
    <xdr:from>
      <xdr:col>11</xdr:col>
      <xdr:colOff>234462</xdr:colOff>
      <xdr:row>3</xdr:row>
      <xdr:rowOff>14654</xdr:rowOff>
    </xdr:from>
    <xdr:to>
      <xdr:col>13</xdr:col>
      <xdr:colOff>307731</xdr:colOff>
      <xdr:row>5</xdr:row>
      <xdr:rowOff>300404</xdr:rowOff>
    </xdr:to>
    <xdr:cxnSp macro="">
      <xdr:nvCxnSpPr>
        <xdr:cNvPr id="14" name="直線コネクタ 13"/>
        <xdr:cNvCxnSpPr/>
      </xdr:nvCxnSpPr>
      <xdr:spPr>
        <a:xfrm flipV="1">
          <a:off x="4930287" y="586154"/>
          <a:ext cx="854319" cy="66675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205154</xdr:colOff>
      <xdr:row>2</xdr:row>
      <xdr:rowOff>29306</xdr:rowOff>
    </xdr:from>
    <xdr:to>
      <xdr:col>14</xdr:col>
      <xdr:colOff>183173</xdr:colOff>
      <xdr:row>3</xdr:row>
      <xdr:rowOff>175844</xdr:rowOff>
    </xdr:to>
    <xdr:sp macro="" textlink="">
      <xdr:nvSpPr>
        <xdr:cNvPr id="15" name="テキスト ボックス 14"/>
        <xdr:cNvSpPr txBox="1"/>
      </xdr:nvSpPr>
      <xdr:spPr>
        <a:xfrm>
          <a:off x="5682029" y="410306"/>
          <a:ext cx="368544" cy="3370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en-US" altLang="ja-JP" sz="1100"/>
            <a:t>A</a:t>
          </a:r>
          <a:endParaRPr kumimoji="1" lang="ja-JP" altLang="en-US" sz="1100"/>
        </a:p>
      </xdr:txBody>
    </xdr:sp>
    <xdr:clientData/>
  </xdr:twoCellAnchor>
  <xdr:twoCellAnchor>
    <xdr:from>
      <xdr:col>11</xdr:col>
      <xdr:colOff>175846</xdr:colOff>
      <xdr:row>8</xdr:row>
      <xdr:rowOff>43961</xdr:rowOff>
    </xdr:from>
    <xdr:to>
      <xdr:col>14</xdr:col>
      <xdr:colOff>36634</xdr:colOff>
      <xdr:row>14</xdr:row>
      <xdr:rowOff>161192</xdr:rowOff>
    </xdr:to>
    <xdr:cxnSp macro="">
      <xdr:nvCxnSpPr>
        <xdr:cNvPr id="16" name="直線コネクタ 15"/>
        <xdr:cNvCxnSpPr/>
      </xdr:nvCxnSpPr>
      <xdr:spPr>
        <a:xfrm>
          <a:off x="4871671" y="1682261"/>
          <a:ext cx="1032363" cy="1260231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326779</xdr:colOff>
      <xdr:row>6</xdr:row>
      <xdr:rowOff>179510</xdr:rowOff>
    </xdr:from>
    <xdr:to>
      <xdr:col>11</xdr:col>
      <xdr:colOff>304798</xdr:colOff>
      <xdr:row>8</xdr:row>
      <xdr:rowOff>135548</xdr:rowOff>
    </xdr:to>
    <xdr:sp macro="" textlink="">
      <xdr:nvSpPr>
        <xdr:cNvPr id="17" name="テキスト ボックス 16"/>
        <xdr:cNvSpPr txBox="1"/>
      </xdr:nvSpPr>
      <xdr:spPr>
        <a:xfrm>
          <a:off x="4632079" y="1436810"/>
          <a:ext cx="368544" cy="3370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en-US" altLang="ja-JP" sz="1100"/>
            <a:t>B</a:t>
          </a:r>
          <a:endParaRPr kumimoji="1" lang="ja-JP" altLang="en-US" sz="1100"/>
        </a:p>
      </xdr:txBody>
    </xdr:sp>
    <xdr:clientData/>
  </xdr:twoCellAnchor>
  <xdr:twoCellAnchor>
    <xdr:from>
      <xdr:col>14</xdr:col>
      <xdr:colOff>153865</xdr:colOff>
      <xdr:row>10</xdr:row>
      <xdr:rowOff>124557</xdr:rowOff>
    </xdr:from>
    <xdr:to>
      <xdr:col>17</xdr:col>
      <xdr:colOff>80597</xdr:colOff>
      <xdr:row>15</xdr:row>
      <xdr:rowOff>58615</xdr:rowOff>
    </xdr:to>
    <xdr:cxnSp macro="">
      <xdr:nvCxnSpPr>
        <xdr:cNvPr id="18" name="直線コネクタ 17"/>
        <xdr:cNvCxnSpPr/>
      </xdr:nvCxnSpPr>
      <xdr:spPr>
        <a:xfrm flipV="1">
          <a:off x="6021265" y="2143857"/>
          <a:ext cx="1098307" cy="886558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48356</xdr:colOff>
      <xdr:row>13</xdr:row>
      <xdr:rowOff>128223</xdr:rowOff>
    </xdr:from>
    <xdr:to>
      <xdr:col>15</xdr:col>
      <xdr:colOff>26375</xdr:colOff>
      <xdr:row>15</xdr:row>
      <xdr:rowOff>84261</xdr:rowOff>
    </xdr:to>
    <xdr:sp macro="" textlink="">
      <xdr:nvSpPr>
        <xdr:cNvPr id="19" name="テキスト ボックス 18"/>
        <xdr:cNvSpPr txBox="1"/>
      </xdr:nvSpPr>
      <xdr:spPr>
        <a:xfrm>
          <a:off x="5915756" y="2719023"/>
          <a:ext cx="368544" cy="3370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en-US" altLang="ja-JP" sz="1100"/>
            <a:t>C</a:t>
          </a:r>
          <a:endParaRPr kumimoji="1" lang="ja-JP" altLang="en-US" sz="1100"/>
        </a:p>
      </xdr:txBody>
    </xdr:sp>
    <xdr:clientData/>
  </xdr:twoCellAnchor>
  <xdr:twoCellAnchor>
    <xdr:from>
      <xdr:col>14</xdr:col>
      <xdr:colOff>359019</xdr:colOff>
      <xdr:row>3</xdr:row>
      <xdr:rowOff>102577</xdr:rowOff>
    </xdr:from>
    <xdr:to>
      <xdr:col>17</xdr:col>
      <xdr:colOff>212482</xdr:colOff>
      <xdr:row>9</xdr:row>
      <xdr:rowOff>131884</xdr:rowOff>
    </xdr:to>
    <xdr:cxnSp macro="">
      <xdr:nvCxnSpPr>
        <xdr:cNvPr id="20" name="直線コネクタ 19"/>
        <xdr:cNvCxnSpPr/>
      </xdr:nvCxnSpPr>
      <xdr:spPr>
        <a:xfrm>
          <a:off x="6226419" y="674077"/>
          <a:ext cx="1025038" cy="1286607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43961</xdr:colOff>
      <xdr:row>8</xdr:row>
      <xdr:rowOff>29308</xdr:rowOff>
    </xdr:from>
    <xdr:to>
      <xdr:col>18</xdr:col>
      <xdr:colOff>21980</xdr:colOff>
      <xdr:row>9</xdr:row>
      <xdr:rowOff>175846</xdr:rowOff>
    </xdr:to>
    <xdr:sp macro="" textlink="">
      <xdr:nvSpPr>
        <xdr:cNvPr id="21" name="テキスト ボックス 20"/>
        <xdr:cNvSpPr txBox="1"/>
      </xdr:nvSpPr>
      <xdr:spPr>
        <a:xfrm>
          <a:off x="7082936" y="1667608"/>
          <a:ext cx="368544" cy="3370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en-US" altLang="ja-JP" sz="1100"/>
            <a:t>D</a:t>
          </a:r>
          <a:endParaRPr kumimoji="1" lang="ja-JP" altLang="en-US" sz="1100"/>
        </a:p>
      </xdr:txBody>
    </xdr:sp>
    <xdr:clientData/>
  </xdr:twoCellAnchor>
  <xdr:twoCellAnchor>
    <xdr:from>
      <xdr:col>12</xdr:col>
      <xdr:colOff>51288</xdr:colOff>
      <xdr:row>3</xdr:row>
      <xdr:rowOff>102577</xdr:rowOff>
    </xdr:from>
    <xdr:to>
      <xdr:col>15</xdr:col>
      <xdr:colOff>205153</xdr:colOff>
      <xdr:row>3</xdr:row>
      <xdr:rowOff>175846</xdr:rowOff>
    </xdr:to>
    <xdr:cxnSp macro="">
      <xdr:nvCxnSpPr>
        <xdr:cNvPr id="31" name="直線コネクタ 30"/>
        <xdr:cNvCxnSpPr/>
      </xdr:nvCxnSpPr>
      <xdr:spPr>
        <a:xfrm flipV="1">
          <a:off x="5137638" y="674077"/>
          <a:ext cx="1325440" cy="73269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36634</xdr:colOff>
      <xdr:row>1</xdr:row>
      <xdr:rowOff>117229</xdr:rowOff>
    </xdr:from>
    <xdr:to>
      <xdr:col>16</xdr:col>
      <xdr:colOff>14653</xdr:colOff>
      <xdr:row>3</xdr:row>
      <xdr:rowOff>73267</xdr:rowOff>
    </xdr:to>
    <xdr:sp macro="" textlink="">
      <xdr:nvSpPr>
        <xdr:cNvPr id="32" name="テキスト ボックス 31"/>
        <xdr:cNvSpPr txBox="1"/>
      </xdr:nvSpPr>
      <xdr:spPr>
        <a:xfrm>
          <a:off x="6294559" y="307729"/>
          <a:ext cx="368544" cy="3370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en-US" altLang="ja-JP" sz="1100"/>
            <a:t>A</a:t>
          </a:r>
          <a:endParaRPr kumimoji="1" lang="ja-JP" altLang="en-US" sz="1100"/>
        </a:p>
      </xdr:txBody>
    </xdr:sp>
    <xdr:clientData/>
  </xdr:twoCellAnchor>
  <xdr:twoCellAnchor>
    <xdr:from>
      <xdr:col>11</xdr:col>
      <xdr:colOff>285749</xdr:colOff>
      <xdr:row>5</xdr:row>
      <xdr:rowOff>117230</xdr:rowOff>
    </xdr:from>
    <xdr:to>
      <xdr:col>11</xdr:col>
      <xdr:colOff>344365</xdr:colOff>
      <xdr:row>12</xdr:row>
      <xdr:rowOff>14653</xdr:rowOff>
    </xdr:to>
    <xdr:cxnSp macro="">
      <xdr:nvCxnSpPr>
        <xdr:cNvPr id="33" name="直線コネクタ 32"/>
        <xdr:cNvCxnSpPr/>
      </xdr:nvCxnSpPr>
      <xdr:spPr>
        <a:xfrm>
          <a:off x="4981574" y="1069730"/>
          <a:ext cx="58616" cy="1345223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48355</xdr:colOff>
      <xdr:row>5</xdr:row>
      <xdr:rowOff>40299</xdr:rowOff>
    </xdr:from>
    <xdr:to>
      <xdr:col>12</xdr:col>
      <xdr:colOff>26374</xdr:colOff>
      <xdr:row>6</xdr:row>
      <xdr:rowOff>69606</xdr:rowOff>
    </xdr:to>
    <xdr:sp macro="" textlink="">
      <xdr:nvSpPr>
        <xdr:cNvPr id="34" name="テキスト ボックス 33"/>
        <xdr:cNvSpPr txBox="1"/>
      </xdr:nvSpPr>
      <xdr:spPr>
        <a:xfrm>
          <a:off x="4744180" y="992799"/>
          <a:ext cx="368544" cy="3341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en-US" altLang="ja-JP" sz="1100"/>
            <a:t>B</a:t>
          </a:r>
          <a:endParaRPr kumimoji="1" lang="ja-JP" altLang="en-US" sz="1100"/>
        </a:p>
      </xdr:txBody>
    </xdr:sp>
    <xdr:clientData/>
  </xdr:twoCellAnchor>
  <xdr:twoCellAnchor>
    <xdr:from>
      <xdr:col>12</xdr:col>
      <xdr:colOff>285750</xdr:colOff>
      <xdr:row>12</xdr:row>
      <xdr:rowOff>131885</xdr:rowOff>
    </xdr:from>
    <xdr:to>
      <xdr:col>15</xdr:col>
      <xdr:colOff>388326</xdr:colOff>
      <xdr:row>13</xdr:row>
      <xdr:rowOff>183173</xdr:rowOff>
    </xdr:to>
    <xdr:cxnSp macro="">
      <xdr:nvCxnSpPr>
        <xdr:cNvPr id="35" name="直線コネクタ 34"/>
        <xdr:cNvCxnSpPr/>
      </xdr:nvCxnSpPr>
      <xdr:spPr>
        <a:xfrm flipV="1">
          <a:off x="5372100" y="2532185"/>
          <a:ext cx="1274151" cy="241788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136279</xdr:colOff>
      <xdr:row>12</xdr:row>
      <xdr:rowOff>91589</xdr:rowOff>
    </xdr:from>
    <xdr:to>
      <xdr:col>13</xdr:col>
      <xdr:colOff>114298</xdr:colOff>
      <xdr:row>14</xdr:row>
      <xdr:rowOff>47627</xdr:rowOff>
    </xdr:to>
    <xdr:sp macro="" textlink="">
      <xdr:nvSpPr>
        <xdr:cNvPr id="36" name="テキスト ボックス 35"/>
        <xdr:cNvSpPr txBox="1"/>
      </xdr:nvSpPr>
      <xdr:spPr>
        <a:xfrm>
          <a:off x="5222629" y="2491889"/>
          <a:ext cx="368544" cy="3370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en-US" altLang="ja-JP" sz="1100"/>
            <a:t>C</a:t>
          </a:r>
          <a:endParaRPr kumimoji="1" lang="ja-JP" altLang="en-US" sz="1100"/>
        </a:p>
      </xdr:txBody>
    </xdr:sp>
    <xdr:clientData/>
  </xdr:twoCellAnchor>
  <xdr:twoCellAnchor>
    <xdr:from>
      <xdr:col>17</xdr:col>
      <xdr:colOff>87924</xdr:colOff>
      <xdr:row>4</xdr:row>
      <xdr:rowOff>36635</xdr:rowOff>
    </xdr:from>
    <xdr:to>
      <xdr:col>17</xdr:col>
      <xdr:colOff>161194</xdr:colOff>
      <xdr:row>11</xdr:row>
      <xdr:rowOff>43961</xdr:rowOff>
    </xdr:to>
    <xdr:cxnSp macro="">
      <xdr:nvCxnSpPr>
        <xdr:cNvPr id="37" name="直線コネクタ 36"/>
        <xdr:cNvCxnSpPr/>
      </xdr:nvCxnSpPr>
      <xdr:spPr>
        <a:xfrm>
          <a:off x="7126899" y="798635"/>
          <a:ext cx="73270" cy="145512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124557</xdr:colOff>
      <xdr:row>10</xdr:row>
      <xdr:rowOff>7327</xdr:rowOff>
    </xdr:from>
    <xdr:to>
      <xdr:col>18</xdr:col>
      <xdr:colOff>102576</xdr:colOff>
      <xdr:row>11</xdr:row>
      <xdr:rowOff>153865</xdr:rowOff>
    </xdr:to>
    <xdr:sp macro="" textlink="">
      <xdr:nvSpPr>
        <xdr:cNvPr id="38" name="テキスト ボックス 37"/>
        <xdr:cNvSpPr txBox="1"/>
      </xdr:nvSpPr>
      <xdr:spPr>
        <a:xfrm>
          <a:off x="7163532" y="2026627"/>
          <a:ext cx="368544" cy="3370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en-US" altLang="ja-JP" sz="1100"/>
            <a:t>D</a:t>
          </a:r>
          <a:endParaRPr kumimoji="1" lang="ja-JP" altLang="en-US" sz="1100"/>
        </a:p>
      </xdr:txBody>
    </xdr:sp>
    <xdr:clientData/>
  </xdr:twoCellAnchor>
  <xdr:twoCellAnchor editAs="oneCell">
    <xdr:from>
      <xdr:col>10</xdr:col>
      <xdr:colOff>0</xdr:colOff>
      <xdr:row>1</xdr:row>
      <xdr:rowOff>171450</xdr:rowOff>
    </xdr:from>
    <xdr:to>
      <xdr:col>19</xdr:col>
      <xdr:colOff>4371</xdr:colOff>
      <xdr:row>18</xdr:row>
      <xdr:rowOff>0</xdr:rowOff>
    </xdr:to>
    <xdr:pic>
      <xdr:nvPicPr>
        <xdr:cNvPr id="22" name="図 2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0" y="361950"/>
          <a:ext cx="3519096" cy="3181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51288</xdr:colOff>
      <xdr:row>3</xdr:row>
      <xdr:rowOff>102577</xdr:rowOff>
    </xdr:from>
    <xdr:to>
      <xdr:col>15</xdr:col>
      <xdr:colOff>205153</xdr:colOff>
      <xdr:row>3</xdr:row>
      <xdr:rowOff>175846</xdr:rowOff>
    </xdr:to>
    <xdr:cxnSp macro="">
      <xdr:nvCxnSpPr>
        <xdr:cNvPr id="23" name="直線コネクタ 22"/>
        <xdr:cNvCxnSpPr/>
      </xdr:nvCxnSpPr>
      <xdr:spPr>
        <a:xfrm flipV="1">
          <a:off x="5137638" y="674077"/>
          <a:ext cx="1325440" cy="73269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36634</xdr:colOff>
      <xdr:row>1</xdr:row>
      <xdr:rowOff>117229</xdr:rowOff>
    </xdr:from>
    <xdr:to>
      <xdr:col>16</xdr:col>
      <xdr:colOff>14653</xdr:colOff>
      <xdr:row>3</xdr:row>
      <xdr:rowOff>73267</xdr:rowOff>
    </xdr:to>
    <xdr:sp macro="" textlink="">
      <xdr:nvSpPr>
        <xdr:cNvPr id="24" name="テキスト ボックス 23"/>
        <xdr:cNvSpPr txBox="1"/>
      </xdr:nvSpPr>
      <xdr:spPr>
        <a:xfrm>
          <a:off x="6294559" y="307729"/>
          <a:ext cx="368544" cy="3370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en-US" altLang="ja-JP" sz="1100"/>
            <a:t>A</a:t>
          </a:r>
          <a:endParaRPr kumimoji="1" lang="ja-JP" altLang="en-US" sz="1100"/>
        </a:p>
      </xdr:txBody>
    </xdr:sp>
    <xdr:clientData/>
  </xdr:twoCellAnchor>
  <xdr:twoCellAnchor>
    <xdr:from>
      <xdr:col>11</xdr:col>
      <xdr:colOff>285749</xdr:colOff>
      <xdr:row>5</xdr:row>
      <xdr:rowOff>117230</xdr:rowOff>
    </xdr:from>
    <xdr:to>
      <xdr:col>11</xdr:col>
      <xdr:colOff>344365</xdr:colOff>
      <xdr:row>12</xdr:row>
      <xdr:rowOff>14653</xdr:rowOff>
    </xdr:to>
    <xdr:cxnSp macro="">
      <xdr:nvCxnSpPr>
        <xdr:cNvPr id="25" name="直線コネクタ 24"/>
        <xdr:cNvCxnSpPr/>
      </xdr:nvCxnSpPr>
      <xdr:spPr>
        <a:xfrm>
          <a:off x="4981574" y="1069730"/>
          <a:ext cx="58616" cy="1345223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48355</xdr:colOff>
      <xdr:row>5</xdr:row>
      <xdr:rowOff>40299</xdr:rowOff>
    </xdr:from>
    <xdr:to>
      <xdr:col>12</xdr:col>
      <xdr:colOff>26374</xdr:colOff>
      <xdr:row>6</xdr:row>
      <xdr:rowOff>69606</xdr:rowOff>
    </xdr:to>
    <xdr:sp macro="" textlink="">
      <xdr:nvSpPr>
        <xdr:cNvPr id="26" name="テキスト ボックス 25"/>
        <xdr:cNvSpPr txBox="1"/>
      </xdr:nvSpPr>
      <xdr:spPr>
        <a:xfrm>
          <a:off x="4744180" y="992799"/>
          <a:ext cx="368544" cy="3341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en-US" altLang="ja-JP" sz="1100"/>
            <a:t>B</a:t>
          </a:r>
          <a:endParaRPr kumimoji="1" lang="ja-JP" altLang="en-US" sz="1100"/>
        </a:p>
      </xdr:txBody>
    </xdr:sp>
    <xdr:clientData/>
  </xdr:twoCellAnchor>
  <xdr:twoCellAnchor>
    <xdr:from>
      <xdr:col>12</xdr:col>
      <xdr:colOff>285750</xdr:colOff>
      <xdr:row>12</xdr:row>
      <xdr:rowOff>131885</xdr:rowOff>
    </xdr:from>
    <xdr:to>
      <xdr:col>15</xdr:col>
      <xdr:colOff>388326</xdr:colOff>
      <xdr:row>13</xdr:row>
      <xdr:rowOff>183173</xdr:rowOff>
    </xdr:to>
    <xdr:cxnSp macro="">
      <xdr:nvCxnSpPr>
        <xdr:cNvPr id="27" name="直線コネクタ 26"/>
        <xdr:cNvCxnSpPr/>
      </xdr:nvCxnSpPr>
      <xdr:spPr>
        <a:xfrm flipV="1">
          <a:off x="5372100" y="2532185"/>
          <a:ext cx="1274151" cy="241788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136279</xdr:colOff>
      <xdr:row>12</xdr:row>
      <xdr:rowOff>91589</xdr:rowOff>
    </xdr:from>
    <xdr:to>
      <xdr:col>13</xdr:col>
      <xdr:colOff>114298</xdr:colOff>
      <xdr:row>14</xdr:row>
      <xdr:rowOff>47627</xdr:rowOff>
    </xdr:to>
    <xdr:sp macro="" textlink="">
      <xdr:nvSpPr>
        <xdr:cNvPr id="28" name="テキスト ボックス 27"/>
        <xdr:cNvSpPr txBox="1"/>
      </xdr:nvSpPr>
      <xdr:spPr>
        <a:xfrm>
          <a:off x="5222629" y="2491889"/>
          <a:ext cx="368544" cy="3370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en-US" altLang="ja-JP" sz="1100"/>
            <a:t>C</a:t>
          </a:r>
          <a:endParaRPr kumimoji="1" lang="ja-JP" altLang="en-US" sz="1100"/>
        </a:p>
      </xdr:txBody>
    </xdr:sp>
    <xdr:clientData/>
  </xdr:twoCellAnchor>
  <xdr:twoCellAnchor>
    <xdr:from>
      <xdr:col>17</xdr:col>
      <xdr:colOff>87924</xdr:colOff>
      <xdr:row>4</xdr:row>
      <xdr:rowOff>36635</xdr:rowOff>
    </xdr:from>
    <xdr:to>
      <xdr:col>17</xdr:col>
      <xdr:colOff>161194</xdr:colOff>
      <xdr:row>11</xdr:row>
      <xdr:rowOff>43961</xdr:rowOff>
    </xdr:to>
    <xdr:cxnSp macro="">
      <xdr:nvCxnSpPr>
        <xdr:cNvPr id="29" name="直線コネクタ 28"/>
        <xdr:cNvCxnSpPr/>
      </xdr:nvCxnSpPr>
      <xdr:spPr>
        <a:xfrm>
          <a:off x="7126899" y="798635"/>
          <a:ext cx="73270" cy="145512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124557</xdr:colOff>
      <xdr:row>10</xdr:row>
      <xdr:rowOff>7327</xdr:rowOff>
    </xdr:from>
    <xdr:to>
      <xdr:col>18</xdr:col>
      <xdr:colOff>102576</xdr:colOff>
      <xdr:row>11</xdr:row>
      <xdr:rowOff>153865</xdr:rowOff>
    </xdr:to>
    <xdr:sp macro="" textlink="">
      <xdr:nvSpPr>
        <xdr:cNvPr id="39" name="テキスト ボックス 38"/>
        <xdr:cNvSpPr txBox="1"/>
      </xdr:nvSpPr>
      <xdr:spPr>
        <a:xfrm>
          <a:off x="7163532" y="2026627"/>
          <a:ext cx="368544" cy="3370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en-US" altLang="ja-JP" sz="1100"/>
            <a:t>D</a:t>
          </a:r>
          <a:endParaRPr kumimoji="1" lang="ja-JP" altLang="en-US" sz="1100"/>
        </a:p>
      </xdr:txBody>
    </xdr:sp>
    <xdr:clientData/>
  </xdr:twoCellAnchor>
  <xdr:twoCellAnchor>
    <xdr:from>
      <xdr:col>12</xdr:col>
      <xdr:colOff>51288</xdr:colOff>
      <xdr:row>3</xdr:row>
      <xdr:rowOff>102577</xdr:rowOff>
    </xdr:from>
    <xdr:to>
      <xdr:col>15</xdr:col>
      <xdr:colOff>205153</xdr:colOff>
      <xdr:row>3</xdr:row>
      <xdr:rowOff>175846</xdr:rowOff>
    </xdr:to>
    <xdr:cxnSp macro="">
      <xdr:nvCxnSpPr>
        <xdr:cNvPr id="40" name="直線コネクタ 39"/>
        <xdr:cNvCxnSpPr/>
      </xdr:nvCxnSpPr>
      <xdr:spPr>
        <a:xfrm flipV="1">
          <a:off x="5137638" y="674077"/>
          <a:ext cx="1325440" cy="73269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36634</xdr:colOff>
      <xdr:row>1</xdr:row>
      <xdr:rowOff>117229</xdr:rowOff>
    </xdr:from>
    <xdr:to>
      <xdr:col>16</xdr:col>
      <xdr:colOff>14653</xdr:colOff>
      <xdr:row>3</xdr:row>
      <xdr:rowOff>73267</xdr:rowOff>
    </xdr:to>
    <xdr:sp macro="" textlink="">
      <xdr:nvSpPr>
        <xdr:cNvPr id="41" name="テキスト ボックス 40"/>
        <xdr:cNvSpPr txBox="1"/>
      </xdr:nvSpPr>
      <xdr:spPr>
        <a:xfrm>
          <a:off x="6294559" y="307729"/>
          <a:ext cx="368544" cy="3370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en-US" altLang="ja-JP" sz="1100"/>
            <a:t>A</a:t>
          </a:r>
          <a:endParaRPr kumimoji="1" lang="ja-JP" altLang="en-US" sz="1100"/>
        </a:p>
      </xdr:txBody>
    </xdr:sp>
    <xdr:clientData/>
  </xdr:twoCellAnchor>
  <xdr:twoCellAnchor>
    <xdr:from>
      <xdr:col>11</xdr:col>
      <xdr:colOff>285749</xdr:colOff>
      <xdr:row>5</xdr:row>
      <xdr:rowOff>117230</xdr:rowOff>
    </xdr:from>
    <xdr:to>
      <xdr:col>11</xdr:col>
      <xdr:colOff>344365</xdr:colOff>
      <xdr:row>12</xdr:row>
      <xdr:rowOff>14653</xdr:rowOff>
    </xdr:to>
    <xdr:cxnSp macro="">
      <xdr:nvCxnSpPr>
        <xdr:cNvPr id="42" name="直線コネクタ 41"/>
        <xdr:cNvCxnSpPr/>
      </xdr:nvCxnSpPr>
      <xdr:spPr>
        <a:xfrm>
          <a:off x="4981574" y="1069730"/>
          <a:ext cx="58616" cy="1345223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48355</xdr:colOff>
      <xdr:row>5</xdr:row>
      <xdr:rowOff>40299</xdr:rowOff>
    </xdr:from>
    <xdr:to>
      <xdr:col>12</xdr:col>
      <xdr:colOff>26374</xdr:colOff>
      <xdr:row>6</xdr:row>
      <xdr:rowOff>69606</xdr:rowOff>
    </xdr:to>
    <xdr:sp macro="" textlink="">
      <xdr:nvSpPr>
        <xdr:cNvPr id="43" name="テキスト ボックス 42"/>
        <xdr:cNvSpPr txBox="1"/>
      </xdr:nvSpPr>
      <xdr:spPr>
        <a:xfrm>
          <a:off x="4744180" y="992799"/>
          <a:ext cx="368544" cy="3341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en-US" altLang="ja-JP" sz="1100"/>
            <a:t>B</a:t>
          </a:r>
          <a:endParaRPr kumimoji="1" lang="ja-JP" altLang="en-US" sz="1100"/>
        </a:p>
      </xdr:txBody>
    </xdr:sp>
    <xdr:clientData/>
  </xdr:twoCellAnchor>
  <xdr:twoCellAnchor>
    <xdr:from>
      <xdr:col>12</xdr:col>
      <xdr:colOff>285750</xdr:colOff>
      <xdr:row>12</xdr:row>
      <xdr:rowOff>131885</xdr:rowOff>
    </xdr:from>
    <xdr:to>
      <xdr:col>15</xdr:col>
      <xdr:colOff>388326</xdr:colOff>
      <xdr:row>13</xdr:row>
      <xdr:rowOff>183173</xdr:rowOff>
    </xdr:to>
    <xdr:cxnSp macro="">
      <xdr:nvCxnSpPr>
        <xdr:cNvPr id="44" name="直線コネクタ 43"/>
        <xdr:cNvCxnSpPr/>
      </xdr:nvCxnSpPr>
      <xdr:spPr>
        <a:xfrm flipV="1">
          <a:off x="5372100" y="2532185"/>
          <a:ext cx="1274151" cy="241788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136279</xdr:colOff>
      <xdr:row>12</xdr:row>
      <xdr:rowOff>91589</xdr:rowOff>
    </xdr:from>
    <xdr:to>
      <xdr:col>13</xdr:col>
      <xdr:colOff>114298</xdr:colOff>
      <xdr:row>14</xdr:row>
      <xdr:rowOff>47627</xdr:rowOff>
    </xdr:to>
    <xdr:sp macro="" textlink="">
      <xdr:nvSpPr>
        <xdr:cNvPr id="45" name="テキスト ボックス 44"/>
        <xdr:cNvSpPr txBox="1"/>
      </xdr:nvSpPr>
      <xdr:spPr>
        <a:xfrm>
          <a:off x="5222629" y="2491889"/>
          <a:ext cx="368544" cy="3370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en-US" altLang="ja-JP" sz="1100"/>
            <a:t>C</a:t>
          </a:r>
          <a:endParaRPr kumimoji="1" lang="ja-JP" altLang="en-US" sz="1100"/>
        </a:p>
      </xdr:txBody>
    </xdr:sp>
    <xdr:clientData/>
  </xdr:twoCellAnchor>
  <xdr:twoCellAnchor>
    <xdr:from>
      <xdr:col>17</xdr:col>
      <xdr:colOff>87924</xdr:colOff>
      <xdr:row>4</xdr:row>
      <xdr:rowOff>36635</xdr:rowOff>
    </xdr:from>
    <xdr:to>
      <xdr:col>17</xdr:col>
      <xdr:colOff>161194</xdr:colOff>
      <xdr:row>11</xdr:row>
      <xdr:rowOff>43961</xdr:rowOff>
    </xdr:to>
    <xdr:cxnSp macro="">
      <xdr:nvCxnSpPr>
        <xdr:cNvPr id="46" name="直線コネクタ 45"/>
        <xdr:cNvCxnSpPr/>
      </xdr:nvCxnSpPr>
      <xdr:spPr>
        <a:xfrm>
          <a:off x="7126899" y="798635"/>
          <a:ext cx="73270" cy="145512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124557</xdr:colOff>
      <xdr:row>10</xdr:row>
      <xdr:rowOff>7327</xdr:rowOff>
    </xdr:from>
    <xdr:to>
      <xdr:col>18</xdr:col>
      <xdr:colOff>102576</xdr:colOff>
      <xdr:row>11</xdr:row>
      <xdr:rowOff>153865</xdr:rowOff>
    </xdr:to>
    <xdr:sp macro="" textlink="">
      <xdr:nvSpPr>
        <xdr:cNvPr id="47" name="テキスト ボックス 46"/>
        <xdr:cNvSpPr txBox="1"/>
      </xdr:nvSpPr>
      <xdr:spPr>
        <a:xfrm>
          <a:off x="7163532" y="2026627"/>
          <a:ext cx="368544" cy="3370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en-US" altLang="ja-JP" sz="1100"/>
            <a:t>D</a:t>
          </a:r>
          <a:endParaRPr kumimoji="1" lang="ja-JP" altLang="en-US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0</xdr:rowOff>
    </xdr:from>
    <xdr:to>
      <xdr:col>8</xdr:col>
      <xdr:colOff>0</xdr:colOff>
      <xdr:row>23</xdr:row>
      <xdr:rowOff>0</xdr:rowOff>
    </xdr:to>
    <xdr:sp macro="" textlink="">
      <xdr:nvSpPr>
        <xdr:cNvPr id="2" name="テキスト 5"/>
        <xdr:cNvSpPr txBox="1">
          <a:spLocks noChangeArrowheads="1"/>
        </xdr:cNvSpPr>
      </xdr:nvSpPr>
      <xdr:spPr bwMode="auto">
        <a:xfrm>
          <a:off x="3419475" y="314325"/>
          <a:ext cx="447675" cy="3038475"/>
        </a:xfrm>
        <a:prstGeom prst="rect">
          <a:avLst/>
        </a:prstGeom>
        <a:solidFill>
          <a:srgbClr val="FFFFFF"/>
        </a:solidFill>
        <a:ln w="1714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向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案　　　　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内　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図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314325</xdr:colOff>
      <xdr:row>20</xdr:row>
      <xdr:rowOff>190500</xdr:rowOff>
    </xdr:to>
    <xdr:sp macro="" textlink="">
      <xdr:nvSpPr>
        <xdr:cNvPr id="3" name="テキスト 16"/>
        <xdr:cNvSpPr txBox="1">
          <a:spLocks noChangeArrowheads="1"/>
        </xdr:cNvSpPr>
      </xdr:nvSpPr>
      <xdr:spPr bwMode="auto">
        <a:xfrm>
          <a:off x="1628775" y="1895475"/>
          <a:ext cx="31432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凡　　　　　　　　　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例</a:t>
          </a:r>
        </a:p>
      </xdr:txBody>
    </xdr:sp>
    <xdr:clientData/>
  </xdr:twoCellAnchor>
  <xdr:twoCellAnchor>
    <xdr:from>
      <xdr:col>0</xdr:col>
      <xdr:colOff>0</xdr:colOff>
      <xdr:row>60</xdr:row>
      <xdr:rowOff>0</xdr:rowOff>
    </xdr:from>
    <xdr:to>
      <xdr:col>14</xdr:col>
      <xdr:colOff>0</xdr:colOff>
      <xdr:row>72</xdr:row>
      <xdr:rowOff>0</xdr:rowOff>
    </xdr:to>
    <xdr:graphicFrame macro="">
      <xdr:nvGraphicFramePr>
        <xdr:cNvPr id="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14</xdr:row>
      <xdr:rowOff>0</xdr:rowOff>
    </xdr:from>
    <xdr:to>
      <xdr:col>7</xdr:col>
      <xdr:colOff>0</xdr:colOff>
      <xdr:row>21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1628775" y="1895475"/>
          <a:ext cx="1790700" cy="1133475"/>
        </a:xfrm>
        <a:prstGeom prst="rect">
          <a:avLst/>
        </a:prstGeom>
        <a:noFill/>
        <a:ln w="1714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390525</xdr:colOff>
      <xdr:row>14</xdr:row>
      <xdr:rowOff>0</xdr:rowOff>
    </xdr:from>
    <xdr:to>
      <xdr:col>3</xdr:col>
      <xdr:colOff>390525</xdr:colOff>
      <xdr:row>21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2019300" y="1895475"/>
          <a:ext cx="0" cy="1133475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16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2076450" y="2219325"/>
          <a:ext cx="447675" cy="6477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2076450" y="2543175"/>
          <a:ext cx="447675" cy="323850"/>
        </a:xfrm>
        <a:prstGeom prst="rect">
          <a:avLst/>
        </a:prstGeom>
        <a:pattFill prst="pct70">
          <a:fgClr>
            <a:srgbClr val="808080"/>
          </a:fgClr>
          <a:bgClr>
            <a:srgbClr val="000000"/>
          </a:bgClr>
        </a:patt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15</xdr:row>
      <xdr:rowOff>85725</xdr:rowOff>
    </xdr:from>
    <xdr:to>
      <xdr:col>5</xdr:col>
      <xdr:colOff>19050</xdr:colOff>
      <xdr:row>15</xdr:row>
      <xdr:rowOff>85725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 flipV="1">
          <a:off x="2076450" y="2143125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oval" w="med" len="med"/>
          <a:tailEnd type="oval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14</xdr:col>
      <xdr:colOff>0</xdr:colOff>
      <xdr:row>36</xdr:row>
      <xdr:rowOff>38100</xdr:rowOff>
    </xdr:to>
    <xdr:graphicFrame macro="">
      <xdr:nvGraphicFramePr>
        <xdr:cNvPr id="10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42</xdr:row>
      <xdr:rowOff>0</xdr:rowOff>
    </xdr:from>
    <xdr:to>
      <xdr:col>14</xdr:col>
      <xdr:colOff>0</xdr:colOff>
      <xdr:row>54</xdr:row>
      <xdr:rowOff>38100</xdr:rowOff>
    </xdr:to>
    <xdr:graphicFrame macro="">
      <xdr:nvGraphicFramePr>
        <xdr:cNvPr id="11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4</xdr:row>
      <xdr:rowOff>57150</xdr:rowOff>
    </xdr:from>
    <xdr:to>
      <xdr:col>14</xdr:col>
      <xdr:colOff>9526</xdr:colOff>
      <xdr:row>21</xdr:row>
      <xdr:rowOff>142875</xdr:rowOff>
    </xdr:to>
    <xdr:grpSp>
      <xdr:nvGrpSpPr>
        <xdr:cNvPr id="22" name="グループ化 21"/>
        <xdr:cNvGrpSpPr/>
      </xdr:nvGrpSpPr>
      <xdr:grpSpPr>
        <a:xfrm>
          <a:off x="3867150" y="371475"/>
          <a:ext cx="2962276" cy="2800350"/>
          <a:chOff x="4286250" y="307729"/>
          <a:chExt cx="3499313" cy="3238502"/>
        </a:xfrm>
      </xdr:grpSpPr>
      <xdr:pic>
        <xdr:nvPicPr>
          <xdr:cNvPr id="23" name="図 22"/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0" y="361950"/>
            <a:ext cx="3499313" cy="318428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cxnSp macro="">
        <xdr:nvCxnSpPr>
          <xdr:cNvPr id="24" name="直線コネクタ 23"/>
          <xdr:cNvCxnSpPr/>
        </xdr:nvCxnSpPr>
        <xdr:spPr>
          <a:xfrm flipV="1">
            <a:off x="5114192" y="674077"/>
            <a:ext cx="1318846" cy="73269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5" name="テキスト ボックス 24"/>
          <xdr:cNvSpPr txBox="1"/>
        </xdr:nvSpPr>
        <xdr:spPr>
          <a:xfrm>
            <a:off x="6264519" y="307729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A</a:t>
            </a:r>
            <a:endParaRPr kumimoji="1" lang="ja-JP" altLang="en-US" sz="1100"/>
          </a:p>
        </xdr:txBody>
      </xdr:sp>
      <xdr:cxnSp macro="">
        <xdr:nvCxnSpPr>
          <xdr:cNvPr id="26" name="直線コネクタ 25"/>
          <xdr:cNvCxnSpPr/>
        </xdr:nvCxnSpPr>
        <xdr:spPr>
          <a:xfrm>
            <a:off x="4960326" y="1069730"/>
            <a:ext cx="58616" cy="1348154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7" name="テキスト ボックス 26"/>
          <xdr:cNvSpPr txBox="1"/>
        </xdr:nvSpPr>
        <xdr:spPr>
          <a:xfrm>
            <a:off x="4722932" y="992799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B</a:t>
            </a:r>
            <a:endParaRPr kumimoji="1" lang="ja-JP" altLang="en-US" sz="1100"/>
          </a:p>
        </xdr:txBody>
      </xdr:sp>
      <xdr:cxnSp macro="">
        <xdr:nvCxnSpPr>
          <xdr:cNvPr id="28" name="直線コネクタ 27"/>
          <xdr:cNvCxnSpPr/>
        </xdr:nvCxnSpPr>
        <xdr:spPr>
          <a:xfrm flipV="1">
            <a:off x="5348654" y="2535116"/>
            <a:ext cx="1267557" cy="241788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9" name="テキスト ボックス 28"/>
          <xdr:cNvSpPr txBox="1"/>
        </xdr:nvSpPr>
        <xdr:spPr>
          <a:xfrm>
            <a:off x="5199183" y="2494820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C</a:t>
            </a:r>
            <a:endParaRPr kumimoji="1" lang="ja-JP" altLang="en-US" sz="1100"/>
          </a:p>
        </xdr:txBody>
      </xdr:sp>
      <xdr:cxnSp macro="">
        <xdr:nvCxnSpPr>
          <xdr:cNvPr id="30" name="直線コネクタ 29"/>
          <xdr:cNvCxnSpPr/>
        </xdr:nvCxnSpPr>
        <xdr:spPr>
          <a:xfrm>
            <a:off x="7092462" y="798635"/>
            <a:ext cx="73270" cy="145805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1" name="テキスト ボックス 30"/>
          <xdr:cNvSpPr txBox="1"/>
        </xdr:nvSpPr>
        <xdr:spPr>
          <a:xfrm>
            <a:off x="7129095" y="2029558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D</a:t>
            </a:r>
            <a:endParaRPr kumimoji="1" lang="ja-JP" altLang="en-US" sz="1100"/>
          </a:p>
        </xdr:txBody>
      </xdr: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0</xdr:rowOff>
    </xdr:from>
    <xdr:to>
      <xdr:col>8</xdr:col>
      <xdr:colOff>0</xdr:colOff>
      <xdr:row>23</xdr:row>
      <xdr:rowOff>0</xdr:rowOff>
    </xdr:to>
    <xdr:sp macro="" textlink="">
      <xdr:nvSpPr>
        <xdr:cNvPr id="2" name="テキスト 5"/>
        <xdr:cNvSpPr txBox="1">
          <a:spLocks noChangeArrowheads="1"/>
        </xdr:cNvSpPr>
      </xdr:nvSpPr>
      <xdr:spPr bwMode="auto">
        <a:xfrm>
          <a:off x="3419475" y="314325"/>
          <a:ext cx="447675" cy="3038475"/>
        </a:xfrm>
        <a:prstGeom prst="rect">
          <a:avLst/>
        </a:prstGeom>
        <a:solidFill>
          <a:srgbClr val="FFFFFF"/>
        </a:solidFill>
        <a:ln w="1714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向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案　　　　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内　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図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314325</xdr:colOff>
      <xdr:row>20</xdr:row>
      <xdr:rowOff>190500</xdr:rowOff>
    </xdr:to>
    <xdr:sp macro="" textlink="">
      <xdr:nvSpPr>
        <xdr:cNvPr id="3" name="テキスト 16"/>
        <xdr:cNvSpPr txBox="1">
          <a:spLocks noChangeArrowheads="1"/>
        </xdr:cNvSpPr>
      </xdr:nvSpPr>
      <xdr:spPr bwMode="auto">
        <a:xfrm>
          <a:off x="1628775" y="1895475"/>
          <a:ext cx="31432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凡　　　　　　　　　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例</a:t>
          </a:r>
        </a:p>
      </xdr:txBody>
    </xdr:sp>
    <xdr:clientData/>
  </xdr:twoCellAnchor>
  <xdr:twoCellAnchor>
    <xdr:from>
      <xdr:col>0</xdr:col>
      <xdr:colOff>0</xdr:colOff>
      <xdr:row>60</xdr:row>
      <xdr:rowOff>0</xdr:rowOff>
    </xdr:from>
    <xdr:to>
      <xdr:col>14</xdr:col>
      <xdr:colOff>0</xdr:colOff>
      <xdr:row>72</xdr:row>
      <xdr:rowOff>0</xdr:rowOff>
    </xdr:to>
    <xdr:graphicFrame macro="">
      <xdr:nvGraphicFramePr>
        <xdr:cNvPr id="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14</xdr:row>
      <xdr:rowOff>0</xdr:rowOff>
    </xdr:from>
    <xdr:to>
      <xdr:col>7</xdr:col>
      <xdr:colOff>0</xdr:colOff>
      <xdr:row>21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1628775" y="1895475"/>
          <a:ext cx="1790700" cy="1133475"/>
        </a:xfrm>
        <a:prstGeom prst="rect">
          <a:avLst/>
        </a:prstGeom>
        <a:noFill/>
        <a:ln w="1714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390525</xdr:colOff>
      <xdr:row>14</xdr:row>
      <xdr:rowOff>0</xdr:rowOff>
    </xdr:from>
    <xdr:to>
      <xdr:col>3</xdr:col>
      <xdr:colOff>390525</xdr:colOff>
      <xdr:row>21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2019300" y="1895475"/>
          <a:ext cx="0" cy="1133475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16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2076450" y="2219325"/>
          <a:ext cx="447675" cy="6477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2076450" y="2543175"/>
          <a:ext cx="447675" cy="323850"/>
        </a:xfrm>
        <a:prstGeom prst="rect">
          <a:avLst/>
        </a:prstGeom>
        <a:pattFill prst="pct70">
          <a:fgClr>
            <a:srgbClr val="808080"/>
          </a:fgClr>
          <a:bgClr>
            <a:srgbClr val="000000"/>
          </a:bgClr>
        </a:patt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15</xdr:row>
      <xdr:rowOff>85725</xdr:rowOff>
    </xdr:from>
    <xdr:to>
      <xdr:col>5</xdr:col>
      <xdr:colOff>19050</xdr:colOff>
      <xdr:row>15</xdr:row>
      <xdr:rowOff>85725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 flipV="1">
          <a:off x="2076450" y="2143125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oval" w="med" len="med"/>
          <a:tailEnd type="oval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14</xdr:col>
      <xdr:colOff>0</xdr:colOff>
      <xdr:row>36</xdr:row>
      <xdr:rowOff>38100</xdr:rowOff>
    </xdr:to>
    <xdr:graphicFrame macro="">
      <xdr:nvGraphicFramePr>
        <xdr:cNvPr id="10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42</xdr:row>
      <xdr:rowOff>0</xdr:rowOff>
    </xdr:from>
    <xdr:to>
      <xdr:col>14</xdr:col>
      <xdr:colOff>0</xdr:colOff>
      <xdr:row>54</xdr:row>
      <xdr:rowOff>38100</xdr:rowOff>
    </xdr:to>
    <xdr:graphicFrame macro="">
      <xdr:nvGraphicFramePr>
        <xdr:cNvPr id="11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350845</xdr:colOff>
      <xdr:row>5</xdr:row>
      <xdr:rowOff>15519</xdr:rowOff>
    </xdr:from>
    <xdr:to>
      <xdr:col>13</xdr:col>
      <xdr:colOff>462159</xdr:colOff>
      <xdr:row>18</xdr:row>
      <xdr:rowOff>126008</xdr:rowOff>
    </xdr:to>
    <xdr:grpSp>
      <xdr:nvGrpSpPr>
        <xdr:cNvPr id="13" name="グループ化 12"/>
        <xdr:cNvGrpSpPr/>
      </xdr:nvGrpSpPr>
      <xdr:grpSpPr>
        <a:xfrm>
          <a:off x="4218823" y="495910"/>
          <a:ext cx="2347619" cy="2214272"/>
          <a:chOff x="4744180" y="307729"/>
          <a:chExt cx="2787896" cy="2521198"/>
        </a:xfrm>
      </xdr:grpSpPr>
      <xdr:cxnSp macro="">
        <xdr:nvCxnSpPr>
          <xdr:cNvPr id="15" name="直線コネクタ 14"/>
          <xdr:cNvCxnSpPr/>
        </xdr:nvCxnSpPr>
        <xdr:spPr>
          <a:xfrm flipV="1">
            <a:off x="5137638" y="674077"/>
            <a:ext cx="1325440" cy="73269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6" name="テキスト ボックス 15"/>
          <xdr:cNvSpPr txBox="1"/>
        </xdr:nvSpPr>
        <xdr:spPr>
          <a:xfrm>
            <a:off x="6294559" y="307729"/>
            <a:ext cx="368544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A</a:t>
            </a:r>
            <a:endParaRPr kumimoji="1" lang="ja-JP" altLang="en-US" sz="1100"/>
          </a:p>
        </xdr:txBody>
      </xdr:sp>
      <xdr:cxnSp macro="">
        <xdr:nvCxnSpPr>
          <xdr:cNvPr id="17" name="直線コネクタ 16"/>
          <xdr:cNvCxnSpPr/>
        </xdr:nvCxnSpPr>
        <xdr:spPr>
          <a:xfrm>
            <a:off x="4981574" y="1069730"/>
            <a:ext cx="58616" cy="134522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8" name="テキスト ボックス 17"/>
          <xdr:cNvSpPr txBox="1"/>
        </xdr:nvSpPr>
        <xdr:spPr>
          <a:xfrm>
            <a:off x="4744180" y="992799"/>
            <a:ext cx="368544" cy="33410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B</a:t>
            </a:r>
            <a:endParaRPr kumimoji="1" lang="ja-JP" altLang="en-US" sz="1100"/>
          </a:p>
        </xdr:txBody>
      </xdr:sp>
      <xdr:cxnSp macro="">
        <xdr:nvCxnSpPr>
          <xdr:cNvPr id="19" name="直線コネクタ 18"/>
          <xdr:cNvCxnSpPr/>
        </xdr:nvCxnSpPr>
        <xdr:spPr>
          <a:xfrm flipV="1">
            <a:off x="5372100" y="2532185"/>
            <a:ext cx="1274151" cy="241788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0" name="テキスト ボックス 19"/>
          <xdr:cNvSpPr txBox="1"/>
        </xdr:nvSpPr>
        <xdr:spPr>
          <a:xfrm>
            <a:off x="5222629" y="2491889"/>
            <a:ext cx="368544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C</a:t>
            </a:r>
            <a:endParaRPr kumimoji="1" lang="ja-JP" altLang="en-US" sz="1100"/>
          </a:p>
        </xdr:txBody>
      </xdr:sp>
      <xdr:cxnSp macro="">
        <xdr:nvCxnSpPr>
          <xdr:cNvPr id="21" name="直線コネクタ 20"/>
          <xdr:cNvCxnSpPr/>
        </xdr:nvCxnSpPr>
        <xdr:spPr>
          <a:xfrm>
            <a:off x="7126899" y="798635"/>
            <a:ext cx="73270" cy="1455126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2" name="テキスト ボックス 21"/>
          <xdr:cNvSpPr txBox="1"/>
        </xdr:nvSpPr>
        <xdr:spPr>
          <a:xfrm>
            <a:off x="7163532" y="2026627"/>
            <a:ext cx="368544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D</a:t>
            </a:r>
            <a:endParaRPr kumimoji="1" lang="ja-JP" altLang="en-US" sz="1100"/>
          </a:p>
        </xdr:txBody>
      </xdr:sp>
    </xdr:grpSp>
    <xdr:clientData/>
  </xdr:twoCellAnchor>
  <xdr:twoCellAnchor>
    <xdr:from>
      <xdr:col>8</xdr:col>
      <xdr:colOff>0</xdr:colOff>
      <xdr:row>4</xdr:row>
      <xdr:rowOff>57150</xdr:rowOff>
    </xdr:from>
    <xdr:to>
      <xdr:col>14</xdr:col>
      <xdr:colOff>9526</xdr:colOff>
      <xdr:row>21</xdr:row>
      <xdr:rowOff>142875</xdr:rowOff>
    </xdr:to>
    <xdr:grpSp>
      <xdr:nvGrpSpPr>
        <xdr:cNvPr id="33" name="グループ化 32"/>
        <xdr:cNvGrpSpPr/>
      </xdr:nvGrpSpPr>
      <xdr:grpSpPr>
        <a:xfrm>
          <a:off x="3867978" y="371889"/>
          <a:ext cx="2958135" cy="2852116"/>
          <a:chOff x="4286250" y="307729"/>
          <a:chExt cx="3499313" cy="3238502"/>
        </a:xfrm>
      </xdr:grpSpPr>
      <xdr:pic>
        <xdr:nvPicPr>
          <xdr:cNvPr id="34" name="図 33"/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0" y="361950"/>
            <a:ext cx="3499313" cy="318428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cxnSp macro="">
        <xdr:nvCxnSpPr>
          <xdr:cNvPr id="35" name="直線コネクタ 34"/>
          <xdr:cNvCxnSpPr/>
        </xdr:nvCxnSpPr>
        <xdr:spPr>
          <a:xfrm flipV="1">
            <a:off x="5114192" y="674077"/>
            <a:ext cx="1318846" cy="73269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6" name="テキスト ボックス 35"/>
          <xdr:cNvSpPr txBox="1"/>
        </xdr:nvSpPr>
        <xdr:spPr>
          <a:xfrm>
            <a:off x="6264519" y="307729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A</a:t>
            </a:r>
            <a:endParaRPr kumimoji="1" lang="ja-JP" altLang="en-US" sz="1100"/>
          </a:p>
        </xdr:txBody>
      </xdr:sp>
      <xdr:cxnSp macro="">
        <xdr:nvCxnSpPr>
          <xdr:cNvPr id="37" name="直線コネクタ 36"/>
          <xdr:cNvCxnSpPr/>
        </xdr:nvCxnSpPr>
        <xdr:spPr>
          <a:xfrm>
            <a:off x="4960326" y="1069730"/>
            <a:ext cx="58616" cy="1348154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8" name="テキスト ボックス 37"/>
          <xdr:cNvSpPr txBox="1"/>
        </xdr:nvSpPr>
        <xdr:spPr>
          <a:xfrm>
            <a:off x="4722932" y="992799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B</a:t>
            </a:r>
            <a:endParaRPr kumimoji="1" lang="ja-JP" altLang="en-US" sz="1100"/>
          </a:p>
        </xdr:txBody>
      </xdr:sp>
      <xdr:cxnSp macro="">
        <xdr:nvCxnSpPr>
          <xdr:cNvPr id="39" name="直線コネクタ 38"/>
          <xdr:cNvCxnSpPr/>
        </xdr:nvCxnSpPr>
        <xdr:spPr>
          <a:xfrm flipV="1">
            <a:off x="5348654" y="2535116"/>
            <a:ext cx="1267557" cy="241788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0" name="テキスト ボックス 39"/>
          <xdr:cNvSpPr txBox="1"/>
        </xdr:nvSpPr>
        <xdr:spPr>
          <a:xfrm>
            <a:off x="5199183" y="2494820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C</a:t>
            </a:r>
            <a:endParaRPr kumimoji="1" lang="ja-JP" altLang="en-US" sz="1100"/>
          </a:p>
        </xdr:txBody>
      </xdr:sp>
      <xdr:cxnSp macro="">
        <xdr:nvCxnSpPr>
          <xdr:cNvPr id="41" name="直線コネクタ 40"/>
          <xdr:cNvCxnSpPr/>
        </xdr:nvCxnSpPr>
        <xdr:spPr>
          <a:xfrm>
            <a:off x="7092462" y="798635"/>
            <a:ext cx="73270" cy="145805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2" name="テキスト ボックス 41"/>
          <xdr:cNvSpPr txBox="1"/>
        </xdr:nvSpPr>
        <xdr:spPr>
          <a:xfrm>
            <a:off x="7129095" y="2029558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D</a:t>
            </a:r>
            <a:endParaRPr kumimoji="1" lang="ja-JP" altLang="en-US" sz="1100"/>
          </a:p>
        </xdr:txBody>
      </xdr: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0</xdr:rowOff>
    </xdr:from>
    <xdr:to>
      <xdr:col>8</xdr:col>
      <xdr:colOff>0</xdr:colOff>
      <xdr:row>23</xdr:row>
      <xdr:rowOff>0</xdr:rowOff>
    </xdr:to>
    <xdr:sp macro="" textlink="">
      <xdr:nvSpPr>
        <xdr:cNvPr id="2" name="テキスト 5"/>
        <xdr:cNvSpPr txBox="1">
          <a:spLocks noChangeArrowheads="1"/>
        </xdr:cNvSpPr>
      </xdr:nvSpPr>
      <xdr:spPr bwMode="auto">
        <a:xfrm>
          <a:off x="3419475" y="314325"/>
          <a:ext cx="447675" cy="3038475"/>
        </a:xfrm>
        <a:prstGeom prst="rect">
          <a:avLst/>
        </a:prstGeom>
        <a:solidFill>
          <a:srgbClr val="FFFFFF"/>
        </a:solidFill>
        <a:ln w="1714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向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案　　　　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内　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図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314325</xdr:colOff>
      <xdr:row>20</xdr:row>
      <xdr:rowOff>190500</xdr:rowOff>
    </xdr:to>
    <xdr:sp macro="" textlink="">
      <xdr:nvSpPr>
        <xdr:cNvPr id="3" name="テキスト 16"/>
        <xdr:cNvSpPr txBox="1">
          <a:spLocks noChangeArrowheads="1"/>
        </xdr:cNvSpPr>
      </xdr:nvSpPr>
      <xdr:spPr bwMode="auto">
        <a:xfrm>
          <a:off x="1628775" y="1895475"/>
          <a:ext cx="31432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凡　　　　　　　　　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例</a:t>
          </a:r>
        </a:p>
      </xdr:txBody>
    </xdr:sp>
    <xdr:clientData/>
  </xdr:twoCellAnchor>
  <xdr:twoCellAnchor>
    <xdr:from>
      <xdr:col>0</xdr:col>
      <xdr:colOff>0</xdr:colOff>
      <xdr:row>60</xdr:row>
      <xdr:rowOff>0</xdr:rowOff>
    </xdr:from>
    <xdr:to>
      <xdr:col>14</xdr:col>
      <xdr:colOff>0</xdr:colOff>
      <xdr:row>72</xdr:row>
      <xdr:rowOff>0</xdr:rowOff>
    </xdr:to>
    <xdr:graphicFrame macro="">
      <xdr:nvGraphicFramePr>
        <xdr:cNvPr id="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14</xdr:row>
      <xdr:rowOff>0</xdr:rowOff>
    </xdr:from>
    <xdr:to>
      <xdr:col>7</xdr:col>
      <xdr:colOff>0</xdr:colOff>
      <xdr:row>21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1628775" y="1895475"/>
          <a:ext cx="1790700" cy="1133475"/>
        </a:xfrm>
        <a:prstGeom prst="rect">
          <a:avLst/>
        </a:prstGeom>
        <a:noFill/>
        <a:ln w="1714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390525</xdr:colOff>
      <xdr:row>14</xdr:row>
      <xdr:rowOff>0</xdr:rowOff>
    </xdr:from>
    <xdr:to>
      <xdr:col>3</xdr:col>
      <xdr:colOff>390525</xdr:colOff>
      <xdr:row>21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2019300" y="1895475"/>
          <a:ext cx="0" cy="1133475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16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2076450" y="2219325"/>
          <a:ext cx="447675" cy="6477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2076450" y="2543175"/>
          <a:ext cx="447675" cy="323850"/>
        </a:xfrm>
        <a:prstGeom prst="rect">
          <a:avLst/>
        </a:prstGeom>
        <a:pattFill prst="pct70">
          <a:fgClr>
            <a:srgbClr val="808080"/>
          </a:fgClr>
          <a:bgClr>
            <a:srgbClr val="000000"/>
          </a:bgClr>
        </a:patt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15</xdr:row>
      <xdr:rowOff>85725</xdr:rowOff>
    </xdr:from>
    <xdr:to>
      <xdr:col>5</xdr:col>
      <xdr:colOff>19050</xdr:colOff>
      <xdr:row>15</xdr:row>
      <xdr:rowOff>85725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 flipV="1">
          <a:off x="2076450" y="2143125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oval" w="med" len="med"/>
          <a:tailEnd type="oval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14</xdr:col>
      <xdr:colOff>0</xdr:colOff>
      <xdr:row>36</xdr:row>
      <xdr:rowOff>38100</xdr:rowOff>
    </xdr:to>
    <xdr:graphicFrame macro="">
      <xdr:nvGraphicFramePr>
        <xdr:cNvPr id="10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42</xdr:row>
      <xdr:rowOff>0</xdr:rowOff>
    </xdr:from>
    <xdr:to>
      <xdr:col>14</xdr:col>
      <xdr:colOff>0</xdr:colOff>
      <xdr:row>54</xdr:row>
      <xdr:rowOff>38100</xdr:rowOff>
    </xdr:to>
    <xdr:graphicFrame macro="">
      <xdr:nvGraphicFramePr>
        <xdr:cNvPr id="11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4</xdr:row>
      <xdr:rowOff>57150</xdr:rowOff>
    </xdr:from>
    <xdr:to>
      <xdr:col>14</xdr:col>
      <xdr:colOff>9526</xdr:colOff>
      <xdr:row>21</xdr:row>
      <xdr:rowOff>142875</xdr:rowOff>
    </xdr:to>
    <xdr:grpSp>
      <xdr:nvGrpSpPr>
        <xdr:cNvPr id="23" name="グループ化 22"/>
        <xdr:cNvGrpSpPr/>
      </xdr:nvGrpSpPr>
      <xdr:grpSpPr>
        <a:xfrm>
          <a:off x="3867978" y="371889"/>
          <a:ext cx="2958135" cy="2852116"/>
          <a:chOff x="4286250" y="307729"/>
          <a:chExt cx="3499313" cy="3238502"/>
        </a:xfrm>
      </xdr:grpSpPr>
      <xdr:pic>
        <xdr:nvPicPr>
          <xdr:cNvPr id="24" name="図 23"/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0" y="361950"/>
            <a:ext cx="3499313" cy="318428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cxnSp macro="">
        <xdr:nvCxnSpPr>
          <xdr:cNvPr id="25" name="直線コネクタ 24"/>
          <xdr:cNvCxnSpPr/>
        </xdr:nvCxnSpPr>
        <xdr:spPr>
          <a:xfrm flipV="1">
            <a:off x="5114192" y="674077"/>
            <a:ext cx="1318846" cy="73269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6" name="テキスト ボックス 25"/>
          <xdr:cNvSpPr txBox="1"/>
        </xdr:nvSpPr>
        <xdr:spPr>
          <a:xfrm>
            <a:off x="6264519" y="307729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A</a:t>
            </a:r>
            <a:endParaRPr kumimoji="1" lang="ja-JP" altLang="en-US" sz="1100"/>
          </a:p>
        </xdr:txBody>
      </xdr:sp>
      <xdr:cxnSp macro="">
        <xdr:nvCxnSpPr>
          <xdr:cNvPr id="27" name="直線コネクタ 26"/>
          <xdr:cNvCxnSpPr/>
        </xdr:nvCxnSpPr>
        <xdr:spPr>
          <a:xfrm>
            <a:off x="4960326" y="1069730"/>
            <a:ext cx="58616" cy="1348154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8" name="テキスト ボックス 27"/>
          <xdr:cNvSpPr txBox="1"/>
        </xdr:nvSpPr>
        <xdr:spPr>
          <a:xfrm>
            <a:off x="4722932" y="992799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B</a:t>
            </a:r>
            <a:endParaRPr kumimoji="1" lang="ja-JP" altLang="en-US" sz="1100"/>
          </a:p>
        </xdr:txBody>
      </xdr:sp>
      <xdr:cxnSp macro="">
        <xdr:nvCxnSpPr>
          <xdr:cNvPr id="29" name="直線コネクタ 28"/>
          <xdr:cNvCxnSpPr/>
        </xdr:nvCxnSpPr>
        <xdr:spPr>
          <a:xfrm flipV="1">
            <a:off x="5348654" y="2535116"/>
            <a:ext cx="1267557" cy="241788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0" name="テキスト ボックス 29"/>
          <xdr:cNvSpPr txBox="1"/>
        </xdr:nvSpPr>
        <xdr:spPr>
          <a:xfrm>
            <a:off x="5199183" y="2494820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C</a:t>
            </a:r>
            <a:endParaRPr kumimoji="1" lang="ja-JP" altLang="en-US" sz="1100"/>
          </a:p>
        </xdr:txBody>
      </xdr:sp>
      <xdr:cxnSp macro="">
        <xdr:nvCxnSpPr>
          <xdr:cNvPr id="31" name="直線コネクタ 30"/>
          <xdr:cNvCxnSpPr/>
        </xdr:nvCxnSpPr>
        <xdr:spPr>
          <a:xfrm>
            <a:off x="7092462" y="798635"/>
            <a:ext cx="73270" cy="145805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2" name="テキスト ボックス 31"/>
          <xdr:cNvSpPr txBox="1"/>
        </xdr:nvSpPr>
        <xdr:spPr>
          <a:xfrm>
            <a:off x="7129095" y="2029558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D</a:t>
            </a:r>
            <a:endParaRPr kumimoji="1" lang="ja-JP" altLang="en-US" sz="1100"/>
          </a:p>
        </xdr:txBody>
      </xdr: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0</xdr:rowOff>
    </xdr:from>
    <xdr:to>
      <xdr:col>8</xdr:col>
      <xdr:colOff>0</xdr:colOff>
      <xdr:row>23</xdr:row>
      <xdr:rowOff>0</xdr:rowOff>
    </xdr:to>
    <xdr:sp macro="" textlink="">
      <xdr:nvSpPr>
        <xdr:cNvPr id="2" name="テキスト 5"/>
        <xdr:cNvSpPr txBox="1">
          <a:spLocks noChangeArrowheads="1"/>
        </xdr:cNvSpPr>
      </xdr:nvSpPr>
      <xdr:spPr bwMode="auto">
        <a:xfrm>
          <a:off x="3419475" y="314325"/>
          <a:ext cx="447675" cy="3038475"/>
        </a:xfrm>
        <a:prstGeom prst="rect">
          <a:avLst/>
        </a:prstGeom>
        <a:solidFill>
          <a:srgbClr val="FFFFFF"/>
        </a:solidFill>
        <a:ln w="1714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向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案　　　　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内　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図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314325</xdr:colOff>
      <xdr:row>20</xdr:row>
      <xdr:rowOff>190500</xdr:rowOff>
    </xdr:to>
    <xdr:sp macro="" textlink="">
      <xdr:nvSpPr>
        <xdr:cNvPr id="3" name="テキスト 16"/>
        <xdr:cNvSpPr txBox="1">
          <a:spLocks noChangeArrowheads="1"/>
        </xdr:cNvSpPr>
      </xdr:nvSpPr>
      <xdr:spPr bwMode="auto">
        <a:xfrm>
          <a:off x="1628775" y="1895475"/>
          <a:ext cx="31432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凡　　　　　　　　　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例</a:t>
          </a:r>
        </a:p>
      </xdr:txBody>
    </xdr:sp>
    <xdr:clientData/>
  </xdr:twoCellAnchor>
  <xdr:twoCellAnchor>
    <xdr:from>
      <xdr:col>0</xdr:col>
      <xdr:colOff>0</xdr:colOff>
      <xdr:row>60</xdr:row>
      <xdr:rowOff>0</xdr:rowOff>
    </xdr:from>
    <xdr:to>
      <xdr:col>14</xdr:col>
      <xdr:colOff>0</xdr:colOff>
      <xdr:row>72</xdr:row>
      <xdr:rowOff>0</xdr:rowOff>
    </xdr:to>
    <xdr:graphicFrame macro="">
      <xdr:nvGraphicFramePr>
        <xdr:cNvPr id="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14</xdr:row>
      <xdr:rowOff>0</xdr:rowOff>
    </xdr:from>
    <xdr:to>
      <xdr:col>7</xdr:col>
      <xdr:colOff>0</xdr:colOff>
      <xdr:row>21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1628775" y="1895475"/>
          <a:ext cx="1790700" cy="1133475"/>
        </a:xfrm>
        <a:prstGeom prst="rect">
          <a:avLst/>
        </a:prstGeom>
        <a:noFill/>
        <a:ln w="1714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390525</xdr:colOff>
      <xdr:row>14</xdr:row>
      <xdr:rowOff>0</xdr:rowOff>
    </xdr:from>
    <xdr:to>
      <xdr:col>3</xdr:col>
      <xdr:colOff>390525</xdr:colOff>
      <xdr:row>21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2019300" y="1895475"/>
          <a:ext cx="0" cy="1133475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16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2076450" y="2219325"/>
          <a:ext cx="447675" cy="6477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2076450" y="2543175"/>
          <a:ext cx="447675" cy="323850"/>
        </a:xfrm>
        <a:prstGeom prst="rect">
          <a:avLst/>
        </a:prstGeom>
        <a:pattFill prst="pct70">
          <a:fgClr>
            <a:srgbClr val="808080"/>
          </a:fgClr>
          <a:bgClr>
            <a:srgbClr val="000000"/>
          </a:bgClr>
        </a:patt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15</xdr:row>
      <xdr:rowOff>85725</xdr:rowOff>
    </xdr:from>
    <xdr:to>
      <xdr:col>5</xdr:col>
      <xdr:colOff>19050</xdr:colOff>
      <xdr:row>15</xdr:row>
      <xdr:rowOff>85725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 flipV="1">
          <a:off x="2076450" y="2143125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oval" w="med" len="med"/>
          <a:tailEnd type="oval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14</xdr:col>
      <xdr:colOff>0</xdr:colOff>
      <xdr:row>36</xdr:row>
      <xdr:rowOff>38100</xdr:rowOff>
    </xdr:to>
    <xdr:graphicFrame macro="">
      <xdr:nvGraphicFramePr>
        <xdr:cNvPr id="10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42</xdr:row>
      <xdr:rowOff>0</xdr:rowOff>
    </xdr:from>
    <xdr:to>
      <xdr:col>14</xdr:col>
      <xdr:colOff>0</xdr:colOff>
      <xdr:row>54</xdr:row>
      <xdr:rowOff>38100</xdr:rowOff>
    </xdr:to>
    <xdr:graphicFrame macro="">
      <xdr:nvGraphicFramePr>
        <xdr:cNvPr id="11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4</xdr:row>
      <xdr:rowOff>57150</xdr:rowOff>
    </xdr:from>
    <xdr:to>
      <xdr:col>14</xdr:col>
      <xdr:colOff>9526</xdr:colOff>
      <xdr:row>21</xdr:row>
      <xdr:rowOff>142875</xdr:rowOff>
    </xdr:to>
    <xdr:grpSp>
      <xdr:nvGrpSpPr>
        <xdr:cNvPr id="23" name="グループ化 22"/>
        <xdr:cNvGrpSpPr/>
      </xdr:nvGrpSpPr>
      <xdr:grpSpPr>
        <a:xfrm>
          <a:off x="3879273" y="368877"/>
          <a:ext cx="2970935" cy="2718089"/>
          <a:chOff x="4286250" y="307729"/>
          <a:chExt cx="3499313" cy="3238502"/>
        </a:xfrm>
      </xdr:grpSpPr>
      <xdr:pic>
        <xdr:nvPicPr>
          <xdr:cNvPr id="24" name="図 23"/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0" y="361950"/>
            <a:ext cx="3499313" cy="318428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cxnSp macro="">
        <xdr:nvCxnSpPr>
          <xdr:cNvPr id="25" name="直線コネクタ 24"/>
          <xdr:cNvCxnSpPr/>
        </xdr:nvCxnSpPr>
        <xdr:spPr>
          <a:xfrm flipV="1">
            <a:off x="5114192" y="674077"/>
            <a:ext cx="1318846" cy="73269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6" name="テキスト ボックス 25"/>
          <xdr:cNvSpPr txBox="1"/>
        </xdr:nvSpPr>
        <xdr:spPr>
          <a:xfrm>
            <a:off x="6264519" y="307729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A</a:t>
            </a:r>
            <a:endParaRPr kumimoji="1" lang="ja-JP" altLang="en-US" sz="1100"/>
          </a:p>
        </xdr:txBody>
      </xdr:sp>
      <xdr:cxnSp macro="">
        <xdr:nvCxnSpPr>
          <xdr:cNvPr id="27" name="直線コネクタ 26"/>
          <xdr:cNvCxnSpPr/>
        </xdr:nvCxnSpPr>
        <xdr:spPr>
          <a:xfrm>
            <a:off x="4960326" y="1069730"/>
            <a:ext cx="58616" cy="1348154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8" name="テキスト ボックス 27"/>
          <xdr:cNvSpPr txBox="1"/>
        </xdr:nvSpPr>
        <xdr:spPr>
          <a:xfrm>
            <a:off x="4722932" y="992799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B</a:t>
            </a:r>
            <a:endParaRPr kumimoji="1" lang="ja-JP" altLang="en-US" sz="1100"/>
          </a:p>
        </xdr:txBody>
      </xdr:sp>
      <xdr:cxnSp macro="">
        <xdr:nvCxnSpPr>
          <xdr:cNvPr id="29" name="直線コネクタ 28"/>
          <xdr:cNvCxnSpPr/>
        </xdr:nvCxnSpPr>
        <xdr:spPr>
          <a:xfrm flipV="1">
            <a:off x="5348654" y="2535116"/>
            <a:ext cx="1267557" cy="241788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0" name="テキスト ボックス 29"/>
          <xdr:cNvSpPr txBox="1"/>
        </xdr:nvSpPr>
        <xdr:spPr>
          <a:xfrm>
            <a:off x="5199183" y="2494820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C</a:t>
            </a:r>
            <a:endParaRPr kumimoji="1" lang="ja-JP" altLang="en-US" sz="1100"/>
          </a:p>
        </xdr:txBody>
      </xdr:sp>
      <xdr:cxnSp macro="">
        <xdr:nvCxnSpPr>
          <xdr:cNvPr id="31" name="直線コネクタ 30"/>
          <xdr:cNvCxnSpPr/>
        </xdr:nvCxnSpPr>
        <xdr:spPr>
          <a:xfrm>
            <a:off x="7092462" y="798635"/>
            <a:ext cx="73270" cy="145805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2" name="テキスト ボックス 31"/>
          <xdr:cNvSpPr txBox="1"/>
        </xdr:nvSpPr>
        <xdr:spPr>
          <a:xfrm>
            <a:off x="7129095" y="2029558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D</a:t>
            </a:r>
            <a:endParaRPr kumimoji="1" lang="ja-JP" altLang="en-US" sz="1100"/>
          </a:p>
        </xdr:txBody>
      </xdr: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71438</xdr:colOff>
      <xdr:row>21</xdr:row>
      <xdr:rowOff>119063</xdr:rowOff>
    </xdr:from>
    <xdr:to>
      <xdr:col>26</xdr:col>
      <xdr:colOff>0</xdr:colOff>
      <xdr:row>56</xdr:row>
      <xdr:rowOff>392908</xdr:rowOff>
    </xdr:to>
    <xdr:graphicFrame macro="">
      <xdr:nvGraphicFramePr>
        <xdr:cNvPr id="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59531</xdr:colOff>
      <xdr:row>21</xdr:row>
      <xdr:rowOff>130969</xdr:rowOff>
    </xdr:from>
    <xdr:to>
      <xdr:col>13</xdr:col>
      <xdr:colOff>0</xdr:colOff>
      <xdr:row>56</xdr:row>
      <xdr:rowOff>428625</xdr:rowOff>
    </xdr:to>
    <xdr:graphicFrame macro="">
      <xdr:nvGraphicFramePr>
        <xdr:cNvPr id="3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59</xdr:row>
      <xdr:rowOff>0</xdr:rowOff>
    </xdr:from>
    <xdr:to>
      <xdr:col>26</xdr:col>
      <xdr:colOff>0</xdr:colOff>
      <xdr:row>62</xdr:row>
      <xdr:rowOff>0</xdr:rowOff>
    </xdr:to>
    <xdr:sp macro="" textlink="">
      <xdr:nvSpPr>
        <xdr:cNvPr id="4" name="Text Box 1333"/>
        <xdr:cNvSpPr txBox="1">
          <a:spLocks noChangeArrowheads="1"/>
        </xdr:cNvSpPr>
      </xdr:nvSpPr>
      <xdr:spPr bwMode="auto">
        <a:xfrm>
          <a:off x="581025" y="15411450"/>
          <a:ext cx="113252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just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　１：車線減少　　　　　　２：信号現示不適　　　　３：踏切　　　　　　　　４：橋梁　　　　　　　　５：右折、対向直進　　　６：左折車　　　　　　</a:t>
          </a:r>
        </a:p>
        <a:p>
          <a:pPr algn="just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　７：大型車　　　　　　　８：二輪車　　　　　　　９：歩行者　　　　　　１０：駐車車両　　　　　１１：バス停、バスレーン１２：工事、事故　　　　</a:t>
          </a:r>
        </a:p>
        <a:p>
          <a:pPr algn="just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１３：沿道出入車両　　　１４：道路線形　　　　　１５：交差点形状　　　　１６：先詰まり　　　　　１７：その他</a:t>
          </a:r>
        </a:p>
      </xdr:txBody>
    </xdr:sp>
    <xdr:clientData/>
  </xdr:twoCellAnchor>
  <xdr:twoCellAnchor editAs="oneCell">
    <xdr:from>
      <xdr:col>13</xdr:col>
      <xdr:colOff>266700</xdr:colOff>
      <xdr:row>1</xdr:row>
      <xdr:rowOff>63500</xdr:rowOff>
    </xdr:from>
    <xdr:to>
      <xdr:col>25</xdr:col>
      <xdr:colOff>190500</xdr:colOff>
      <xdr:row>20</xdr:row>
      <xdr:rowOff>150680</xdr:rowOff>
    </xdr:to>
    <xdr:pic>
      <xdr:nvPicPr>
        <xdr:cNvPr id="5" name="図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7600" y="254000"/>
          <a:ext cx="5410200" cy="4900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47625</xdr:colOff>
      <xdr:row>21</xdr:row>
      <xdr:rowOff>107156</xdr:rowOff>
    </xdr:from>
    <xdr:to>
      <xdr:col>26</xdr:col>
      <xdr:colOff>0</xdr:colOff>
      <xdr:row>56</xdr:row>
      <xdr:rowOff>392907</xdr:rowOff>
    </xdr:to>
    <xdr:graphicFrame macro="">
      <xdr:nvGraphicFramePr>
        <xdr:cNvPr id="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571500</xdr:colOff>
      <xdr:row>21</xdr:row>
      <xdr:rowOff>130969</xdr:rowOff>
    </xdr:from>
    <xdr:to>
      <xdr:col>13</xdr:col>
      <xdr:colOff>0</xdr:colOff>
      <xdr:row>56</xdr:row>
      <xdr:rowOff>345282</xdr:rowOff>
    </xdr:to>
    <xdr:graphicFrame macro="">
      <xdr:nvGraphicFramePr>
        <xdr:cNvPr id="3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59</xdr:row>
      <xdr:rowOff>0</xdr:rowOff>
    </xdr:from>
    <xdr:to>
      <xdr:col>26</xdr:col>
      <xdr:colOff>0</xdr:colOff>
      <xdr:row>62</xdr:row>
      <xdr:rowOff>0</xdr:rowOff>
    </xdr:to>
    <xdr:sp macro="" textlink="">
      <xdr:nvSpPr>
        <xdr:cNvPr id="4" name="Text Box 1333"/>
        <xdr:cNvSpPr txBox="1">
          <a:spLocks noChangeArrowheads="1"/>
        </xdr:cNvSpPr>
      </xdr:nvSpPr>
      <xdr:spPr bwMode="auto">
        <a:xfrm>
          <a:off x="581025" y="15411450"/>
          <a:ext cx="113252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just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　１：車線減少　　　　　　２：信号現示不適　　　　３：踏切　　　　　　　　４：橋梁　　　　　　　　５：右折、対向直進　　　６：左折車　　　　　　</a:t>
          </a:r>
        </a:p>
        <a:p>
          <a:pPr algn="just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　７：大型車　　　　　　　８：二輪車　　　　　　　９：歩行者　　　　　　１０：駐車車両　　　　　１１：バス停、バスレーン１２：工事、事故　　　　</a:t>
          </a:r>
        </a:p>
        <a:p>
          <a:pPr algn="just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１３：沿道出入車両　　　１４：道路線形　　　　　１５：交差点形状　　　　１６：先詰まり　　　　　１７：その他</a:t>
          </a:r>
        </a:p>
      </xdr:txBody>
    </xdr:sp>
    <xdr:clientData/>
  </xdr:twoCellAnchor>
  <xdr:twoCellAnchor editAs="oneCell">
    <xdr:from>
      <xdr:col>13</xdr:col>
      <xdr:colOff>254000</xdr:colOff>
      <xdr:row>1</xdr:row>
      <xdr:rowOff>101600</xdr:rowOff>
    </xdr:from>
    <xdr:to>
      <xdr:col>25</xdr:col>
      <xdr:colOff>177800</xdr:colOff>
      <xdr:row>20</xdr:row>
      <xdr:rowOff>188780</xdr:rowOff>
    </xdr:to>
    <xdr:pic>
      <xdr:nvPicPr>
        <xdr:cNvPr id="5" name="図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4900" y="292100"/>
          <a:ext cx="5410200" cy="4900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11907</xdr:colOff>
      <xdr:row>2</xdr:row>
      <xdr:rowOff>11906</xdr:rowOff>
    </xdr:from>
    <xdr:ext cx="4262436" cy="3214687"/>
    <xdr:pic>
      <xdr:nvPicPr>
        <xdr:cNvPr id="2" name="図 9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4107" y="354806"/>
          <a:ext cx="4262436" cy="3214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133350</xdr:colOff>
      <xdr:row>50</xdr:row>
      <xdr:rowOff>19050</xdr:rowOff>
    </xdr:from>
    <xdr:ext cx="4953000" cy="3307556"/>
    <xdr:sp macro="" textlink="">
      <xdr:nvSpPr>
        <xdr:cNvPr id="3" name="AutoShape 717"/>
        <xdr:cNvSpPr>
          <a:spLocks noChangeAspect="1" noChangeArrowheads="1"/>
        </xdr:cNvSpPr>
      </xdr:nvSpPr>
      <xdr:spPr bwMode="auto">
        <a:xfrm>
          <a:off x="2190750" y="8591550"/>
          <a:ext cx="4953000" cy="33075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>
    <xdr:from>
      <xdr:col>0</xdr:col>
      <xdr:colOff>0</xdr:colOff>
      <xdr:row>10</xdr:row>
      <xdr:rowOff>0</xdr:rowOff>
    </xdr:from>
    <xdr:to>
      <xdr:col>3</xdr:col>
      <xdr:colOff>0</xdr:colOff>
      <xdr:row>12</xdr:row>
      <xdr:rowOff>0</xdr:rowOff>
    </xdr:to>
    <xdr:sp macro="" textlink="">
      <xdr:nvSpPr>
        <xdr:cNvPr id="4" name="Line 2"/>
        <xdr:cNvSpPr>
          <a:spLocks noChangeShapeType="1"/>
        </xdr:cNvSpPr>
      </xdr:nvSpPr>
      <xdr:spPr bwMode="auto">
        <a:xfrm>
          <a:off x="0" y="1714500"/>
          <a:ext cx="20574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57149</xdr:colOff>
      <xdr:row>8</xdr:row>
      <xdr:rowOff>133350</xdr:rowOff>
    </xdr:from>
    <xdr:to>
      <xdr:col>28</xdr:col>
      <xdr:colOff>209549</xdr:colOff>
      <xdr:row>8</xdr:row>
      <xdr:rowOff>295275</xdr:rowOff>
    </xdr:to>
    <xdr:pic>
      <xdr:nvPicPr>
        <xdr:cNvPr id="5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-8500312">
          <a:off x="19259549" y="1504950"/>
          <a:ext cx="1524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25</xdr:col>
      <xdr:colOff>28575</xdr:colOff>
      <xdr:row>9</xdr:row>
      <xdr:rowOff>257175</xdr:rowOff>
    </xdr:from>
    <xdr:to>
      <xdr:col>25</xdr:col>
      <xdr:colOff>219075</xdr:colOff>
      <xdr:row>9</xdr:row>
      <xdr:rowOff>428625</xdr:rowOff>
    </xdr:to>
    <xdr:pic>
      <xdr:nvPicPr>
        <xdr:cNvPr id="6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4647067">
          <a:off x="17268825" y="16192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27</xdr:col>
      <xdr:colOff>219075</xdr:colOff>
      <xdr:row>6</xdr:row>
      <xdr:rowOff>0</xdr:rowOff>
    </xdr:from>
    <xdr:to>
      <xdr:col>28</xdr:col>
      <xdr:colOff>0</xdr:colOff>
      <xdr:row>6</xdr:row>
      <xdr:rowOff>142875</xdr:rowOff>
    </xdr:to>
    <xdr:grpSp>
      <xdr:nvGrpSpPr>
        <xdr:cNvPr id="7" name="Group 15"/>
        <xdr:cNvGrpSpPr>
          <a:grpSpLocks/>
        </xdr:cNvGrpSpPr>
      </xdr:nvGrpSpPr>
      <xdr:grpSpPr bwMode="auto">
        <a:xfrm rot="-427501">
          <a:off x="11553825" y="2190750"/>
          <a:ext cx="304800" cy="142875"/>
          <a:chOff x="816" y="265"/>
          <a:chExt cx="141" cy="69"/>
        </a:xfrm>
      </xdr:grpSpPr>
      <xdr:sp macro="" textlink="">
        <xdr:nvSpPr>
          <xdr:cNvPr id="8" name="AutoShape 16"/>
          <xdr:cNvSpPr>
            <a:spLocks noChangeArrowheads="1"/>
          </xdr:cNvSpPr>
        </xdr:nvSpPr>
        <xdr:spPr bwMode="auto">
          <a:xfrm>
            <a:off x="816" y="265"/>
            <a:ext cx="141" cy="69"/>
          </a:xfrm>
          <a:prstGeom prst="flowChartAlternateProcess">
            <a:avLst/>
          </a:prstGeom>
          <a:solidFill>
            <a:srgbClr val="0000FF"/>
          </a:solidFill>
          <a:ln w="12700">
            <a:noFill/>
            <a:miter lim="800000"/>
            <a:headEnd/>
            <a:tailEnd/>
          </a:ln>
        </xdr:spPr>
      </xdr:sp>
      <xdr:sp macro="" textlink="">
        <xdr:nvSpPr>
          <xdr:cNvPr id="9" name="AutoShape 17"/>
          <xdr:cNvSpPr>
            <a:spLocks noChangeArrowheads="1"/>
          </xdr:cNvSpPr>
        </xdr:nvSpPr>
        <xdr:spPr bwMode="auto">
          <a:xfrm>
            <a:off x="821" y="270"/>
            <a:ext cx="131" cy="59"/>
          </a:xfrm>
          <a:prstGeom prst="flowChartAlternateProcess">
            <a:avLst/>
          </a:prstGeom>
          <a:noFill/>
          <a:ln w="1587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0" name="AutoShape 18"/>
          <xdr:cNvSpPr>
            <a:spLocks noChangeArrowheads="1"/>
          </xdr:cNvSpPr>
        </xdr:nvSpPr>
        <xdr:spPr bwMode="auto">
          <a:xfrm>
            <a:off x="827" y="275"/>
            <a:ext cx="117" cy="49"/>
          </a:xfrm>
          <a:prstGeom prst="leftArrow">
            <a:avLst>
              <a:gd name="adj1" fmla="val 50000"/>
              <a:gd name="adj2" fmla="val 59694"/>
            </a:avLst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25</xdr:col>
      <xdr:colOff>38100</xdr:colOff>
      <xdr:row>8</xdr:row>
      <xdr:rowOff>466725</xdr:rowOff>
    </xdr:from>
    <xdr:to>
      <xdr:col>25</xdr:col>
      <xdr:colOff>200025</xdr:colOff>
      <xdr:row>9</xdr:row>
      <xdr:rowOff>133350</xdr:rowOff>
    </xdr:to>
    <xdr:pic>
      <xdr:nvPicPr>
        <xdr:cNvPr id="11" name="Picture 4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-5805168">
          <a:off x="17197388" y="1528762"/>
          <a:ext cx="13335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297657</xdr:colOff>
      <xdr:row>6</xdr:row>
      <xdr:rowOff>197644</xdr:rowOff>
    </xdr:from>
    <xdr:to>
      <xdr:col>15</xdr:col>
      <xdr:colOff>50007</xdr:colOff>
      <xdr:row>6</xdr:row>
      <xdr:rowOff>428625</xdr:rowOff>
    </xdr:to>
    <xdr:sp macro="" textlink="">
      <xdr:nvSpPr>
        <xdr:cNvPr id="12" name="Rectangle 48"/>
        <xdr:cNvSpPr>
          <a:spLocks noChangeArrowheads="1"/>
        </xdr:cNvSpPr>
      </xdr:nvSpPr>
      <xdr:spPr bwMode="auto">
        <a:xfrm>
          <a:off x="9898857" y="1197769"/>
          <a:ext cx="438150" cy="2381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14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A</a:t>
          </a:r>
          <a:endParaRPr lang="ja-JP" altLang="en-US" sz="14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27</xdr:col>
      <xdr:colOff>66675</xdr:colOff>
      <xdr:row>6</xdr:row>
      <xdr:rowOff>409575</xdr:rowOff>
    </xdr:from>
    <xdr:to>
      <xdr:col>27</xdr:col>
      <xdr:colOff>257175</xdr:colOff>
      <xdr:row>7</xdr:row>
      <xdr:rowOff>142875</xdr:rowOff>
    </xdr:to>
    <xdr:pic>
      <xdr:nvPicPr>
        <xdr:cNvPr id="13" name="Picture 6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1416830">
          <a:off x="18583275" y="120015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404533</xdr:colOff>
      <xdr:row>6</xdr:row>
      <xdr:rowOff>254048</xdr:rowOff>
    </xdr:from>
    <xdr:to>
      <xdr:col>14</xdr:col>
      <xdr:colOff>264985</xdr:colOff>
      <xdr:row>7</xdr:row>
      <xdr:rowOff>19393</xdr:rowOff>
    </xdr:to>
    <xdr:pic>
      <xdr:nvPicPr>
        <xdr:cNvPr id="14" name="Picture 6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7008929">
          <a:off x="9581799" y="935157"/>
          <a:ext cx="22520" cy="5462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57954</xdr:colOff>
      <xdr:row>3</xdr:row>
      <xdr:rowOff>402543</xdr:rowOff>
    </xdr:from>
    <xdr:to>
      <xdr:col>12</xdr:col>
      <xdr:colOff>280438</xdr:colOff>
      <xdr:row>4</xdr:row>
      <xdr:rowOff>165563</xdr:rowOff>
    </xdr:to>
    <xdr:pic>
      <xdr:nvPicPr>
        <xdr:cNvPr id="15" name="Picture 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18554181">
          <a:off x="8317261" y="658586"/>
          <a:ext cx="163070" cy="2224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27</xdr:col>
      <xdr:colOff>581025</xdr:colOff>
      <xdr:row>4</xdr:row>
      <xdr:rowOff>295274</xdr:rowOff>
    </xdr:from>
    <xdr:to>
      <xdr:col>28</xdr:col>
      <xdr:colOff>104775</xdr:colOff>
      <xdr:row>4</xdr:row>
      <xdr:rowOff>485774</xdr:rowOff>
    </xdr:to>
    <xdr:pic>
      <xdr:nvPicPr>
        <xdr:cNvPr id="16" name="Picture 6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7156256">
          <a:off x="19202400" y="752474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113554</xdr:colOff>
      <xdr:row>4</xdr:row>
      <xdr:rowOff>327202</xdr:rowOff>
    </xdr:from>
    <xdr:to>
      <xdr:col>15</xdr:col>
      <xdr:colOff>347949</xdr:colOff>
      <xdr:row>5</xdr:row>
      <xdr:rowOff>106925</xdr:rowOff>
    </xdr:to>
    <xdr:pic>
      <xdr:nvPicPr>
        <xdr:cNvPr id="17" name="Picture 6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1826578">
          <a:off x="10400554" y="860602"/>
          <a:ext cx="234395" cy="1035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27</xdr:col>
      <xdr:colOff>66675</xdr:colOff>
      <xdr:row>13</xdr:row>
      <xdr:rowOff>66675</xdr:rowOff>
    </xdr:from>
    <xdr:to>
      <xdr:col>27</xdr:col>
      <xdr:colOff>266700</xdr:colOff>
      <xdr:row>14</xdr:row>
      <xdr:rowOff>0</xdr:rowOff>
    </xdr:to>
    <xdr:grpSp>
      <xdr:nvGrpSpPr>
        <xdr:cNvPr id="18" name="Group 90"/>
        <xdr:cNvGrpSpPr>
          <a:grpSpLocks/>
        </xdr:cNvGrpSpPr>
      </xdr:nvGrpSpPr>
      <xdr:grpSpPr bwMode="auto">
        <a:xfrm>
          <a:off x="11401425" y="5114925"/>
          <a:ext cx="200025" cy="314325"/>
          <a:chOff x="221" y="1353"/>
          <a:chExt cx="21" cy="33"/>
        </a:xfrm>
      </xdr:grpSpPr>
      <xdr:sp macro="" textlink="">
        <xdr:nvSpPr>
          <xdr:cNvPr id="19" name="Line 37"/>
          <xdr:cNvSpPr>
            <a:spLocks noChangeShapeType="1"/>
          </xdr:cNvSpPr>
        </xdr:nvSpPr>
        <xdr:spPr bwMode="auto">
          <a:xfrm rot="-3779561">
            <a:off x="224" y="1370"/>
            <a:ext cx="33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20" name="Freeform 39"/>
          <xdr:cNvSpPr>
            <a:spLocks/>
          </xdr:cNvSpPr>
        </xdr:nvSpPr>
        <xdr:spPr bwMode="auto">
          <a:xfrm rot="-3736216">
            <a:off x="226" y="1352"/>
            <a:ext cx="11" cy="21"/>
          </a:xfrm>
          <a:custGeom>
            <a:avLst/>
            <a:gdLst>
              <a:gd name="T0" fmla="*/ 0 w 25"/>
              <a:gd name="T1" fmla="*/ 3 h 25"/>
              <a:gd name="T2" fmla="*/ 0 w 25"/>
              <a:gd name="T3" fmla="*/ 3 h 25"/>
              <a:gd name="T4" fmla="*/ 0 w 25"/>
              <a:gd name="T5" fmla="*/ 0 h 25"/>
              <a:gd name="T6" fmla="*/ 0 60000 65536"/>
              <a:gd name="T7" fmla="*/ 0 60000 65536"/>
              <a:gd name="T8" fmla="*/ 0 60000 65536"/>
              <a:gd name="T9" fmla="*/ 0 w 25"/>
              <a:gd name="T10" fmla="*/ 0 h 25"/>
              <a:gd name="T11" fmla="*/ 25 w 25"/>
              <a:gd name="T12" fmla="*/ 25 h 25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5" h="25">
                <a:moveTo>
                  <a:pt x="0" y="25"/>
                </a:moveTo>
                <a:cubicBezTo>
                  <a:pt x="3" y="24"/>
                  <a:pt x="12" y="22"/>
                  <a:pt x="16" y="18"/>
                </a:cubicBezTo>
                <a:cubicBezTo>
                  <a:pt x="20" y="14"/>
                  <a:pt x="23" y="4"/>
                  <a:pt x="25" y="0"/>
                </a:cubicBezTo>
              </a:path>
            </a:pathLst>
          </a:cu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triangle" w="med" len="med"/>
          </a:ln>
        </xdr:spPr>
      </xdr:sp>
    </xdr:grpSp>
    <xdr:clientData/>
  </xdr:twoCellAnchor>
  <xdr:twoCellAnchor>
    <xdr:from>
      <xdr:col>24</xdr:col>
      <xdr:colOff>123825</xdr:colOff>
      <xdr:row>16</xdr:row>
      <xdr:rowOff>266700</xdr:rowOff>
    </xdr:from>
    <xdr:to>
      <xdr:col>25</xdr:col>
      <xdr:colOff>28575</xdr:colOff>
      <xdr:row>17</xdr:row>
      <xdr:rowOff>200025</xdr:rowOff>
    </xdr:to>
    <xdr:grpSp>
      <xdr:nvGrpSpPr>
        <xdr:cNvPr id="21" name="Group 93"/>
        <xdr:cNvGrpSpPr>
          <a:grpSpLocks/>
        </xdr:cNvGrpSpPr>
      </xdr:nvGrpSpPr>
      <xdr:grpSpPr bwMode="auto">
        <a:xfrm>
          <a:off x="10529888" y="6457950"/>
          <a:ext cx="214312" cy="314325"/>
          <a:chOff x="286" y="1262"/>
          <a:chExt cx="22" cy="33"/>
        </a:xfrm>
      </xdr:grpSpPr>
      <xdr:sp macro="" textlink="">
        <xdr:nvSpPr>
          <xdr:cNvPr id="22" name="Line 37"/>
          <xdr:cNvSpPr>
            <a:spLocks noChangeShapeType="1"/>
          </xdr:cNvSpPr>
        </xdr:nvSpPr>
        <xdr:spPr bwMode="auto">
          <a:xfrm rot="7062852" flipV="1">
            <a:off x="291" y="1279"/>
            <a:ext cx="33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23" name="Freeform 39"/>
          <xdr:cNvSpPr>
            <a:spLocks/>
          </xdr:cNvSpPr>
        </xdr:nvSpPr>
        <xdr:spPr bwMode="auto">
          <a:xfrm rot="7019508" flipV="1">
            <a:off x="291" y="1264"/>
            <a:ext cx="11" cy="21"/>
          </a:xfrm>
          <a:custGeom>
            <a:avLst/>
            <a:gdLst>
              <a:gd name="T0" fmla="*/ 0 w 25"/>
              <a:gd name="T1" fmla="*/ 3 h 25"/>
              <a:gd name="T2" fmla="*/ 0 w 25"/>
              <a:gd name="T3" fmla="*/ 3 h 25"/>
              <a:gd name="T4" fmla="*/ 0 w 25"/>
              <a:gd name="T5" fmla="*/ 0 h 25"/>
              <a:gd name="T6" fmla="*/ 0 60000 65536"/>
              <a:gd name="T7" fmla="*/ 0 60000 65536"/>
              <a:gd name="T8" fmla="*/ 0 60000 65536"/>
              <a:gd name="T9" fmla="*/ 0 w 25"/>
              <a:gd name="T10" fmla="*/ 0 h 25"/>
              <a:gd name="T11" fmla="*/ 25 w 25"/>
              <a:gd name="T12" fmla="*/ 25 h 25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5" h="25">
                <a:moveTo>
                  <a:pt x="0" y="25"/>
                </a:moveTo>
                <a:cubicBezTo>
                  <a:pt x="3" y="24"/>
                  <a:pt x="12" y="22"/>
                  <a:pt x="16" y="18"/>
                </a:cubicBezTo>
                <a:cubicBezTo>
                  <a:pt x="20" y="14"/>
                  <a:pt x="23" y="4"/>
                  <a:pt x="25" y="0"/>
                </a:cubicBezTo>
              </a:path>
            </a:pathLst>
          </a:cu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triangle" w="med" len="med"/>
          </a:ln>
        </xdr:spPr>
      </xdr:sp>
    </xdr:grpSp>
    <xdr:clientData/>
  </xdr:twoCellAnchor>
  <xdr:twoCellAnchor>
    <xdr:from>
      <xdr:col>28</xdr:col>
      <xdr:colOff>0</xdr:colOff>
      <xdr:row>15</xdr:row>
      <xdr:rowOff>76200</xdr:rowOff>
    </xdr:from>
    <xdr:to>
      <xdr:col>28</xdr:col>
      <xdr:colOff>161925</xdr:colOff>
      <xdr:row>16</xdr:row>
      <xdr:rowOff>9525</xdr:rowOff>
    </xdr:to>
    <xdr:grpSp>
      <xdr:nvGrpSpPr>
        <xdr:cNvPr id="24" name="Group 96"/>
        <xdr:cNvGrpSpPr>
          <a:grpSpLocks/>
        </xdr:cNvGrpSpPr>
      </xdr:nvGrpSpPr>
      <xdr:grpSpPr bwMode="auto">
        <a:xfrm>
          <a:off x="11858625" y="5886450"/>
          <a:ext cx="161925" cy="314325"/>
          <a:chOff x="286" y="1262"/>
          <a:chExt cx="22" cy="33"/>
        </a:xfrm>
      </xdr:grpSpPr>
      <xdr:sp macro="" textlink="">
        <xdr:nvSpPr>
          <xdr:cNvPr id="25" name="Line 37"/>
          <xdr:cNvSpPr>
            <a:spLocks noChangeShapeType="1"/>
          </xdr:cNvSpPr>
        </xdr:nvSpPr>
        <xdr:spPr bwMode="auto">
          <a:xfrm rot="7062852" flipV="1">
            <a:off x="291" y="1279"/>
            <a:ext cx="33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26" name="Freeform 39"/>
          <xdr:cNvSpPr>
            <a:spLocks/>
          </xdr:cNvSpPr>
        </xdr:nvSpPr>
        <xdr:spPr bwMode="auto">
          <a:xfrm rot="7019508" flipV="1">
            <a:off x="291" y="1264"/>
            <a:ext cx="11" cy="21"/>
          </a:xfrm>
          <a:custGeom>
            <a:avLst/>
            <a:gdLst>
              <a:gd name="T0" fmla="*/ 0 w 25"/>
              <a:gd name="T1" fmla="*/ 3 h 25"/>
              <a:gd name="T2" fmla="*/ 0 w 25"/>
              <a:gd name="T3" fmla="*/ 3 h 25"/>
              <a:gd name="T4" fmla="*/ 0 w 25"/>
              <a:gd name="T5" fmla="*/ 0 h 25"/>
              <a:gd name="T6" fmla="*/ 0 60000 65536"/>
              <a:gd name="T7" fmla="*/ 0 60000 65536"/>
              <a:gd name="T8" fmla="*/ 0 60000 65536"/>
              <a:gd name="T9" fmla="*/ 0 w 25"/>
              <a:gd name="T10" fmla="*/ 0 h 25"/>
              <a:gd name="T11" fmla="*/ 25 w 25"/>
              <a:gd name="T12" fmla="*/ 25 h 25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5" h="25">
                <a:moveTo>
                  <a:pt x="0" y="25"/>
                </a:moveTo>
                <a:cubicBezTo>
                  <a:pt x="3" y="24"/>
                  <a:pt x="12" y="22"/>
                  <a:pt x="16" y="18"/>
                </a:cubicBezTo>
                <a:cubicBezTo>
                  <a:pt x="20" y="14"/>
                  <a:pt x="23" y="4"/>
                  <a:pt x="25" y="0"/>
                </a:cubicBezTo>
              </a:path>
            </a:pathLst>
          </a:cu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triangle" w="med" len="med"/>
          </a:ln>
        </xdr:spPr>
      </xdr:sp>
    </xdr:grpSp>
    <xdr:clientData/>
  </xdr:twoCellAnchor>
  <xdr:twoCellAnchor>
    <xdr:from>
      <xdr:col>30</xdr:col>
      <xdr:colOff>292895</xdr:colOff>
      <xdr:row>15</xdr:row>
      <xdr:rowOff>252413</xdr:rowOff>
    </xdr:from>
    <xdr:to>
      <xdr:col>31</xdr:col>
      <xdr:colOff>2382</xdr:colOff>
      <xdr:row>16</xdr:row>
      <xdr:rowOff>71438</xdr:rowOff>
    </xdr:to>
    <xdr:grpSp>
      <xdr:nvGrpSpPr>
        <xdr:cNvPr id="27" name="Group 109"/>
        <xdr:cNvGrpSpPr>
          <a:grpSpLocks/>
        </xdr:cNvGrpSpPr>
      </xdr:nvGrpSpPr>
      <xdr:grpSpPr bwMode="auto">
        <a:xfrm rot="1327775">
          <a:off x="13199270" y="6062663"/>
          <a:ext cx="233362" cy="200025"/>
          <a:chOff x="206" y="1182"/>
          <a:chExt cx="31" cy="21"/>
        </a:xfrm>
      </xdr:grpSpPr>
      <xdr:sp macro="" textlink="">
        <xdr:nvSpPr>
          <xdr:cNvPr id="28" name="Line 110"/>
          <xdr:cNvSpPr>
            <a:spLocks noChangeShapeType="1"/>
          </xdr:cNvSpPr>
        </xdr:nvSpPr>
        <xdr:spPr bwMode="auto">
          <a:xfrm>
            <a:off x="206" y="1182"/>
            <a:ext cx="31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9" name="Line 111"/>
          <xdr:cNvSpPr>
            <a:spLocks noChangeShapeType="1"/>
          </xdr:cNvSpPr>
        </xdr:nvSpPr>
        <xdr:spPr bwMode="auto">
          <a:xfrm>
            <a:off x="222" y="1182"/>
            <a:ext cx="0" cy="2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30</xdr:col>
      <xdr:colOff>502444</xdr:colOff>
      <xdr:row>13</xdr:row>
      <xdr:rowOff>242886</xdr:rowOff>
    </xdr:from>
    <xdr:to>
      <xdr:col>31</xdr:col>
      <xdr:colOff>16669</xdr:colOff>
      <xdr:row>14</xdr:row>
      <xdr:rowOff>157162</xdr:rowOff>
    </xdr:to>
    <xdr:grpSp>
      <xdr:nvGrpSpPr>
        <xdr:cNvPr id="30" name="Group 112"/>
        <xdr:cNvGrpSpPr>
          <a:grpSpLocks/>
        </xdr:cNvGrpSpPr>
      </xdr:nvGrpSpPr>
      <xdr:grpSpPr bwMode="auto">
        <a:xfrm rot="7041647">
          <a:off x="13280231" y="5419724"/>
          <a:ext cx="295276" cy="38100"/>
          <a:chOff x="206" y="1182"/>
          <a:chExt cx="31" cy="21"/>
        </a:xfrm>
      </xdr:grpSpPr>
      <xdr:sp macro="" textlink="">
        <xdr:nvSpPr>
          <xdr:cNvPr id="31" name="Line 113"/>
          <xdr:cNvSpPr>
            <a:spLocks noChangeShapeType="1"/>
          </xdr:cNvSpPr>
        </xdr:nvSpPr>
        <xdr:spPr bwMode="auto">
          <a:xfrm>
            <a:off x="206" y="1182"/>
            <a:ext cx="31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2" name="Line 114"/>
          <xdr:cNvSpPr>
            <a:spLocks noChangeShapeType="1"/>
          </xdr:cNvSpPr>
        </xdr:nvSpPr>
        <xdr:spPr bwMode="auto">
          <a:xfrm>
            <a:off x="222" y="1182"/>
            <a:ext cx="0" cy="2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25</xdr:col>
      <xdr:colOff>276225</xdr:colOff>
      <xdr:row>15</xdr:row>
      <xdr:rowOff>123825</xdr:rowOff>
    </xdr:from>
    <xdr:to>
      <xdr:col>26</xdr:col>
      <xdr:colOff>180975</xdr:colOff>
      <xdr:row>16</xdr:row>
      <xdr:rowOff>57150</xdr:rowOff>
    </xdr:to>
    <xdr:grpSp>
      <xdr:nvGrpSpPr>
        <xdr:cNvPr id="33" name="Group 131"/>
        <xdr:cNvGrpSpPr>
          <a:grpSpLocks/>
        </xdr:cNvGrpSpPr>
      </xdr:nvGrpSpPr>
      <xdr:grpSpPr bwMode="auto">
        <a:xfrm>
          <a:off x="10991850" y="5934075"/>
          <a:ext cx="214313" cy="314325"/>
          <a:chOff x="286" y="1262"/>
          <a:chExt cx="22" cy="33"/>
        </a:xfrm>
      </xdr:grpSpPr>
      <xdr:sp macro="" textlink="">
        <xdr:nvSpPr>
          <xdr:cNvPr id="34" name="Line 37"/>
          <xdr:cNvSpPr>
            <a:spLocks noChangeShapeType="1"/>
          </xdr:cNvSpPr>
        </xdr:nvSpPr>
        <xdr:spPr bwMode="auto">
          <a:xfrm rot="7062852" flipV="1">
            <a:off x="291" y="1279"/>
            <a:ext cx="33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35" name="Freeform 39"/>
          <xdr:cNvSpPr>
            <a:spLocks/>
          </xdr:cNvSpPr>
        </xdr:nvSpPr>
        <xdr:spPr bwMode="auto">
          <a:xfrm rot="7019508" flipV="1">
            <a:off x="291" y="1264"/>
            <a:ext cx="11" cy="21"/>
          </a:xfrm>
          <a:custGeom>
            <a:avLst/>
            <a:gdLst>
              <a:gd name="T0" fmla="*/ 0 w 25"/>
              <a:gd name="T1" fmla="*/ 3 h 25"/>
              <a:gd name="T2" fmla="*/ 0 w 25"/>
              <a:gd name="T3" fmla="*/ 3 h 25"/>
              <a:gd name="T4" fmla="*/ 0 w 25"/>
              <a:gd name="T5" fmla="*/ 0 h 25"/>
              <a:gd name="T6" fmla="*/ 0 60000 65536"/>
              <a:gd name="T7" fmla="*/ 0 60000 65536"/>
              <a:gd name="T8" fmla="*/ 0 60000 65536"/>
              <a:gd name="T9" fmla="*/ 0 w 25"/>
              <a:gd name="T10" fmla="*/ 0 h 25"/>
              <a:gd name="T11" fmla="*/ 25 w 25"/>
              <a:gd name="T12" fmla="*/ 25 h 25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5" h="25">
                <a:moveTo>
                  <a:pt x="0" y="25"/>
                </a:moveTo>
                <a:cubicBezTo>
                  <a:pt x="3" y="24"/>
                  <a:pt x="12" y="22"/>
                  <a:pt x="16" y="18"/>
                </a:cubicBezTo>
                <a:cubicBezTo>
                  <a:pt x="20" y="14"/>
                  <a:pt x="23" y="4"/>
                  <a:pt x="25" y="0"/>
                </a:cubicBezTo>
              </a:path>
            </a:pathLst>
          </a:cu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triangle" w="med" len="med"/>
          </a:ln>
        </xdr:spPr>
      </xdr:sp>
    </xdr:grpSp>
    <xdr:clientData/>
  </xdr:twoCellAnchor>
  <xdr:twoCellAnchor>
    <xdr:from>
      <xdr:col>2</xdr:col>
      <xdr:colOff>367901</xdr:colOff>
      <xdr:row>27</xdr:row>
      <xdr:rowOff>230586</xdr:rowOff>
    </xdr:from>
    <xdr:to>
      <xdr:col>6</xdr:col>
      <xdr:colOff>1983</xdr:colOff>
      <xdr:row>32</xdr:row>
      <xdr:rowOff>133748</xdr:rowOff>
    </xdr:to>
    <xdr:grpSp>
      <xdr:nvGrpSpPr>
        <xdr:cNvPr id="36" name="Group 189"/>
        <xdr:cNvGrpSpPr>
          <a:grpSpLocks/>
        </xdr:cNvGrpSpPr>
      </xdr:nvGrpSpPr>
      <xdr:grpSpPr bwMode="auto">
        <a:xfrm>
          <a:off x="1510901" y="10279461"/>
          <a:ext cx="1348582" cy="1570037"/>
          <a:chOff x="187" y="1242"/>
          <a:chExt cx="144" cy="147"/>
        </a:xfrm>
      </xdr:grpSpPr>
      <xdr:grpSp>
        <xdr:nvGrpSpPr>
          <xdr:cNvPr id="37" name="Group 190"/>
          <xdr:cNvGrpSpPr>
            <a:grpSpLocks/>
          </xdr:cNvGrpSpPr>
        </xdr:nvGrpSpPr>
        <xdr:grpSpPr bwMode="auto">
          <a:xfrm rot="5400000">
            <a:off x="182" y="1276"/>
            <a:ext cx="31" cy="21"/>
            <a:chOff x="206" y="1182"/>
            <a:chExt cx="31" cy="21"/>
          </a:xfrm>
        </xdr:grpSpPr>
        <xdr:sp macro="" textlink="">
          <xdr:nvSpPr>
            <xdr:cNvPr id="47" name="Line 191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8" name="Line 192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38" name="Group 193"/>
          <xdr:cNvGrpSpPr>
            <a:grpSpLocks/>
          </xdr:cNvGrpSpPr>
        </xdr:nvGrpSpPr>
        <xdr:grpSpPr bwMode="auto">
          <a:xfrm rot="10800000">
            <a:off x="245" y="1356"/>
            <a:ext cx="21" cy="33"/>
            <a:chOff x="261" y="1122"/>
            <a:chExt cx="21" cy="33"/>
          </a:xfrm>
        </xdr:grpSpPr>
        <xdr:sp macro="" textlink="">
          <xdr:nvSpPr>
            <xdr:cNvPr id="45" name="Line 37"/>
            <xdr:cNvSpPr>
              <a:spLocks noChangeShapeType="1"/>
            </xdr:cNvSpPr>
          </xdr:nvSpPr>
          <xdr:spPr bwMode="auto">
            <a:xfrm rot="5378795">
              <a:off x="265" y="1139"/>
              <a:ext cx="33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 type="triangle" w="med" len="med"/>
            </a:ln>
          </xdr:spPr>
        </xdr:sp>
        <xdr:sp macro="" textlink="">
          <xdr:nvSpPr>
            <xdr:cNvPr id="46" name="Freeform 39"/>
            <xdr:cNvSpPr>
              <a:spLocks/>
            </xdr:cNvSpPr>
          </xdr:nvSpPr>
          <xdr:spPr bwMode="auto">
            <a:xfrm rot="16177863" flipH="1">
              <a:off x="266" y="1130"/>
              <a:ext cx="11" cy="21"/>
            </a:xfrm>
            <a:custGeom>
              <a:avLst/>
              <a:gdLst>
                <a:gd name="T0" fmla="*/ 0 w 25"/>
                <a:gd name="T1" fmla="*/ 3 h 25"/>
                <a:gd name="T2" fmla="*/ 0 w 25"/>
                <a:gd name="T3" fmla="*/ 3 h 25"/>
                <a:gd name="T4" fmla="*/ 0 w 25"/>
                <a:gd name="T5" fmla="*/ 0 h 25"/>
                <a:gd name="T6" fmla="*/ 0 60000 65536"/>
                <a:gd name="T7" fmla="*/ 0 60000 65536"/>
                <a:gd name="T8" fmla="*/ 0 60000 65536"/>
                <a:gd name="T9" fmla="*/ 0 w 25"/>
                <a:gd name="T10" fmla="*/ 0 h 25"/>
                <a:gd name="T11" fmla="*/ 25 w 25"/>
                <a:gd name="T12" fmla="*/ 25 h 25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5" h="25">
                  <a:moveTo>
                    <a:pt x="0" y="25"/>
                  </a:moveTo>
                  <a:cubicBezTo>
                    <a:pt x="3" y="24"/>
                    <a:pt x="12" y="22"/>
                    <a:pt x="16" y="18"/>
                  </a:cubicBezTo>
                  <a:cubicBezTo>
                    <a:pt x="20" y="14"/>
                    <a:pt x="23" y="4"/>
                    <a:pt x="25" y="0"/>
                  </a:cubicBezTo>
                </a:path>
              </a:pathLst>
            </a:cu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triangle" w="med" len="med"/>
            </a:ln>
          </xdr:spPr>
        </xdr:sp>
      </xdr:grpSp>
      <xdr:grpSp>
        <xdr:nvGrpSpPr>
          <xdr:cNvPr id="39" name="Group 197"/>
          <xdr:cNvGrpSpPr>
            <a:grpSpLocks/>
          </xdr:cNvGrpSpPr>
        </xdr:nvGrpSpPr>
        <xdr:grpSpPr bwMode="auto">
          <a:xfrm rot="10800000" flipV="1">
            <a:off x="274" y="1242"/>
            <a:ext cx="21" cy="33"/>
            <a:chOff x="261" y="1122"/>
            <a:chExt cx="21" cy="33"/>
          </a:xfrm>
        </xdr:grpSpPr>
        <xdr:sp macro="" textlink="">
          <xdr:nvSpPr>
            <xdr:cNvPr id="43" name="Line 37"/>
            <xdr:cNvSpPr>
              <a:spLocks noChangeShapeType="1"/>
            </xdr:cNvSpPr>
          </xdr:nvSpPr>
          <xdr:spPr bwMode="auto">
            <a:xfrm rot="5378795">
              <a:off x="265" y="1139"/>
              <a:ext cx="33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 type="triangle" w="med" len="med"/>
            </a:ln>
          </xdr:spPr>
        </xdr:sp>
        <xdr:sp macro="" textlink="">
          <xdr:nvSpPr>
            <xdr:cNvPr id="44" name="Freeform 39"/>
            <xdr:cNvSpPr>
              <a:spLocks/>
            </xdr:cNvSpPr>
          </xdr:nvSpPr>
          <xdr:spPr bwMode="auto">
            <a:xfrm rot="16177863" flipH="1">
              <a:off x="266" y="1130"/>
              <a:ext cx="11" cy="21"/>
            </a:xfrm>
            <a:custGeom>
              <a:avLst/>
              <a:gdLst>
                <a:gd name="T0" fmla="*/ 0 w 25"/>
                <a:gd name="T1" fmla="*/ 3 h 25"/>
                <a:gd name="T2" fmla="*/ 0 w 25"/>
                <a:gd name="T3" fmla="*/ 3 h 25"/>
                <a:gd name="T4" fmla="*/ 0 w 25"/>
                <a:gd name="T5" fmla="*/ 0 h 25"/>
                <a:gd name="T6" fmla="*/ 0 60000 65536"/>
                <a:gd name="T7" fmla="*/ 0 60000 65536"/>
                <a:gd name="T8" fmla="*/ 0 60000 65536"/>
                <a:gd name="T9" fmla="*/ 0 w 25"/>
                <a:gd name="T10" fmla="*/ 0 h 25"/>
                <a:gd name="T11" fmla="*/ 25 w 25"/>
                <a:gd name="T12" fmla="*/ 25 h 25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5" h="25">
                  <a:moveTo>
                    <a:pt x="0" y="25"/>
                  </a:moveTo>
                  <a:cubicBezTo>
                    <a:pt x="3" y="24"/>
                    <a:pt x="12" y="22"/>
                    <a:pt x="16" y="18"/>
                  </a:cubicBezTo>
                  <a:cubicBezTo>
                    <a:pt x="20" y="14"/>
                    <a:pt x="23" y="4"/>
                    <a:pt x="25" y="0"/>
                  </a:cubicBezTo>
                </a:path>
              </a:pathLst>
            </a:cu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triangle" w="med" len="med"/>
            </a:ln>
          </xdr:spPr>
        </xdr:sp>
      </xdr:grpSp>
      <xdr:grpSp>
        <xdr:nvGrpSpPr>
          <xdr:cNvPr id="40" name="Group 201"/>
          <xdr:cNvGrpSpPr>
            <a:grpSpLocks/>
          </xdr:cNvGrpSpPr>
        </xdr:nvGrpSpPr>
        <xdr:grpSpPr bwMode="auto">
          <a:xfrm rot="16200000" flipH="1">
            <a:off x="305" y="1335"/>
            <a:ext cx="31" cy="21"/>
            <a:chOff x="206" y="1182"/>
            <a:chExt cx="31" cy="21"/>
          </a:xfrm>
        </xdr:grpSpPr>
        <xdr:sp macro="" textlink="">
          <xdr:nvSpPr>
            <xdr:cNvPr id="41" name="Line 202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2" name="Line 203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</xdr:grpSp>
    <xdr:clientData/>
  </xdr:twoCellAnchor>
  <xdr:twoCellAnchor>
    <xdr:from>
      <xdr:col>12</xdr:col>
      <xdr:colOff>361153</xdr:colOff>
      <xdr:row>27</xdr:row>
      <xdr:rowOff>197644</xdr:rowOff>
    </xdr:from>
    <xdr:to>
      <xdr:col>16</xdr:col>
      <xdr:colOff>254000</xdr:colOff>
      <xdr:row>32</xdr:row>
      <xdr:rowOff>99219</xdr:rowOff>
    </xdr:to>
    <xdr:grpSp>
      <xdr:nvGrpSpPr>
        <xdr:cNvPr id="49" name="Group 218"/>
        <xdr:cNvGrpSpPr>
          <a:grpSpLocks/>
        </xdr:cNvGrpSpPr>
      </xdr:nvGrpSpPr>
      <xdr:grpSpPr bwMode="auto">
        <a:xfrm>
          <a:off x="5790403" y="10246519"/>
          <a:ext cx="1607347" cy="1568450"/>
          <a:chOff x="516" y="1243"/>
          <a:chExt cx="139" cy="146"/>
        </a:xfrm>
      </xdr:grpSpPr>
      <xdr:grpSp>
        <xdr:nvGrpSpPr>
          <xdr:cNvPr id="50" name="Group 219"/>
          <xdr:cNvGrpSpPr>
            <a:grpSpLocks/>
          </xdr:cNvGrpSpPr>
        </xdr:nvGrpSpPr>
        <xdr:grpSpPr bwMode="auto">
          <a:xfrm rot="5400000">
            <a:off x="511" y="1280"/>
            <a:ext cx="31" cy="21"/>
            <a:chOff x="206" y="1182"/>
            <a:chExt cx="31" cy="21"/>
          </a:xfrm>
        </xdr:grpSpPr>
        <xdr:sp macro="" textlink="">
          <xdr:nvSpPr>
            <xdr:cNvPr id="60" name="Line 220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61" name="Line 221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51" name="Group 222"/>
          <xdr:cNvGrpSpPr>
            <a:grpSpLocks/>
          </xdr:cNvGrpSpPr>
        </xdr:nvGrpSpPr>
        <xdr:grpSpPr bwMode="auto">
          <a:xfrm rot="-5400000">
            <a:off x="629" y="1334"/>
            <a:ext cx="31" cy="21"/>
            <a:chOff x="206" y="1182"/>
            <a:chExt cx="31" cy="21"/>
          </a:xfrm>
        </xdr:grpSpPr>
        <xdr:sp macro="" textlink="">
          <xdr:nvSpPr>
            <xdr:cNvPr id="58" name="Line 223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59" name="Line 224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52" name="Group 225"/>
          <xdr:cNvGrpSpPr>
            <a:grpSpLocks/>
          </xdr:cNvGrpSpPr>
        </xdr:nvGrpSpPr>
        <xdr:grpSpPr bwMode="auto">
          <a:xfrm rot="10800000">
            <a:off x="592" y="1243"/>
            <a:ext cx="31" cy="21"/>
            <a:chOff x="206" y="1182"/>
            <a:chExt cx="31" cy="21"/>
          </a:xfrm>
        </xdr:grpSpPr>
        <xdr:sp macro="" textlink="">
          <xdr:nvSpPr>
            <xdr:cNvPr id="56" name="Line 226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57" name="Line 227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53" name="Group 228"/>
          <xdr:cNvGrpSpPr>
            <a:grpSpLocks/>
          </xdr:cNvGrpSpPr>
        </xdr:nvGrpSpPr>
        <xdr:grpSpPr bwMode="auto">
          <a:xfrm>
            <a:off x="552" y="1368"/>
            <a:ext cx="31" cy="21"/>
            <a:chOff x="206" y="1182"/>
            <a:chExt cx="31" cy="21"/>
          </a:xfrm>
        </xdr:grpSpPr>
        <xdr:sp macro="" textlink="">
          <xdr:nvSpPr>
            <xdr:cNvPr id="54" name="Line 229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55" name="Line 230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</xdr:grpSp>
    <xdr:clientData/>
  </xdr:twoCellAnchor>
  <xdr:twoCellAnchor>
    <xdr:from>
      <xdr:col>39</xdr:col>
      <xdr:colOff>140493</xdr:colOff>
      <xdr:row>33</xdr:row>
      <xdr:rowOff>233361</xdr:rowOff>
    </xdr:from>
    <xdr:to>
      <xdr:col>41</xdr:col>
      <xdr:colOff>240506</xdr:colOff>
      <xdr:row>38</xdr:row>
      <xdr:rowOff>14286</xdr:rowOff>
    </xdr:to>
    <xdr:grpSp>
      <xdr:nvGrpSpPr>
        <xdr:cNvPr id="62" name="Group 248"/>
        <xdr:cNvGrpSpPr>
          <a:grpSpLocks/>
        </xdr:cNvGrpSpPr>
      </xdr:nvGrpSpPr>
      <xdr:grpSpPr bwMode="auto">
        <a:xfrm rot="2112234">
          <a:off x="17761743" y="12282486"/>
          <a:ext cx="1147763" cy="1447800"/>
          <a:chOff x="187" y="1242"/>
          <a:chExt cx="144" cy="147"/>
        </a:xfrm>
      </xdr:grpSpPr>
      <xdr:grpSp>
        <xdr:nvGrpSpPr>
          <xdr:cNvPr id="63" name="Group 249"/>
          <xdr:cNvGrpSpPr>
            <a:grpSpLocks/>
          </xdr:cNvGrpSpPr>
        </xdr:nvGrpSpPr>
        <xdr:grpSpPr bwMode="auto">
          <a:xfrm rot="5400000">
            <a:off x="182" y="1276"/>
            <a:ext cx="31" cy="21"/>
            <a:chOff x="206" y="1182"/>
            <a:chExt cx="31" cy="21"/>
          </a:xfrm>
        </xdr:grpSpPr>
        <xdr:sp macro="" textlink="">
          <xdr:nvSpPr>
            <xdr:cNvPr id="75" name="Line 250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76" name="Line 251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64" name="Group 252"/>
          <xdr:cNvGrpSpPr>
            <a:grpSpLocks/>
          </xdr:cNvGrpSpPr>
        </xdr:nvGrpSpPr>
        <xdr:grpSpPr bwMode="auto">
          <a:xfrm rot="10800000">
            <a:off x="224" y="1356"/>
            <a:ext cx="42" cy="33"/>
            <a:chOff x="261" y="1122"/>
            <a:chExt cx="42" cy="33"/>
          </a:xfrm>
        </xdr:grpSpPr>
        <xdr:sp macro="" textlink="">
          <xdr:nvSpPr>
            <xdr:cNvPr id="72" name="Line 37"/>
            <xdr:cNvSpPr>
              <a:spLocks noChangeShapeType="1"/>
            </xdr:cNvSpPr>
          </xdr:nvSpPr>
          <xdr:spPr bwMode="auto">
            <a:xfrm rot="5378795">
              <a:off x="265" y="1139"/>
              <a:ext cx="33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 type="triangle" w="med" len="med"/>
            </a:ln>
          </xdr:spPr>
        </xdr:sp>
        <xdr:sp macro="" textlink="">
          <xdr:nvSpPr>
            <xdr:cNvPr id="73" name="Freeform 39"/>
            <xdr:cNvSpPr>
              <a:spLocks/>
            </xdr:cNvSpPr>
          </xdr:nvSpPr>
          <xdr:spPr bwMode="auto">
            <a:xfrm rot="5422137">
              <a:off x="287" y="1130"/>
              <a:ext cx="11" cy="21"/>
            </a:xfrm>
            <a:custGeom>
              <a:avLst/>
              <a:gdLst>
                <a:gd name="T0" fmla="*/ 0 w 25"/>
                <a:gd name="T1" fmla="*/ 3 h 25"/>
                <a:gd name="T2" fmla="*/ 0 w 25"/>
                <a:gd name="T3" fmla="*/ 3 h 25"/>
                <a:gd name="T4" fmla="*/ 0 w 25"/>
                <a:gd name="T5" fmla="*/ 0 h 25"/>
                <a:gd name="T6" fmla="*/ 0 60000 65536"/>
                <a:gd name="T7" fmla="*/ 0 60000 65536"/>
                <a:gd name="T8" fmla="*/ 0 60000 65536"/>
                <a:gd name="T9" fmla="*/ 0 w 25"/>
                <a:gd name="T10" fmla="*/ 0 h 25"/>
                <a:gd name="T11" fmla="*/ 25 w 25"/>
                <a:gd name="T12" fmla="*/ 25 h 25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5" h="25">
                  <a:moveTo>
                    <a:pt x="0" y="25"/>
                  </a:moveTo>
                  <a:cubicBezTo>
                    <a:pt x="3" y="24"/>
                    <a:pt x="12" y="22"/>
                    <a:pt x="16" y="18"/>
                  </a:cubicBezTo>
                  <a:cubicBezTo>
                    <a:pt x="20" y="14"/>
                    <a:pt x="23" y="4"/>
                    <a:pt x="25" y="0"/>
                  </a:cubicBezTo>
                </a:path>
              </a:pathLst>
            </a:cu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triangle" w="med" len="med"/>
            </a:ln>
          </xdr:spPr>
        </xdr:sp>
        <xdr:sp macro="" textlink="">
          <xdr:nvSpPr>
            <xdr:cNvPr id="74" name="Freeform 39"/>
            <xdr:cNvSpPr>
              <a:spLocks/>
            </xdr:cNvSpPr>
          </xdr:nvSpPr>
          <xdr:spPr bwMode="auto">
            <a:xfrm rot="16177863" flipH="1">
              <a:off x="266" y="1130"/>
              <a:ext cx="11" cy="21"/>
            </a:xfrm>
            <a:custGeom>
              <a:avLst/>
              <a:gdLst>
                <a:gd name="T0" fmla="*/ 0 w 25"/>
                <a:gd name="T1" fmla="*/ 3 h 25"/>
                <a:gd name="T2" fmla="*/ 0 w 25"/>
                <a:gd name="T3" fmla="*/ 3 h 25"/>
                <a:gd name="T4" fmla="*/ 0 w 25"/>
                <a:gd name="T5" fmla="*/ 0 h 25"/>
                <a:gd name="T6" fmla="*/ 0 60000 65536"/>
                <a:gd name="T7" fmla="*/ 0 60000 65536"/>
                <a:gd name="T8" fmla="*/ 0 60000 65536"/>
                <a:gd name="T9" fmla="*/ 0 w 25"/>
                <a:gd name="T10" fmla="*/ 0 h 25"/>
                <a:gd name="T11" fmla="*/ 25 w 25"/>
                <a:gd name="T12" fmla="*/ 25 h 25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5" h="25">
                  <a:moveTo>
                    <a:pt x="0" y="25"/>
                  </a:moveTo>
                  <a:cubicBezTo>
                    <a:pt x="3" y="24"/>
                    <a:pt x="12" y="22"/>
                    <a:pt x="16" y="18"/>
                  </a:cubicBezTo>
                  <a:cubicBezTo>
                    <a:pt x="20" y="14"/>
                    <a:pt x="23" y="4"/>
                    <a:pt x="25" y="0"/>
                  </a:cubicBezTo>
                </a:path>
              </a:pathLst>
            </a:cu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triangle" w="med" len="med"/>
            </a:ln>
          </xdr:spPr>
        </xdr:sp>
      </xdr:grpSp>
      <xdr:grpSp>
        <xdr:nvGrpSpPr>
          <xdr:cNvPr id="65" name="Group 256"/>
          <xdr:cNvGrpSpPr>
            <a:grpSpLocks/>
          </xdr:cNvGrpSpPr>
        </xdr:nvGrpSpPr>
        <xdr:grpSpPr bwMode="auto">
          <a:xfrm rot="10800000" flipV="1">
            <a:off x="253" y="1242"/>
            <a:ext cx="42" cy="33"/>
            <a:chOff x="261" y="1122"/>
            <a:chExt cx="42" cy="33"/>
          </a:xfrm>
        </xdr:grpSpPr>
        <xdr:sp macro="" textlink="">
          <xdr:nvSpPr>
            <xdr:cNvPr id="69" name="Line 37"/>
            <xdr:cNvSpPr>
              <a:spLocks noChangeShapeType="1"/>
            </xdr:cNvSpPr>
          </xdr:nvSpPr>
          <xdr:spPr bwMode="auto">
            <a:xfrm rot="5378795">
              <a:off x="265" y="1139"/>
              <a:ext cx="33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 type="triangle" w="med" len="med"/>
            </a:ln>
          </xdr:spPr>
        </xdr:sp>
        <xdr:sp macro="" textlink="">
          <xdr:nvSpPr>
            <xdr:cNvPr id="70" name="Freeform 39"/>
            <xdr:cNvSpPr>
              <a:spLocks/>
            </xdr:cNvSpPr>
          </xdr:nvSpPr>
          <xdr:spPr bwMode="auto">
            <a:xfrm rot="5422137">
              <a:off x="287" y="1130"/>
              <a:ext cx="11" cy="21"/>
            </a:xfrm>
            <a:custGeom>
              <a:avLst/>
              <a:gdLst>
                <a:gd name="T0" fmla="*/ 0 w 25"/>
                <a:gd name="T1" fmla="*/ 3 h 25"/>
                <a:gd name="T2" fmla="*/ 0 w 25"/>
                <a:gd name="T3" fmla="*/ 3 h 25"/>
                <a:gd name="T4" fmla="*/ 0 w 25"/>
                <a:gd name="T5" fmla="*/ 0 h 25"/>
                <a:gd name="T6" fmla="*/ 0 60000 65536"/>
                <a:gd name="T7" fmla="*/ 0 60000 65536"/>
                <a:gd name="T8" fmla="*/ 0 60000 65536"/>
                <a:gd name="T9" fmla="*/ 0 w 25"/>
                <a:gd name="T10" fmla="*/ 0 h 25"/>
                <a:gd name="T11" fmla="*/ 25 w 25"/>
                <a:gd name="T12" fmla="*/ 25 h 25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5" h="25">
                  <a:moveTo>
                    <a:pt x="0" y="25"/>
                  </a:moveTo>
                  <a:cubicBezTo>
                    <a:pt x="3" y="24"/>
                    <a:pt x="12" y="22"/>
                    <a:pt x="16" y="18"/>
                  </a:cubicBezTo>
                  <a:cubicBezTo>
                    <a:pt x="20" y="14"/>
                    <a:pt x="23" y="4"/>
                    <a:pt x="25" y="0"/>
                  </a:cubicBezTo>
                </a:path>
              </a:pathLst>
            </a:cu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triangle" w="med" len="med"/>
            </a:ln>
          </xdr:spPr>
        </xdr:sp>
        <xdr:sp macro="" textlink="">
          <xdr:nvSpPr>
            <xdr:cNvPr id="71" name="Freeform 39"/>
            <xdr:cNvSpPr>
              <a:spLocks/>
            </xdr:cNvSpPr>
          </xdr:nvSpPr>
          <xdr:spPr bwMode="auto">
            <a:xfrm rot="16177863" flipH="1">
              <a:off x="266" y="1130"/>
              <a:ext cx="11" cy="21"/>
            </a:xfrm>
            <a:custGeom>
              <a:avLst/>
              <a:gdLst>
                <a:gd name="T0" fmla="*/ 0 w 25"/>
                <a:gd name="T1" fmla="*/ 3 h 25"/>
                <a:gd name="T2" fmla="*/ 0 w 25"/>
                <a:gd name="T3" fmla="*/ 3 h 25"/>
                <a:gd name="T4" fmla="*/ 0 w 25"/>
                <a:gd name="T5" fmla="*/ 0 h 25"/>
                <a:gd name="T6" fmla="*/ 0 60000 65536"/>
                <a:gd name="T7" fmla="*/ 0 60000 65536"/>
                <a:gd name="T8" fmla="*/ 0 60000 65536"/>
                <a:gd name="T9" fmla="*/ 0 w 25"/>
                <a:gd name="T10" fmla="*/ 0 h 25"/>
                <a:gd name="T11" fmla="*/ 25 w 25"/>
                <a:gd name="T12" fmla="*/ 25 h 25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5" h="25">
                  <a:moveTo>
                    <a:pt x="0" y="25"/>
                  </a:moveTo>
                  <a:cubicBezTo>
                    <a:pt x="3" y="24"/>
                    <a:pt x="12" y="22"/>
                    <a:pt x="16" y="18"/>
                  </a:cubicBezTo>
                  <a:cubicBezTo>
                    <a:pt x="20" y="14"/>
                    <a:pt x="23" y="4"/>
                    <a:pt x="25" y="0"/>
                  </a:cubicBezTo>
                </a:path>
              </a:pathLst>
            </a:cu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triangle" w="med" len="med"/>
            </a:ln>
          </xdr:spPr>
        </xdr:sp>
      </xdr:grpSp>
      <xdr:grpSp>
        <xdr:nvGrpSpPr>
          <xdr:cNvPr id="66" name="Group 260"/>
          <xdr:cNvGrpSpPr>
            <a:grpSpLocks/>
          </xdr:cNvGrpSpPr>
        </xdr:nvGrpSpPr>
        <xdr:grpSpPr bwMode="auto">
          <a:xfrm rot="16200000" flipH="1">
            <a:off x="305" y="1335"/>
            <a:ext cx="31" cy="21"/>
            <a:chOff x="206" y="1182"/>
            <a:chExt cx="31" cy="21"/>
          </a:xfrm>
        </xdr:grpSpPr>
        <xdr:sp macro="" textlink="">
          <xdr:nvSpPr>
            <xdr:cNvPr id="67" name="Line 261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68" name="Line 262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</xdr:grpSp>
    <xdr:clientData/>
  </xdr:twoCellAnchor>
  <xdr:twoCellAnchor>
    <xdr:from>
      <xdr:col>39</xdr:col>
      <xdr:colOff>138112</xdr:colOff>
      <xdr:row>27</xdr:row>
      <xdr:rowOff>190499</xdr:rowOff>
    </xdr:from>
    <xdr:to>
      <xdr:col>41</xdr:col>
      <xdr:colOff>4762</xdr:colOff>
      <xdr:row>31</xdr:row>
      <xdr:rowOff>285749</xdr:rowOff>
    </xdr:to>
    <xdr:grpSp>
      <xdr:nvGrpSpPr>
        <xdr:cNvPr id="77" name="Group 272"/>
        <xdr:cNvGrpSpPr>
          <a:grpSpLocks/>
        </xdr:cNvGrpSpPr>
      </xdr:nvGrpSpPr>
      <xdr:grpSpPr bwMode="auto">
        <a:xfrm>
          <a:off x="17759362" y="10239374"/>
          <a:ext cx="914400" cy="1428750"/>
          <a:chOff x="516" y="1243"/>
          <a:chExt cx="139" cy="146"/>
        </a:xfrm>
      </xdr:grpSpPr>
      <xdr:grpSp>
        <xdr:nvGrpSpPr>
          <xdr:cNvPr id="78" name="Group 273"/>
          <xdr:cNvGrpSpPr>
            <a:grpSpLocks/>
          </xdr:cNvGrpSpPr>
        </xdr:nvGrpSpPr>
        <xdr:grpSpPr bwMode="auto">
          <a:xfrm rot="5400000">
            <a:off x="511" y="1280"/>
            <a:ext cx="31" cy="21"/>
            <a:chOff x="206" y="1182"/>
            <a:chExt cx="31" cy="21"/>
          </a:xfrm>
        </xdr:grpSpPr>
        <xdr:sp macro="" textlink="">
          <xdr:nvSpPr>
            <xdr:cNvPr id="88" name="Line 274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89" name="Line 275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79" name="Group 276"/>
          <xdr:cNvGrpSpPr>
            <a:grpSpLocks/>
          </xdr:cNvGrpSpPr>
        </xdr:nvGrpSpPr>
        <xdr:grpSpPr bwMode="auto">
          <a:xfrm rot="-5400000">
            <a:off x="629" y="1334"/>
            <a:ext cx="31" cy="21"/>
            <a:chOff x="206" y="1182"/>
            <a:chExt cx="31" cy="21"/>
          </a:xfrm>
        </xdr:grpSpPr>
        <xdr:sp macro="" textlink="">
          <xdr:nvSpPr>
            <xdr:cNvPr id="86" name="Line 277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87" name="Line 278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80" name="Group 279"/>
          <xdr:cNvGrpSpPr>
            <a:grpSpLocks/>
          </xdr:cNvGrpSpPr>
        </xdr:nvGrpSpPr>
        <xdr:grpSpPr bwMode="auto">
          <a:xfrm rot="10800000">
            <a:off x="592" y="1243"/>
            <a:ext cx="31" cy="21"/>
            <a:chOff x="206" y="1182"/>
            <a:chExt cx="31" cy="21"/>
          </a:xfrm>
        </xdr:grpSpPr>
        <xdr:sp macro="" textlink="">
          <xdr:nvSpPr>
            <xdr:cNvPr id="84" name="Line 280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85" name="Line 281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81" name="Group 282"/>
          <xdr:cNvGrpSpPr>
            <a:grpSpLocks/>
          </xdr:cNvGrpSpPr>
        </xdr:nvGrpSpPr>
        <xdr:grpSpPr bwMode="auto">
          <a:xfrm>
            <a:off x="552" y="1368"/>
            <a:ext cx="31" cy="21"/>
            <a:chOff x="206" y="1182"/>
            <a:chExt cx="31" cy="21"/>
          </a:xfrm>
        </xdr:grpSpPr>
        <xdr:sp macro="" textlink="">
          <xdr:nvSpPr>
            <xdr:cNvPr id="82" name="Line 283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83" name="Line 284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</xdr:grpSp>
    <xdr:clientData/>
  </xdr:twoCellAnchor>
  <xdr:twoCellAnchor>
    <xdr:from>
      <xdr:col>33</xdr:col>
      <xdr:colOff>676275</xdr:colOff>
      <xdr:row>8</xdr:row>
      <xdr:rowOff>38100</xdr:rowOff>
    </xdr:from>
    <xdr:to>
      <xdr:col>34</xdr:col>
      <xdr:colOff>342900</xdr:colOff>
      <xdr:row>8</xdr:row>
      <xdr:rowOff>276225</xdr:rowOff>
    </xdr:to>
    <xdr:sp macro="" textlink="">
      <xdr:nvSpPr>
        <xdr:cNvPr id="90" name="Freeform 4"/>
        <xdr:cNvSpPr>
          <a:spLocks/>
        </xdr:cNvSpPr>
      </xdr:nvSpPr>
      <xdr:spPr bwMode="auto">
        <a:xfrm>
          <a:off x="23307675" y="1409700"/>
          <a:ext cx="352425" cy="133350"/>
        </a:xfrm>
        <a:custGeom>
          <a:avLst/>
          <a:gdLst>
            <a:gd name="T0" fmla="*/ 0 w 254"/>
            <a:gd name="T1" fmla="*/ 2147483647 h 205"/>
            <a:gd name="T2" fmla="*/ 2147483647 w 254"/>
            <a:gd name="T3" fmla="*/ 2147483647 h 205"/>
            <a:gd name="T4" fmla="*/ 2147483647 w 254"/>
            <a:gd name="T5" fmla="*/ 0 h 205"/>
            <a:gd name="T6" fmla="*/ 2147483647 w 254"/>
            <a:gd name="T7" fmla="*/ 2147483647 h 205"/>
            <a:gd name="T8" fmla="*/ 2147483647 w 254"/>
            <a:gd name="T9" fmla="*/ 0 h 205"/>
            <a:gd name="T10" fmla="*/ 2147483647 w 254"/>
            <a:gd name="T11" fmla="*/ 2147483647 h 205"/>
            <a:gd name="T12" fmla="*/ 2147483647 w 254"/>
            <a:gd name="T13" fmla="*/ 2147483647 h 205"/>
            <a:gd name="T14" fmla="*/ 2147483647 w 254"/>
            <a:gd name="T15" fmla="*/ 2147483647 h 205"/>
            <a:gd name="T16" fmla="*/ 2147483647 w 254"/>
            <a:gd name="T17" fmla="*/ 2147483647 h 205"/>
            <a:gd name="T18" fmla="*/ 2147483647 w 254"/>
            <a:gd name="T19" fmla="*/ 2147483647 h 205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w 254"/>
            <a:gd name="T31" fmla="*/ 0 h 205"/>
            <a:gd name="T32" fmla="*/ 254 w 254"/>
            <a:gd name="T33" fmla="*/ 205 h 205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T30" t="T31" r="T32" b="T33"/>
          <a:pathLst>
            <a:path w="254" h="205">
              <a:moveTo>
                <a:pt x="0" y="102"/>
              </a:moveTo>
              <a:lnTo>
                <a:pt x="27" y="101"/>
              </a:lnTo>
              <a:lnTo>
                <a:pt x="55" y="0"/>
              </a:lnTo>
              <a:lnTo>
                <a:pt x="84" y="204"/>
              </a:lnTo>
              <a:lnTo>
                <a:pt x="113" y="0"/>
              </a:lnTo>
              <a:lnTo>
                <a:pt x="141" y="205"/>
              </a:lnTo>
              <a:lnTo>
                <a:pt x="169" y="2"/>
              </a:lnTo>
              <a:lnTo>
                <a:pt x="198" y="205"/>
              </a:lnTo>
              <a:lnTo>
                <a:pt x="226" y="101"/>
              </a:lnTo>
              <a:lnTo>
                <a:pt x="254" y="101"/>
              </a:lnTo>
            </a:path>
          </a:pathLst>
        </a:custGeom>
        <a:noFill/>
        <a:ln w="19050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31</xdr:col>
      <xdr:colOff>0</xdr:colOff>
      <xdr:row>5</xdr:row>
      <xdr:rowOff>457200</xdr:rowOff>
    </xdr:from>
    <xdr:to>
      <xdr:col>36</xdr:col>
      <xdr:colOff>428625</xdr:colOff>
      <xdr:row>6</xdr:row>
      <xdr:rowOff>9525</xdr:rowOff>
    </xdr:to>
    <xdr:grpSp>
      <xdr:nvGrpSpPr>
        <xdr:cNvPr id="91" name="Group 72"/>
        <xdr:cNvGrpSpPr>
          <a:grpSpLocks/>
        </xdr:cNvGrpSpPr>
      </xdr:nvGrpSpPr>
      <xdr:grpSpPr bwMode="auto">
        <a:xfrm>
          <a:off x="13430250" y="2171700"/>
          <a:ext cx="3048000" cy="28575"/>
          <a:chOff x="628" y="643"/>
          <a:chExt cx="204" cy="8"/>
        </a:xfrm>
      </xdr:grpSpPr>
      <xdr:sp macro="" textlink="">
        <xdr:nvSpPr>
          <xdr:cNvPr id="92" name="Line 6"/>
          <xdr:cNvSpPr>
            <a:spLocks noChangeShapeType="1"/>
          </xdr:cNvSpPr>
        </xdr:nvSpPr>
        <xdr:spPr bwMode="auto">
          <a:xfrm flipV="1">
            <a:off x="628" y="643"/>
            <a:ext cx="204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93" name="Line 6"/>
          <xdr:cNvSpPr>
            <a:spLocks noChangeShapeType="1"/>
          </xdr:cNvSpPr>
        </xdr:nvSpPr>
        <xdr:spPr bwMode="auto">
          <a:xfrm flipV="1">
            <a:off x="628" y="651"/>
            <a:ext cx="204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31</xdr:col>
      <xdr:colOff>0</xdr:colOff>
      <xdr:row>6</xdr:row>
      <xdr:rowOff>409575</xdr:rowOff>
    </xdr:from>
    <xdr:to>
      <xdr:col>38</xdr:col>
      <xdr:colOff>0</xdr:colOff>
      <xdr:row>6</xdr:row>
      <xdr:rowOff>476250</xdr:rowOff>
    </xdr:to>
    <xdr:grpSp>
      <xdr:nvGrpSpPr>
        <xdr:cNvPr id="94" name="Group 39"/>
        <xdr:cNvGrpSpPr>
          <a:grpSpLocks/>
        </xdr:cNvGrpSpPr>
      </xdr:nvGrpSpPr>
      <xdr:grpSpPr bwMode="auto">
        <a:xfrm>
          <a:off x="13430250" y="2600325"/>
          <a:ext cx="3667125" cy="66675"/>
          <a:chOff x="504" y="685"/>
          <a:chExt cx="328" cy="9"/>
        </a:xfrm>
      </xdr:grpSpPr>
      <xdr:sp macro="" textlink="">
        <xdr:nvSpPr>
          <xdr:cNvPr id="95" name="Line 6"/>
          <xdr:cNvSpPr>
            <a:spLocks noChangeShapeType="1"/>
          </xdr:cNvSpPr>
        </xdr:nvSpPr>
        <xdr:spPr bwMode="auto">
          <a:xfrm flipV="1">
            <a:off x="504" y="685"/>
            <a:ext cx="328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96" name="Line 6"/>
          <xdr:cNvSpPr>
            <a:spLocks noChangeShapeType="1"/>
          </xdr:cNvSpPr>
        </xdr:nvSpPr>
        <xdr:spPr bwMode="auto">
          <a:xfrm flipV="1">
            <a:off x="504" y="694"/>
            <a:ext cx="328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27</xdr:col>
      <xdr:colOff>128587</xdr:colOff>
      <xdr:row>12</xdr:row>
      <xdr:rowOff>83344</xdr:rowOff>
    </xdr:from>
    <xdr:to>
      <xdr:col>27</xdr:col>
      <xdr:colOff>566737</xdr:colOff>
      <xdr:row>12</xdr:row>
      <xdr:rowOff>83344</xdr:rowOff>
    </xdr:to>
    <xdr:sp macro="" textlink="">
      <xdr:nvSpPr>
        <xdr:cNvPr id="97" name="Line 3"/>
        <xdr:cNvSpPr>
          <a:spLocks noChangeShapeType="1"/>
        </xdr:cNvSpPr>
      </xdr:nvSpPr>
      <xdr:spPr bwMode="auto">
        <a:xfrm>
          <a:off x="18645187" y="2140744"/>
          <a:ext cx="43815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30956</xdr:colOff>
      <xdr:row>18</xdr:row>
      <xdr:rowOff>359568</xdr:rowOff>
    </xdr:from>
    <xdr:to>
      <xdr:col>32</xdr:col>
      <xdr:colOff>0</xdr:colOff>
      <xdr:row>19</xdr:row>
      <xdr:rowOff>24287</xdr:rowOff>
    </xdr:to>
    <xdr:grpSp>
      <xdr:nvGrpSpPr>
        <xdr:cNvPr id="98" name="Group 20"/>
        <xdr:cNvGrpSpPr>
          <a:grpSpLocks/>
        </xdr:cNvGrpSpPr>
      </xdr:nvGrpSpPr>
      <xdr:grpSpPr bwMode="auto">
        <a:xfrm>
          <a:off x="10437019" y="7312818"/>
          <a:ext cx="3517106" cy="45719"/>
          <a:chOff x="628" y="643"/>
          <a:chExt cx="204" cy="8"/>
        </a:xfrm>
      </xdr:grpSpPr>
      <xdr:sp macro="" textlink="">
        <xdr:nvSpPr>
          <xdr:cNvPr id="99" name="Line 6"/>
          <xdr:cNvSpPr>
            <a:spLocks noChangeShapeType="1"/>
          </xdr:cNvSpPr>
        </xdr:nvSpPr>
        <xdr:spPr bwMode="auto">
          <a:xfrm flipV="1">
            <a:off x="628" y="643"/>
            <a:ext cx="204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0" name="Line 6"/>
          <xdr:cNvSpPr>
            <a:spLocks noChangeShapeType="1"/>
          </xdr:cNvSpPr>
        </xdr:nvSpPr>
        <xdr:spPr bwMode="auto">
          <a:xfrm flipV="1">
            <a:off x="628" y="651"/>
            <a:ext cx="204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34</xdr:col>
      <xdr:colOff>66675</xdr:colOff>
      <xdr:row>4</xdr:row>
      <xdr:rowOff>38100</xdr:rowOff>
    </xdr:from>
    <xdr:to>
      <xdr:col>36</xdr:col>
      <xdr:colOff>9525</xdr:colOff>
      <xdr:row>4</xdr:row>
      <xdr:rowOff>95250</xdr:rowOff>
    </xdr:to>
    <xdr:grpSp>
      <xdr:nvGrpSpPr>
        <xdr:cNvPr id="101" name="Group 39"/>
        <xdr:cNvGrpSpPr>
          <a:grpSpLocks/>
        </xdr:cNvGrpSpPr>
      </xdr:nvGrpSpPr>
      <xdr:grpSpPr bwMode="auto">
        <a:xfrm>
          <a:off x="15068550" y="1276350"/>
          <a:ext cx="990600" cy="57150"/>
          <a:chOff x="504" y="685"/>
          <a:chExt cx="328" cy="9"/>
        </a:xfrm>
      </xdr:grpSpPr>
      <xdr:sp macro="" textlink="">
        <xdr:nvSpPr>
          <xdr:cNvPr id="102" name="Line 6"/>
          <xdr:cNvSpPr>
            <a:spLocks noChangeShapeType="1"/>
          </xdr:cNvSpPr>
        </xdr:nvSpPr>
        <xdr:spPr bwMode="auto">
          <a:xfrm flipV="1">
            <a:off x="504" y="685"/>
            <a:ext cx="328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3" name="Line 6"/>
          <xdr:cNvSpPr>
            <a:spLocks noChangeShapeType="1"/>
          </xdr:cNvSpPr>
        </xdr:nvSpPr>
        <xdr:spPr bwMode="auto">
          <a:xfrm flipV="1">
            <a:off x="504" y="694"/>
            <a:ext cx="328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29</xdr:col>
      <xdr:colOff>114300</xdr:colOff>
      <xdr:row>15</xdr:row>
      <xdr:rowOff>50006</xdr:rowOff>
    </xdr:from>
    <xdr:to>
      <xdr:col>29</xdr:col>
      <xdr:colOff>652463</xdr:colOff>
      <xdr:row>15</xdr:row>
      <xdr:rowOff>59531</xdr:rowOff>
    </xdr:to>
    <xdr:sp macro="" textlink="">
      <xdr:nvSpPr>
        <xdr:cNvPr id="104" name="Line 172"/>
        <xdr:cNvSpPr>
          <a:spLocks noChangeShapeType="1"/>
        </xdr:cNvSpPr>
      </xdr:nvSpPr>
      <xdr:spPr bwMode="auto">
        <a:xfrm flipH="1">
          <a:off x="20002500" y="2621756"/>
          <a:ext cx="538163" cy="9525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 type="triangle" w="med" len="med"/>
          <a:tailEnd type="triangle" w="med" len="med"/>
        </a:ln>
      </xdr:spPr>
    </xdr:sp>
    <xdr:clientData/>
  </xdr:twoCellAnchor>
  <xdr:twoCellAnchor>
    <xdr:from>
      <xdr:col>35</xdr:col>
      <xdr:colOff>409577</xdr:colOff>
      <xdr:row>21</xdr:row>
      <xdr:rowOff>107156</xdr:rowOff>
    </xdr:from>
    <xdr:to>
      <xdr:col>37</xdr:col>
      <xdr:colOff>528639</xdr:colOff>
      <xdr:row>24</xdr:row>
      <xdr:rowOff>357187</xdr:rowOff>
    </xdr:to>
    <xdr:grpSp>
      <xdr:nvGrpSpPr>
        <xdr:cNvPr id="105" name="Group 189"/>
        <xdr:cNvGrpSpPr>
          <a:grpSpLocks/>
        </xdr:cNvGrpSpPr>
      </xdr:nvGrpSpPr>
      <xdr:grpSpPr bwMode="auto">
        <a:xfrm rot="-5400000">
          <a:off x="15822217" y="8316516"/>
          <a:ext cx="1393031" cy="1166812"/>
          <a:chOff x="187" y="1242"/>
          <a:chExt cx="144" cy="147"/>
        </a:xfrm>
      </xdr:grpSpPr>
      <xdr:grpSp>
        <xdr:nvGrpSpPr>
          <xdr:cNvPr id="106" name="Group 190"/>
          <xdr:cNvGrpSpPr>
            <a:grpSpLocks/>
          </xdr:cNvGrpSpPr>
        </xdr:nvGrpSpPr>
        <xdr:grpSpPr bwMode="auto">
          <a:xfrm rot="5400000">
            <a:off x="182" y="1276"/>
            <a:ext cx="31" cy="21"/>
            <a:chOff x="206" y="1182"/>
            <a:chExt cx="31" cy="21"/>
          </a:xfrm>
        </xdr:grpSpPr>
        <xdr:sp macro="" textlink="">
          <xdr:nvSpPr>
            <xdr:cNvPr id="118" name="Line 191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19" name="Line 192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107" name="Group 193"/>
          <xdr:cNvGrpSpPr>
            <a:grpSpLocks/>
          </xdr:cNvGrpSpPr>
        </xdr:nvGrpSpPr>
        <xdr:grpSpPr bwMode="auto">
          <a:xfrm rot="10800000">
            <a:off x="224" y="1356"/>
            <a:ext cx="42" cy="33"/>
            <a:chOff x="261" y="1122"/>
            <a:chExt cx="42" cy="33"/>
          </a:xfrm>
        </xdr:grpSpPr>
        <xdr:sp macro="" textlink="">
          <xdr:nvSpPr>
            <xdr:cNvPr id="115" name="Line 37"/>
            <xdr:cNvSpPr>
              <a:spLocks noChangeShapeType="1"/>
            </xdr:cNvSpPr>
          </xdr:nvSpPr>
          <xdr:spPr bwMode="auto">
            <a:xfrm rot="5378795">
              <a:off x="265" y="1139"/>
              <a:ext cx="33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 type="triangle" w="med" len="med"/>
            </a:ln>
          </xdr:spPr>
        </xdr:sp>
        <xdr:sp macro="" textlink="">
          <xdr:nvSpPr>
            <xdr:cNvPr id="116" name="Freeform 39"/>
            <xdr:cNvSpPr>
              <a:spLocks/>
            </xdr:cNvSpPr>
          </xdr:nvSpPr>
          <xdr:spPr bwMode="auto">
            <a:xfrm rot="5422137">
              <a:off x="287" y="1130"/>
              <a:ext cx="11" cy="21"/>
            </a:xfrm>
            <a:custGeom>
              <a:avLst/>
              <a:gdLst>
                <a:gd name="T0" fmla="*/ 0 w 25"/>
                <a:gd name="T1" fmla="*/ 3 h 25"/>
                <a:gd name="T2" fmla="*/ 0 w 25"/>
                <a:gd name="T3" fmla="*/ 3 h 25"/>
                <a:gd name="T4" fmla="*/ 0 w 25"/>
                <a:gd name="T5" fmla="*/ 0 h 25"/>
                <a:gd name="T6" fmla="*/ 0 60000 65536"/>
                <a:gd name="T7" fmla="*/ 0 60000 65536"/>
                <a:gd name="T8" fmla="*/ 0 60000 65536"/>
                <a:gd name="T9" fmla="*/ 0 w 25"/>
                <a:gd name="T10" fmla="*/ 0 h 25"/>
                <a:gd name="T11" fmla="*/ 25 w 25"/>
                <a:gd name="T12" fmla="*/ 25 h 25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5" h="25">
                  <a:moveTo>
                    <a:pt x="0" y="25"/>
                  </a:moveTo>
                  <a:cubicBezTo>
                    <a:pt x="3" y="24"/>
                    <a:pt x="12" y="22"/>
                    <a:pt x="16" y="18"/>
                  </a:cubicBezTo>
                  <a:cubicBezTo>
                    <a:pt x="20" y="14"/>
                    <a:pt x="23" y="4"/>
                    <a:pt x="25" y="0"/>
                  </a:cubicBezTo>
                </a:path>
              </a:pathLst>
            </a:cu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triangle" w="med" len="med"/>
            </a:ln>
          </xdr:spPr>
        </xdr:sp>
        <xdr:sp macro="" textlink="">
          <xdr:nvSpPr>
            <xdr:cNvPr id="117" name="Freeform 39"/>
            <xdr:cNvSpPr>
              <a:spLocks/>
            </xdr:cNvSpPr>
          </xdr:nvSpPr>
          <xdr:spPr bwMode="auto">
            <a:xfrm rot="16177863" flipH="1">
              <a:off x="266" y="1130"/>
              <a:ext cx="11" cy="21"/>
            </a:xfrm>
            <a:custGeom>
              <a:avLst/>
              <a:gdLst>
                <a:gd name="T0" fmla="*/ 0 w 25"/>
                <a:gd name="T1" fmla="*/ 3 h 25"/>
                <a:gd name="T2" fmla="*/ 0 w 25"/>
                <a:gd name="T3" fmla="*/ 3 h 25"/>
                <a:gd name="T4" fmla="*/ 0 w 25"/>
                <a:gd name="T5" fmla="*/ 0 h 25"/>
                <a:gd name="T6" fmla="*/ 0 60000 65536"/>
                <a:gd name="T7" fmla="*/ 0 60000 65536"/>
                <a:gd name="T8" fmla="*/ 0 60000 65536"/>
                <a:gd name="T9" fmla="*/ 0 w 25"/>
                <a:gd name="T10" fmla="*/ 0 h 25"/>
                <a:gd name="T11" fmla="*/ 25 w 25"/>
                <a:gd name="T12" fmla="*/ 25 h 25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5" h="25">
                  <a:moveTo>
                    <a:pt x="0" y="25"/>
                  </a:moveTo>
                  <a:cubicBezTo>
                    <a:pt x="3" y="24"/>
                    <a:pt x="12" y="22"/>
                    <a:pt x="16" y="18"/>
                  </a:cubicBezTo>
                  <a:cubicBezTo>
                    <a:pt x="20" y="14"/>
                    <a:pt x="23" y="4"/>
                    <a:pt x="25" y="0"/>
                  </a:cubicBezTo>
                </a:path>
              </a:pathLst>
            </a:cu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triangle" w="med" len="med"/>
            </a:ln>
          </xdr:spPr>
        </xdr:sp>
      </xdr:grpSp>
      <xdr:grpSp>
        <xdr:nvGrpSpPr>
          <xdr:cNvPr id="108" name="Group 197"/>
          <xdr:cNvGrpSpPr>
            <a:grpSpLocks/>
          </xdr:cNvGrpSpPr>
        </xdr:nvGrpSpPr>
        <xdr:grpSpPr bwMode="auto">
          <a:xfrm rot="10800000" flipV="1">
            <a:off x="253" y="1242"/>
            <a:ext cx="42" cy="33"/>
            <a:chOff x="261" y="1122"/>
            <a:chExt cx="42" cy="33"/>
          </a:xfrm>
        </xdr:grpSpPr>
        <xdr:sp macro="" textlink="">
          <xdr:nvSpPr>
            <xdr:cNvPr id="112" name="Line 37"/>
            <xdr:cNvSpPr>
              <a:spLocks noChangeShapeType="1"/>
            </xdr:cNvSpPr>
          </xdr:nvSpPr>
          <xdr:spPr bwMode="auto">
            <a:xfrm rot="5378795">
              <a:off x="265" y="1139"/>
              <a:ext cx="33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 type="triangle" w="med" len="med"/>
            </a:ln>
          </xdr:spPr>
        </xdr:sp>
        <xdr:sp macro="" textlink="">
          <xdr:nvSpPr>
            <xdr:cNvPr id="113" name="Freeform 39"/>
            <xdr:cNvSpPr>
              <a:spLocks/>
            </xdr:cNvSpPr>
          </xdr:nvSpPr>
          <xdr:spPr bwMode="auto">
            <a:xfrm rot="5422137">
              <a:off x="287" y="1130"/>
              <a:ext cx="11" cy="21"/>
            </a:xfrm>
            <a:custGeom>
              <a:avLst/>
              <a:gdLst>
                <a:gd name="T0" fmla="*/ 0 w 25"/>
                <a:gd name="T1" fmla="*/ 3 h 25"/>
                <a:gd name="T2" fmla="*/ 0 w 25"/>
                <a:gd name="T3" fmla="*/ 3 h 25"/>
                <a:gd name="T4" fmla="*/ 0 w 25"/>
                <a:gd name="T5" fmla="*/ 0 h 25"/>
                <a:gd name="T6" fmla="*/ 0 60000 65536"/>
                <a:gd name="T7" fmla="*/ 0 60000 65536"/>
                <a:gd name="T8" fmla="*/ 0 60000 65536"/>
                <a:gd name="T9" fmla="*/ 0 w 25"/>
                <a:gd name="T10" fmla="*/ 0 h 25"/>
                <a:gd name="T11" fmla="*/ 25 w 25"/>
                <a:gd name="T12" fmla="*/ 25 h 25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5" h="25">
                  <a:moveTo>
                    <a:pt x="0" y="25"/>
                  </a:moveTo>
                  <a:cubicBezTo>
                    <a:pt x="3" y="24"/>
                    <a:pt x="12" y="22"/>
                    <a:pt x="16" y="18"/>
                  </a:cubicBezTo>
                  <a:cubicBezTo>
                    <a:pt x="20" y="14"/>
                    <a:pt x="23" y="4"/>
                    <a:pt x="25" y="0"/>
                  </a:cubicBezTo>
                </a:path>
              </a:pathLst>
            </a:cu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triangle" w="med" len="med"/>
            </a:ln>
          </xdr:spPr>
        </xdr:sp>
        <xdr:sp macro="" textlink="">
          <xdr:nvSpPr>
            <xdr:cNvPr id="114" name="Freeform 39"/>
            <xdr:cNvSpPr>
              <a:spLocks/>
            </xdr:cNvSpPr>
          </xdr:nvSpPr>
          <xdr:spPr bwMode="auto">
            <a:xfrm rot="16177863" flipH="1">
              <a:off x="266" y="1130"/>
              <a:ext cx="11" cy="21"/>
            </a:xfrm>
            <a:custGeom>
              <a:avLst/>
              <a:gdLst>
                <a:gd name="T0" fmla="*/ 0 w 25"/>
                <a:gd name="T1" fmla="*/ 3 h 25"/>
                <a:gd name="T2" fmla="*/ 0 w 25"/>
                <a:gd name="T3" fmla="*/ 3 h 25"/>
                <a:gd name="T4" fmla="*/ 0 w 25"/>
                <a:gd name="T5" fmla="*/ 0 h 25"/>
                <a:gd name="T6" fmla="*/ 0 60000 65536"/>
                <a:gd name="T7" fmla="*/ 0 60000 65536"/>
                <a:gd name="T8" fmla="*/ 0 60000 65536"/>
                <a:gd name="T9" fmla="*/ 0 w 25"/>
                <a:gd name="T10" fmla="*/ 0 h 25"/>
                <a:gd name="T11" fmla="*/ 25 w 25"/>
                <a:gd name="T12" fmla="*/ 25 h 25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5" h="25">
                  <a:moveTo>
                    <a:pt x="0" y="25"/>
                  </a:moveTo>
                  <a:cubicBezTo>
                    <a:pt x="3" y="24"/>
                    <a:pt x="12" y="22"/>
                    <a:pt x="16" y="18"/>
                  </a:cubicBezTo>
                  <a:cubicBezTo>
                    <a:pt x="20" y="14"/>
                    <a:pt x="23" y="4"/>
                    <a:pt x="25" y="0"/>
                  </a:cubicBezTo>
                </a:path>
              </a:pathLst>
            </a:cu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triangle" w="med" len="med"/>
            </a:ln>
          </xdr:spPr>
        </xdr:sp>
      </xdr:grpSp>
      <xdr:grpSp>
        <xdr:nvGrpSpPr>
          <xdr:cNvPr id="109" name="Group 201"/>
          <xdr:cNvGrpSpPr>
            <a:grpSpLocks/>
          </xdr:cNvGrpSpPr>
        </xdr:nvGrpSpPr>
        <xdr:grpSpPr bwMode="auto">
          <a:xfrm rot="16200000" flipH="1">
            <a:off x="305" y="1335"/>
            <a:ext cx="31" cy="21"/>
            <a:chOff x="206" y="1182"/>
            <a:chExt cx="31" cy="21"/>
          </a:xfrm>
        </xdr:grpSpPr>
        <xdr:sp macro="" textlink="">
          <xdr:nvSpPr>
            <xdr:cNvPr id="110" name="Line 202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11" name="Line 203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</xdr:grpSp>
    <xdr:clientData/>
  </xdr:twoCellAnchor>
  <xdr:twoCellAnchor>
    <xdr:from>
      <xdr:col>33</xdr:col>
      <xdr:colOff>28575</xdr:colOff>
      <xdr:row>21</xdr:row>
      <xdr:rowOff>19050</xdr:rowOff>
    </xdr:from>
    <xdr:to>
      <xdr:col>35</xdr:col>
      <xdr:colOff>57150</xdr:colOff>
      <xdr:row>24</xdr:row>
      <xdr:rowOff>238125</xdr:rowOff>
    </xdr:to>
    <xdr:grpSp>
      <xdr:nvGrpSpPr>
        <xdr:cNvPr id="120" name="グループ化 151"/>
        <xdr:cNvGrpSpPr>
          <a:grpSpLocks/>
        </xdr:cNvGrpSpPr>
      </xdr:nvGrpSpPr>
      <xdr:grpSpPr bwMode="auto">
        <a:xfrm>
          <a:off x="14506575" y="8115300"/>
          <a:ext cx="1076325" cy="1362075"/>
          <a:chOff x="1747837" y="11472863"/>
          <a:chExt cx="1400175" cy="1371600"/>
        </a:xfrm>
      </xdr:grpSpPr>
      <xdr:sp macro="" textlink="">
        <xdr:nvSpPr>
          <xdr:cNvPr id="121" name="Line 172"/>
          <xdr:cNvSpPr>
            <a:spLocks noChangeShapeType="1"/>
          </xdr:cNvSpPr>
        </xdr:nvSpPr>
        <xdr:spPr bwMode="auto">
          <a:xfrm flipH="1">
            <a:off x="2266950" y="11782425"/>
            <a:ext cx="533400" cy="9524"/>
          </a:xfrm>
          <a:prstGeom prst="line">
            <a:avLst/>
          </a:prstGeom>
          <a:noFill/>
          <a:ln w="9525">
            <a:solidFill>
              <a:srgbClr val="000000"/>
            </a:solidFill>
            <a:prstDash val="sysDot"/>
            <a:round/>
            <a:headEnd type="triangle" w="med" len="med"/>
            <a:tailEnd type="triangle" w="med" len="med"/>
          </a:ln>
        </xdr:spPr>
      </xdr:sp>
      <xdr:grpSp>
        <xdr:nvGrpSpPr>
          <xdr:cNvPr id="122" name="Group 189"/>
          <xdr:cNvGrpSpPr>
            <a:grpSpLocks/>
          </xdr:cNvGrpSpPr>
        </xdr:nvGrpSpPr>
        <xdr:grpSpPr bwMode="auto">
          <a:xfrm rot="-5400000">
            <a:off x="1762125" y="11458575"/>
            <a:ext cx="1371600" cy="1400175"/>
            <a:chOff x="187" y="1242"/>
            <a:chExt cx="144" cy="147"/>
          </a:xfrm>
        </xdr:grpSpPr>
        <xdr:grpSp>
          <xdr:nvGrpSpPr>
            <xdr:cNvPr id="124" name="Group 190"/>
            <xdr:cNvGrpSpPr>
              <a:grpSpLocks/>
            </xdr:cNvGrpSpPr>
          </xdr:nvGrpSpPr>
          <xdr:grpSpPr bwMode="auto">
            <a:xfrm rot="5400000">
              <a:off x="182" y="1276"/>
              <a:ext cx="31" cy="21"/>
              <a:chOff x="206" y="1182"/>
              <a:chExt cx="31" cy="21"/>
            </a:xfrm>
          </xdr:grpSpPr>
          <xdr:sp macro="" textlink="">
            <xdr:nvSpPr>
              <xdr:cNvPr id="136" name="Line 191"/>
              <xdr:cNvSpPr>
                <a:spLocks noChangeShapeType="1"/>
              </xdr:cNvSpPr>
            </xdr:nvSpPr>
            <xdr:spPr bwMode="auto">
              <a:xfrm>
                <a:off x="206" y="1182"/>
                <a:ext cx="31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37" name="Line 192"/>
              <xdr:cNvSpPr>
                <a:spLocks noChangeShapeType="1"/>
              </xdr:cNvSpPr>
            </xdr:nvSpPr>
            <xdr:spPr bwMode="auto">
              <a:xfrm>
                <a:off x="222" y="1182"/>
                <a:ext cx="0" cy="21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</xdr:spPr>
          </xdr:sp>
        </xdr:grpSp>
        <xdr:grpSp>
          <xdr:nvGrpSpPr>
            <xdr:cNvPr id="125" name="Group 193"/>
            <xdr:cNvGrpSpPr>
              <a:grpSpLocks/>
            </xdr:cNvGrpSpPr>
          </xdr:nvGrpSpPr>
          <xdr:grpSpPr bwMode="auto">
            <a:xfrm rot="10800000">
              <a:off x="224" y="1356"/>
              <a:ext cx="42" cy="33"/>
              <a:chOff x="261" y="1122"/>
              <a:chExt cx="42" cy="33"/>
            </a:xfrm>
          </xdr:grpSpPr>
          <xdr:sp macro="" textlink="">
            <xdr:nvSpPr>
              <xdr:cNvPr id="133" name="Line 37"/>
              <xdr:cNvSpPr>
                <a:spLocks noChangeShapeType="1"/>
              </xdr:cNvSpPr>
            </xdr:nvSpPr>
            <xdr:spPr bwMode="auto">
              <a:xfrm rot="5378795">
                <a:off x="265" y="1139"/>
                <a:ext cx="33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 type="triangle" w="med" len="med"/>
              </a:ln>
            </xdr:spPr>
          </xdr:sp>
          <xdr:sp macro="" textlink="">
            <xdr:nvSpPr>
              <xdr:cNvPr id="134" name="Freeform 39"/>
              <xdr:cNvSpPr>
                <a:spLocks/>
              </xdr:cNvSpPr>
            </xdr:nvSpPr>
            <xdr:spPr bwMode="auto">
              <a:xfrm rot="5422137">
                <a:off x="287" y="1130"/>
                <a:ext cx="11" cy="21"/>
              </a:xfrm>
              <a:custGeom>
                <a:avLst/>
                <a:gdLst>
                  <a:gd name="T0" fmla="*/ 0 w 25"/>
                  <a:gd name="T1" fmla="*/ 3 h 25"/>
                  <a:gd name="T2" fmla="*/ 0 w 25"/>
                  <a:gd name="T3" fmla="*/ 3 h 25"/>
                  <a:gd name="T4" fmla="*/ 0 w 25"/>
                  <a:gd name="T5" fmla="*/ 0 h 25"/>
                  <a:gd name="T6" fmla="*/ 0 60000 65536"/>
                  <a:gd name="T7" fmla="*/ 0 60000 65536"/>
                  <a:gd name="T8" fmla="*/ 0 60000 65536"/>
                  <a:gd name="T9" fmla="*/ 0 w 25"/>
                  <a:gd name="T10" fmla="*/ 0 h 25"/>
                  <a:gd name="T11" fmla="*/ 25 w 25"/>
                  <a:gd name="T12" fmla="*/ 25 h 25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T9" t="T10" r="T11" b="T12"/>
                <a:pathLst>
                  <a:path w="25" h="25">
                    <a:moveTo>
                      <a:pt x="0" y="25"/>
                    </a:moveTo>
                    <a:cubicBezTo>
                      <a:pt x="3" y="24"/>
                      <a:pt x="12" y="22"/>
                      <a:pt x="16" y="18"/>
                    </a:cubicBezTo>
                    <a:cubicBezTo>
                      <a:pt x="20" y="14"/>
                      <a:pt x="23" y="4"/>
                      <a:pt x="25" y="0"/>
                    </a:cubicBezTo>
                  </a:path>
                </a:pathLst>
              </a:cu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none" w="med" len="med"/>
                <a:tailEnd type="triangle" w="med" len="med"/>
              </a:ln>
            </xdr:spPr>
          </xdr:sp>
          <xdr:sp macro="" textlink="">
            <xdr:nvSpPr>
              <xdr:cNvPr id="135" name="Freeform 39"/>
              <xdr:cNvSpPr>
                <a:spLocks/>
              </xdr:cNvSpPr>
            </xdr:nvSpPr>
            <xdr:spPr bwMode="auto">
              <a:xfrm rot="16177863" flipH="1">
                <a:off x="266" y="1130"/>
                <a:ext cx="11" cy="21"/>
              </a:xfrm>
              <a:custGeom>
                <a:avLst/>
                <a:gdLst>
                  <a:gd name="T0" fmla="*/ 0 w 25"/>
                  <a:gd name="T1" fmla="*/ 3 h 25"/>
                  <a:gd name="T2" fmla="*/ 0 w 25"/>
                  <a:gd name="T3" fmla="*/ 3 h 25"/>
                  <a:gd name="T4" fmla="*/ 0 w 25"/>
                  <a:gd name="T5" fmla="*/ 0 h 25"/>
                  <a:gd name="T6" fmla="*/ 0 60000 65536"/>
                  <a:gd name="T7" fmla="*/ 0 60000 65536"/>
                  <a:gd name="T8" fmla="*/ 0 60000 65536"/>
                  <a:gd name="T9" fmla="*/ 0 w 25"/>
                  <a:gd name="T10" fmla="*/ 0 h 25"/>
                  <a:gd name="T11" fmla="*/ 25 w 25"/>
                  <a:gd name="T12" fmla="*/ 25 h 25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T9" t="T10" r="T11" b="T12"/>
                <a:pathLst>
                  <a:path w="25" h="25">
                    <a:moveTo>
                      <a:pt x="0" y="25"/>
                    </a:moveTo>
                    <a:cubicBezTo>
                      <a:pt x="3" y="24"/>
                      <a:pt x="12" y="22"/>
                      <a:pt x="16" y="18"/>
                    </a:cubicBezTo>
                    <a:cubicBezTo>
                      <a:pt x="20" y="14"/>
                      <a:pt x="23" y="4"/>
                      <a:pt x="25" y="0"/>
                    </a:cubicBezTo>
                  </a:path>
                </a:pathLst>
              </a:cu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none" w="med" len="med"/>
                <a:tailEnd type="triangle" w="med" len="med"/>
              </a:ln>
            </xdr:spPr>
          </xdr:sp>
        </xdr:grpSp>
        <xdr:grpSp>
          <xdr:nvGrpSpPr>
            <xdr:cNvPr id="126" name="Group 197"/>
            <xdr:cNvGrpSpPr>
              <a:grpSpLocks/>
            </xdr:cNvGrpSpPr>
          </xdr:nvGrpSpPr>
          <xdr:grpSpPr bwMode="auto">
            <a:xfrm rot="10800000" flipV="1">
              <a:off x="253" y="1242"/>
              <a:ext cx="42" cy="33"/>
              <a:chOff x="261" y="1122"/>
              <a:chExt cx="42" cy="33"/>
            </a:xfrm>
          </xdr:grpSpPr>
          <xdr:sp macro="" textlink="">
            <xdr:nvSpPr>
              <xdr:cNvPr id="130" name="Line 37"/>
              <xdr:cNvSpPr>
                <a:spLocks noChangeShapeType="1"/>
              </xdr:cNvSpPr>
            </xdr:nvSpPr>
            <xdr:spPr bwMode="auto">
              <a:xfrm rot="5378795">
                <a:off x="265" y="1139"/>
                <a:ext cx="33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 type="triangle" w="med" len="med"/>
              </a:ln>
            </xdr:spPr>
          </xdr:sp>
          <xdr:sp macro="" textlink="">
            <xdr:nvSpPr>
              <xdr:cNvPr id="131" name="Freeform 39"/>
              <xdr:cNvSpPr>
                <a:spLocks/>
              </xdr:cNvSpPr>
            </xdr:nvSpPr>
            <xdr:spPr bwMode="auto">
              <a:xfrm rot="5422137">
                <a:off x="287" y="1130"/>
                <a:ext cx="11" cy="21"/>
              </a:xfrm>
              <a:custGeom>
                <a:avLst/>
                <a:gdLst>
                  <a:gd name="T0" fmla="*/ 0 w 25"/>
                  <a:gd name="T1" fmla="*/ 3 h 25"/>
                  <a:gd name="T2" fmla="*/ 0 w 25"/>
                  <a:gd name="T3" fmla="*/ 3 h 25"/>
                  <a:gd name="T4" fmla="*/ 0 w 25"/>
                  <a:gd name="T5" fmla="*/ 0 h 25"/>
                  <a:gd name="T6" fmla="*/ 0 60000 65536"/>
                  <a:gd name="T7" fmla="*/ 0 60000 65536"/>
                  <a:gd name="T8" fmla="*/ 0 60000 65536"/>
                  <a:gd name="T9" fmla="*/ 0 w 25"/>
                  <a:gd name="T10" fmla="*/ 0 h 25"/>
                  <a:gd name="T11" fmla="*/ 25 w 25"/>
                  <a:gd name="T12" fmla="*/ 25 h 25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T9" t="T10" r="T11" b="T12"/>
                <a:pathLst>
                  <a:path w="25" h="25">
                    <a:moveTo>
                      <a:pt x="0" y="25"/>
                    </a:moveTo>
                    <a:cubicBezTo>
                      <a:pt x="3" y="24"/>
                      <a:pt x="12" y="22"/>
                      <a:pt x="16" y="18"/>
                    </a:cubicBezTo>
                    <a:cubicBezTo>
                      <a:pt x="20" y="14"/>
                      <a:pt x="23" y="4"/>
                      <a:pt x="25" y="0"/>
                    </a:cubicBezTo>
                  </a:path>
                </a:pathLst>
              </a:cu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none" w="med" len="med"/>
                <a:tailEnd type="triangle" w="med" len="med"/>
              </a:ln>
            </xdr:spPr>
          </xdr:sp>
          <xdr:sp macro="" textlink="">
            <xdr:nvSpPr>
              <xdr:cNvPr id="132" name="Freeform 39"/>
              <xdr:cNvSpPr>
                <a:spLocks/>
              </xdr:cNvSpPr>
            </xdr:nvSpPr>
            <xdr:spPr bwMode="auto">
              <a:xfrm rot="16177863" flipH="1">
                <a:off x="266" y="1130"/>
                <a:ext cx="11" cy="21"/>
              </a:xfrm>
              <a:custGeom>
                <a:avLst/>
                <a:gdLst>
                  <a:gd name="T0" fmla="*/ 0 w 25"/>
                  <a:gd name="T1" fmla="*/ 3 h 25"/>
                  <a:gd name="T2" fmla="*/ 0 w 25"/>
                  <a:gd name="T3" fmla="*/ 3 h 25"/>
                  <a:gd name="T4" fmla="*/ 0 w 25"/>
                  <a:gd name="T5" fmla="*/ 0 h 25"/>
                  <a:gd name="T6" fmla="*/ 0 60000 65536"/>
                  <a:gd name="T7" fmla="*/ 0 60000 65536"/>
                  <a:gd name="T8" fmla="*/ 0 60000 65536"/>
                  <a:gd name="T9" fmla="*/ 0 w 25"/>
                  <a:gd name="T10" fmla="*/ 0 h 25"/>
                  <a:gd name="T11" fmla="*/ 25 w 25"/>
                  <a:gd name="T12" fmla="*/ 25 h 25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T9" t="T10" r="T11" b="T12"/>
                <a:pathLst>
                  <a:path w="25" h="25">
                    <a:moveTo>
                      <a:pt x="0" y="25"/>
                    </a:moveTo>
                    <a:cubicBezTo>
                      <a:pt x="3" y="24"/>
                      <a:pt x="12" y="22"/>
                      <a:pt x="16" y="18"/>
                    </a:cubicBezTo>
                    <a:cubicBezTo>
                      <a:pt x="20" y="14"/>
                      <a:pt x="23" y="4"/>
                      <a:pt x="25" y="0"/>
                    </a:cubicBezTo>
                  </a:path>
                </a:pathLst>
              </a:cu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none" w="med" len="med"/>
                <a:tailEnd type="triangle" w="med" len="med"/>
              </a:ln>
            </xdr:spPr>
          </xdr:sp>
        </xdr:grpSp>
        <xdr:grpSp>
          <xdr:nvGrpSpPr>
            <xdr:cNvPr id="127" name="Group 201"/>
            <xdr:cNvGrpSpPr>
              <a:grpSpLocks/>
            </xdr:cNvGrpSpPr>
          </xdr:nvGrpSpPr>
          <xdr:grpSpPr bwMode="auto">
            <a:xfrm rot="16200000" flipH="1">
              <a:off x="305" y="1335"/>
              <a:ext cx="31" cy="21"/>
              <a:chOff x="206" y="1182"/>
              <a:chExt cx="31" cy="21"/>
            </a:xfrm>
          </xdr:grpSpPr>
          <xdr:sp macro="" textlink="">
            <xdr:nvSpPr>
              <xdr:cNvPr id="128" name="Line 202"/>
              <xdr:cNvSpPr>
                <a:spLocks noChangeShapeType="1"/>
              </xdr:cNvSpPr>
            </xdr:nvSpPr>
            <xdr:spPr bwMode="auto">
              <a:xfrm>
                <a:off x="206" y="1182"/>
                <a:ext cx="31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29" name="Line 203"/>
              <xdr:cNvSpPr>
                <a:spLocks noChangeShapeType="1"/>
              </xdr:cNvSpPr>
            </xdr:nvSpPr>
            <xdr:spPr bwMode="auto">
              <a:xfrm>
                <a:off x="222" y="1182"/>
                <a:ext cx="0" cy="21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</xdr:spPr>
          </xdr:sp>
        </xdr:grpSp>
      </xdr:grpSp>
      <xdr:sp macro="" textlink="">
        <xdr:nvSpPr>
          <xdr:cNvPr id="123" name="Line 172"/>
          <xdr:cNvSpPr>
            <a:spLocks noChangeShapeType="1"/>
          </xdr:cNvSpPr>
        </xdr:nvSpPr>
        <xdr:spPr bwMode="auto">
          <a:xfrm flipH="1">
            <a:off x="2219325" y="12515850"/>
            <a:ext cx="533400" cy="9524"/>
          </a:xfrm>
          <a:prstGeom prst="line">
            <a:avLst/>
          </a:prstGeom>
          <a:noFill/>
          <a:ln w="9525">
            <a:solidFill>
              <a:srgbClr val="000000"/>
            </a:solidFill>
            <a:prstDash val="sysDot"/>
            <a:round/>
            <a:headEnd type="triangle" w="med" len="med"/>
            <a:tailEnd type="triangle" w="med" len="med"/>
          </a:ln>
        </xdr:spPr>
      </xdr:sp>
    </xdr:grpSp>
    <xdr:clientData/>
  </xdr:twoCellAnchor>
  <xdr:twoCellAnchor>
    <xdr:from>
      <xdr:col>30</xdr:col>
      <xdr:colOff>523875</xdr:colOff>
      <xdr:row>4</xdr:row>
      <xdr:rowOff>66675</xdr:rowOff>
    </xdr:from>
    <xdr:to>
      <xdr:col>33</xdr:col>
      <xdr:colOff>219075</xdr:colOff>
      <xdr:row>4</xdr:row>
      <xdr:rowOff>114300</xdr:rowOff>
    </xdr:to>
    <xdr:grpSp>
      <xdr:nvGrpSpPr>
        <xdr:cNvPr id="138" name="Group 39"/>
        <xdr:cNvGrpSpPr>
          <a:grpSpLocks/>
        </xdr:cNvGrpSpPr>
      </xdr:nvGrpSpPr>
      <xdr:grpSpPr bwMode="auto">
        <a:xfrm>
          <a:off x="13430250" y="1304925"/>
          <a:ext cx="1266825" cy="47625"/>
          <a:chOff x="504" y="685"/>
          <a:chExt cx="328" cy="9"/>
        </a:xfrm>
      </xdr:grpSpPr>
      <xdr:sp macro="" textlink="">
        <xdr:nvSpPr>
          <xdr:cNvPr id="139" name="Line 6"/>
          <xdr:cNvSpPr>
            <a:spLocks noChangeShapeType="1"/>
          </xdr:cNvSpPr>
        </xdr:nvSpPr>
        <xdr:spPr bwMode="auto">
          <a:xfrm flipV="1">
            <a:off x="504" y="685"/>
            <a:ext cx="328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40" name="Line 6"/>
          <xdr:cNvSpPr>
            <a:spLocks noChangeShapeType="1"/>
          </xdr:cNvSpPr>
        </xdr:nvSpPr>
        <xdr:spPr bwMode="auto">
          <a:xfrm flipV="1">
            <a:off x="504" y="694"/>
            <a:ext cx="328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11</xdr:col>
      <xdr:colOff>162646</xdr:colOff>
      <xdr:row>5</xdr:row>
      <xdr:rowOff>124889</xdr:rowOff>
    </xdr:from>
    <xdr:to>
      <xdr:col>11</xdr:col>
      <xdr:colOff>385989</xdr:colOff>
      <xdr:row>5</xdr:row>
      <xdr:rowOff>373262</xdr:rowOff>
    </xdr:to>
    <xdr:pic>
      <xdr:nvPicPr>
        <xdr:cNvPr id="141" name="Picture 5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13177900">
          <a:off x="7706446" y="982139"/>
          <a:ext cx="223343" cy="483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35</xdr:col>
      <xdr:colOff>392907</xdr:colOff>
      <xdr:row>14</xdr:row>
      <xdr:rowOff>104776</xdr:rowOff>
    </xdr:from>
    <xdr:to>
      <xdr:col>37</xdr:col>
      <xdr:colOff>431007</xdr:colOff>
      <xdr:row>17</xdr:row>
      <xdr:rowOff>285751</xdr:rowOff>
    </xdr:to>
    <xdr:grpSp>
      <xdr:nvGrpSpPr>
        <xdr:cNvPr id="142" name="Group 263"/>
        <xdr:cNvGrpSpPr>
          <a:grpSpLocks/>
        </xdr:cNvGrpSpPr>
      </xdr:nvGrpSpPr>
      <xdr:grpSpPr bwMode="auto">
        <a:xfrm rot="-3241976">
          <a:off x="15799594" y="5653089"/>
          <a:ext cx="1323975" cy="1085850"/>
          <a:chOff x="516" y="1289"/>
          <a:chExt cx="139" cy="137"/>
        </a:xfrm>
      </xdr:grpSpPr>
      <xdr:grpSp>
        <xdr:nvGrpSpPr>
          <xdr:cNvPr id="143" name="Group 264"/>
          <xdr:cNvGrpSpPr>
            <a:grpSpLocks/>
          </xdr:cNvGrpSpPr>
        </xdr:nvGrpSpPr>
        <xdr:grpSpPr bwMode="auto">
          <a:xfrm rot="16200000" flipH="1">
            <a:off x="629" y="1368"/>
            <a:ext cx="31" cy="21"/>
            <a:chOff x="206" y="1182"/>
            <a:chExt cx="31" cy="21"/>
          </a:xfrm>
        </xdr:grpSpPr>
        <xdr:sp macro="" textlink="">
          <xdr:nvSpPr>
            <xdr:cNvPr id="149" name="Line 265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50" name="Line 266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144" name="Group 267"/>
          <xdr:cNvGrpSpPr>
            <a:grpSpLocks/>
          </xdr:cNvGrpSpPr>
        </xdr:nvGrpSpPr>
        <xdr:grpSpPr bwMode="auto">
          <a:xfrm rot="5400000">
            <a:off x="511" y="1316"/>
            <a:ext cx="31" cy="21"/>
            <a:chOff x="206" y="1182"/>
            <a:chExt cx="31" cy="21"/>
          </a:xfrm>
        </xdr:grpSpPr>
        <xdr:sp macro="" textlink="">
          <xdr:nvSpPr>
            <xdr:cNvPr id="147" name="Line 268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48" name="Line 269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sp macro="" textlink="">
        <xdr:nvSpPr>
          <xdr:cNvPr id="145" name="Freeform 39"/>
          <xdr:cNvSpPr>
            <a:spLocks/>
          </xdr:cNvSpPr>
        </xdr:nvSpPr>
        <xdr:spPr bwMode="auto">
          <a:xfrm rot="5400000">
            <a:off x="547" y="1395"/>
            <a:ext cx="43" cy="19"/>
          </a:xfrm>
          <a:custGeom>
            <a:avLst/>
            <a:gdLst>
              <a:gd name="T0" fmla="*/ 0 w 43"/>
              <a:gd name="T1" fmla="*/ 25 h 19"/>
              <a:gd name="T2" fmla="*/ 16 w 43"/>
              <a:gd name="T3" fmla="*/ 18 h 19"/>
              <a:gd name="T4" fmla="*/ 25 w 43"/>
              <a:gd name="T5" fmla="*/ 0 h 19"/>
              <a:gd name="T6" fmla="*/ 0 60000 65536"/>
              <a:gd name="T7" fmla="*/ 0 60000 65536"/>
              <a:gd name="T8" fmla="*/ 0 60000 65536"/>
              <a:gd name="T9" fmla="*/ 0 w 43"/>
              <a:gd name="T10" fmla="*/ 0 h 19"/>
              <a:gd name="T11" fmla="*/ 25 w 43"/>
              <a:gd name="T12" fmla="*/ 25 h 19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43" h="19">
                <a:moveTo>
                  <a:pt x="43" y="19"/>
                </a:moveTo>
                <a:cubicBezTo>
                  <a:pt x="37" y="18"/>
                  <a:pt x="14" y="19"/>
                  <a:pt x="7" y="16"/>
                </a:cubicBezTo>
                <a:cubicBezTo>
                  <a:pt x="0" y="13"/>
                  <a:pt x="3" y="4"/>
                  <a:pt x="2" y="0"/>
                </a:cubicBezTo>
              </a:path>
            </a:pathLst>
          </a:cu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triangle" w="med" len="med"/>
          </a:ln>
        </xdr:spPr>
      </xdr:sp>
      <xdr:sp macro="" textlink="">
        <xdr:nvSpPr>
          <xdr:cNvPr id="146" name="Freeform 39"/>
          <xdr:cNvSpPr>
            <a:spLocks/>
          </xdr:cNvSpPr>
        </xdr:nvSpPr>
        <xdr:spPr bwMode="auto">
          <a:xfrm rot="-5400000">
            <a:off x="577" y="1301"/>
            <a:ext cx="43" cy="19"/>
          </a:xfrm>
          <a:custGeom>
            <a:avLst/>
            <a:gdLst>
              <a:gd name="T0" fmla="*/ 0 w 43"/>
              <a:gd name="T1" fmla="*/ 25 h 19"/>
              <a:gd name="T2" fmla="*/ 16 w 43"/>
              <a:gd name="T3" fmla="*/ 18 h 19"/>
              <a:gd name="T4" fmla="*/ 25 w 43"/>
              <a:gd name="T5" fmla="*/ 0 h 19"/>
              <a:gd name="T6" fmla="*/ 0 60000 65536"/>
              <a:gd name="T7" fmla="*/ 0 60000 65536"/>
              <a:gd name="T8" fmla="*/ 0 60000 65536"/>
              <a:gd name="T9" fmla="*/ 0 w 43"/>
              <a:gd name="T10" fmla="*/ 0 h 19"/>
              <a:gd name="T11" fmla="*/ 25 w 43"/>
              <a:gd name="T12" fmla="*/ 25 h 19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43" h="19">
                <a:moveTo>
                  <a:pt x="43" y="19"/>
                </a:moveTo>
                <a:cubicBezTo>
                  <a:pt x="37" y="18"/>
                  <a:pt x="14" y="19"/>
                  <a:pt x="7" y="16"/>
                </a:cubicBezTo>
                <a:cubicBezTo>
                  <a:pt x="0" y="13"/>
                  <a:pt x="3" y="4"/>
                  <a:pt x="2" y="0"/>
                </a:cubicBezTo>
              </a:path>
            </a:pathLst>
          </a:cu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triangle" w="med" len="med"/>
          </a:ln>
        </xdr:spPr>
      </xdr:sp>
    </xdr:grpSp>
    <xdr:clientData/>
  </xdr:twoCellAnchor>
  <xdr:twoCellAnchor>
    <xdr:from>
      <xdr:col>33</xdr:col>
      <xdr:colOff>2382</xdr:colOff>
      <xdr:row>27</xdr:row>
      <xdr:rowOff>133351</xdr:rowOff>
    </xdr:from>
    <xdr:to>
      <xdr:col>35</xdr:col>
      <xdr:colOff>88107</xdr:colOff>
      <xdr:row>30</xdr:row>
      <xdr:rowOff>278607</xdr:rowOff>
    </xdr:to>
    <xdr:grpSp>
      <xdr:nvGrpSpPr>
        <xdr:cNvPr id="151" name="グループ化 2"/>
        <xdr:cNvGrpSpPr>
          <a:grpSpLocks/>
        </xdr:cNvGrpSpPr>
      </xdr:nvGrpSpPr>
      <xdr:grpSpPr bwMode="auto">
        <a:xfrm>
          <a:off x="14480382" y="10182226"/>
          <a:ext cx="1133475" cy="1145381"/>
          <a:chOff x="4876800" y="9877425"/>
          <a:chExt cx="1304925" cy="1343025"/>
        </a:xfrm>
      </xdr:grpSpPr>
      <xdr:grpSp>
        <xdr:nvGrpSpPr>
          <xdr:cNvPr id="152" name="Group 263"/>
          <xdr:cNvGrpSpPr>
            <a:grpSpLocks/>
          </xdr:cNvGrpSpPr>
        </xdr:nvGrpSpPr>
        <xdr:grpSpPr bwMode="auto">
          <a:xfrm rot="-3403885">
            <a:off x="5161044" y="9701508"/>
            <a:ext cx="914400" cy="1304925"/>
            <a:chOff x="559" y="1289"/>
            <a:chExt cx="96" cy="137"/>
          </a:xfrm>
        </xdr:grpSpPr>
        <xdr:grpSp>
          <xdr:nvGrpSpPr>
            <xdr:cNvPr id="154" name="Group 264"/>
            <xdr:cNvGrpSpPr>
              <a:grpSpLocks/>
            </xdr:cNvGrpSpPr>
          </xdr:nvGrpSpPr>
          <xdr:grpSpPr bwMode="auto">
            <a:xfrm rot="16200000" flipH="1">
              <a:off x="629" y="1368"/>
              <a:ext cx="31" cy="21"/>
              <a:chOff x="206" y="1182"/>
              <a:chExt cx="31" cy="21"/>
            </a:xfrm>
          </xdr:grpSpPr>
          <xdr:sp macro="" textlink="">
            <xdr:nvSpPr>
              <xdr:cNvPr id="157" name="Line 265"/>
              <xdr:cNvSpPr>
                <a:spLocks noChangeShapeType="1"/>
              </xdr:cNvSpPr>
            </xdr:nvSpPr>
            <xdr:spPr bwMode="auto">
              <a:xfrm>
                <a:off x="206" y="1182"/>
                <a:ext cx="31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58" name="Line 266"/>
              <xdr:cNvSpPr>
                <a:spLocks noChangeShapeType="1"/>
              </xdr:cNvSpPr>
            </xdr:nvSpPr>
            <xdr:spPr bwMode="auto">
              <a:xfrm>
                <a:off x="222" y="1182"/>
                <a:ext cx="0" cy="21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</xdr:spPr>
          </xdr:sp>
        </xdr:grpSp>
        <xdr:sp macro="" textlink="">
          <xdr:nvSpPr>
            <xdr:cNvPr id="155" name="Freeform 39"/>
            <xdr:cNvSpPr>
              <a:spLocks/>
            </xdr:cNvSpPr>
          </xdr:nvSpPr>
          <xdr:spPr bwMode="auto">
            <a:xfrm rot="5400000">
              <a:off x="547" y="1395"/>
              <a:ext cx="43" cy="19"/>
            </a:xfrm>
            <a:custGeom>
              <a:avLst/>
              <a:gdLst>
                <a:gd name="T0" fmla="*/ 0 w 43"/>
                <a:gd name="T1" fmla="*/ 25 h 19"/>
                <a:gd name="T2" fmla="*/ 16 w 43"/>
                <a:gd name="T3" fmla="*/ 18 h 19"/>
                <a:gd name="T4" fmla="*/ 25 w 43"/>
                <a:gd name="T5" fmla="*/ 0 h 19"/>
                <a:gd name="T6" fmla="*/ 0 60000 65536"/>
                <a:gd name="T7" fmla="*/ 0 60000 65536"/>
                <a:gd name="T8" fmla="*/ 0 60000 65536"/>
                <a:gd name="T9" fmla="*/ 0 w 43"/>
                <a:gd name="T10" fmla="*/ 0 h 19"/>
                <a:gd name="T11" fmla="*/ 25 w 43"/>
                <a:gd name="T12" fmla="*/ 25 h 19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43" h="19">
                  <a:moveTo>
                    <a:pt x="43" y="19"/>
                  </a:moveTo>
                  <a:cubicBezTo>
                    <a:pt x="37" y="18"/>
                    <a:pt x="14" y="19"/>
                    <a:pt x="7" y="16"/>
                  </a:cubicBezTo>
                  <a:cubicBezTo>
                    <a:pt x="0" y="13"/>
                    <a:pt x="3" y="4"/>
                    <a:pt x="2" y="0"/>
                  </a:cubicBezTo>
                </a:path>
              </a:pathLst>
            </a:cu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triangle" w="med" len="med"/>
            </a:ln>
          </xdr:spPr>
        </xdr:sp>
        <xdr:sp macro="" textlink="">
          <xdr:nvSpPr>
            <xdr:cNvPr id="156" name="Freeform 39"/>
            <xdr:cNvSpPr>
              <a:spLocks/>
            </xdr:cNvSpPr>
          </xdr:nvSpPr>
          <xdr:spPr bwMode="auto">
            <a:xfrm rot="-5400000">
              <a:off x="577" y="1301"/>
              <a:ext cx="43" cy="19"/>
            </a:xfrm>
            <a:custGeom>
              <a:avLst/>
              <a:gdLst>
                <a:gd name="T0" fmla="*/ 0 w 43"/>
                <a:gd name="T1" fmla="*/ 25 h 19"/>
                <a:gd name="T2" fmla="*/ 16 w 43"/>
                <a:gd name="T3" fmla="*/ 18 h 19"/>
                <a:gd name="T4" fmla="*/ 25 w 43"/>
                <a:gd name="T5" fmla="*/ 0 h 19"/>
                <a:gd name="T6" fmla="*/ 0 60000 65536"/>
                <a:gd name="T7" fmla="*/ 0 60000 65536"/>
                <a:gd name="T8" fmla="*/ 0 60000 65536"/>
                <a:gd name="T9" fmla="*/ 0 w 43"/>
                <a:gd name="T10" fmla="*/ 0 h 19"/>
                <a:gd name="T11" fmla="*/ 25 w 43"/>
                <a:gd name="T12" fmla="*/ 25 h 19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43" h="19">
                  <a:moveTo>
                    <a:pt x="43" y="19"/>
                  </a:moveTo>
                  <a:cubicBezTo>
                    <a:pt x="37" y="18"/>
                    <a:pt x="14" y="19"/>
                    <a:pt x="7" y="16"/>
                  </a:cubicBezTo>
                  <a:cubicBezTo>
                    <a:pt x="0" y="13"/>
                    <a:pt x="3" y="4"/>
                    <a:pt x="2" y="0"/>
                  </a:cubicBezTo>
                </a:path>
              </a:pathLst>
            </a:cu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triangle" w="med" len="med"/>
            </a:ln>
          </xdr:spPr>
        </xdr:sp>
      </xdr:grpSp>
      <xdr:sp macro="" textlink="">
        <xdr:nvSpPr>
          <xdr:cNvPr id="153" name="Freeform 39"/>
          <xdr:cNvSpPr>
            <a:spLocks/>
          </xdr:cNvSpPr>
        </xdr:nvSpPr>
        <xdr:spPr bwMode="auto">
          <a:xfrm rot="-8280832">
            <a:off x="4864343" y="10548074"/>
            <a:ext cx="238125" cy="466725"/>
          </a:xfrm>
          <a:custGeom>
            <a:avLst/>
            <a:gdLst>
              <a:gd name="T0" fmla="*/ 0 w 43"/>
              <a:gd name="T1" fmla="*/ 2147483647 h 19"/>
              <a:gd name="T2" fmla="*/ 2147483647 w 43"/>
              <a:gd name="T3" fmla="*/ 2147483647 h 19"/>
              <a:gd name="T4" fmla="*/ 2147483647 w 43"/>
              <a:gd name="T5" fmla="*/ 0 h 19"/>
              <a:gd name="T6" fmla="*/ 0 60000 65536"/>
              <a:gd name="T7" fmla="*/ 0 60000 65536"/>
              <a:gd name="T8" fmla="*/ 0 60000 65536"/>
              <a:gd name="T9" fmla="*/ 0 w 43"/>
              <a:gd name="T10" fmla="*/ 0 h 19"/>
              <a:gd name="T11" fmla="*/ 25 w 43"/>
              <a:gd name="T12" fmla="*/ 25 h 19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43" h="19">
                <a:moveTo>
                  <a:pt x="43" y="19"/>
                </a:moveTo>
                <a:cubicBezTo>
                  <a:pt x="37" y="18"/>
                  <a:pt x="14" y="19"/>
                  <a:pt x="7" y="16"/>
                </a:cubicBezTo>
                <a:cubicBezTo>
                  <a:pt x="0" y="13"/>
                  <a:pt x="3" y="4"/>
                  <a:pt x="2" y="0"/>
                </a:cubicBezTo>
              </a:path>
            </a:pathLst>
          </a:custGeom>
          <a:noFill/>
          <a:ln w="9525" cap="flat" cmpd="sng">
            <a:solidFill>
              <a:srgbClr val="000000"/>
            </a:solidFill>
            <a:prstDash val="solid"/>
            <a:round/>
            <a:headEnd type="triangle" w="med" len="med"/>
            <a:tailEnd type="none" w="med" len="med"/>
          </a:ln>
        </xdr:spPr>
      </xdr:sp>
    </xdr:grpSp>
    <xdr:clientData/>
  </xdr:twoCellAnchor>
  <xdr:twoCellAnchor>
    <xdr:from>
      <xdr:col>38</xdr:col>
      <xdr:colOff>450056</xdr:colOff>
      <xdr:row>14</xdr:row>
      <xdr:rowOff>107155</xdr:rowOff>
    </xdr:from>
    <xdr:to>
      <xdr:col>40</xdr:col>
      <xdr:colOff>507206</xdr:colOff>
      <xdr:row>17</xdr:row>
      <xdr:rowOff>269080</xdr:rowOff>
    </xdr:to>
    <xdr:grpSp>
      <xdr:nvGrpSpPr>
        <xdr:cNvPr id="159" name="Group 263"/>
        <xdr:cNvGrpSpPr>
          <a:grpSpLocks/>
        </xdr:cNvGrpSpPr>
      </xdr:nvGrpSpPr>
      <xdr:grpSpPr bwMode="auto">
        <a:xfrm rot="-8894915">
          <a:off x="17547431" y="5536405"/>
          <a:ext cx="1104900" cy="1304925"/>
          <a:chOff x="516" y="1289"/>
          <a:chExt cx="139" cy="137"/>
        </a:xfrm>
      </xdr:grpSpPr>
      <xdr:grpSp>
        <xdr:nvGrpSpPr>
          <xdr:cNvPr id="160" name="Group 264"/>
          <xdr:cNvGrpSpPr>
            <a:grpSpLocks/>
          </xdr:cNvGrpSpPr>
        </xdr:nvGrpSpPr>
        <xdr:grpSpPr bwMode="auto">
          <a:xfrm rot="16200000" flipH="1">
            <a:off x="629" y="1368"/>
            <a:ext cx="31" cy="21"/>
            <a:chOff x="206" y="1182"/>
            <a:chExt cx="31" cy="21"/>
          </a:xfrm>
        </xdr:grpSpPr>
        <xdr:sp macro="" textlink="">
          <xdr:nvSpPr>
            <xdr:cNvPr id="166" name="Line 265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67" name="Line 266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161" name="Group 267"/>
          <xdr:cNvGrpSpPr>
            <a:grpSpLocks/>
          </xdr:cNvGrpSpPr>
        </xdr:nvGrpSpPr>
        <xdr:grpSpPr bwMode="auto">
          <a:xfrm rot="5400000">
            <a:off x="511" y="1316"/>
            <a:ext cx="31" cy="21"/>
            <a:chOff x="206" y="1182"/>
            <a:chExt cx="31" cy="21"/>
          </a:xfrm>
        </xdr:grpSpPr>
        <xdr:sp macro="" textlink="">
          <xdr:nvSpPr>
            <xdr:cNvPr id="164" name="Line 268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65" name="Line 269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sp macro="" textlink="">
        <xdr:nvSpPr>
          <xdr:cNvPr id="162" name="Freeform 39"/>
          <xdr:cNvSpPr>
            <a:spLocks/>
          </xdr:cNvSpPr>
        </xdr:nvSpPr>
        <xdr:spPr bwMode="auto">
          <a:xfrm rot="5400000">
            <a:off x="547" y="1395"/>
            <a:ext cx="43" cy="19"/>
          </a:xfrm>
          <a:custGeom>
            <a:avLst/>
            <a:gdLst>
              <a:gd name="T0" fmla="*/ 0 w 43"/>
              <a:gd name="T1" fmla="*/ 25 h 19"/>
              <a:gd name="T2" fmla="*/ 16 w 43"/>
              <a:gd name="T3" fmla="*/ 18 h 19"/>
              <a:gd name="T4" fmla="*/ 25 w 43"/>
              <a:gd name="T5" fmla="*/ 0 h 19"/>
              <a:gd name="T6" fmla="*/ 0 60000 65536"/>
              <a:gd name="T7" fmla="*/ 0 60000 65536"/>
              <a:gd name="T8" fmla="*/ 0 60000 65536"/>
              <a:gd name="T9" fmla="*/ 0 w 43"/>
              <a:gd name="T10" fmla="*/ 0 h 19"/>
              <a:gd name="T11" fmla="*/ 25 w 43"/>
              <a:gd name="T12" fmla="*/ 25 h 19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43" h="19">
                <a:moveTo>
                  <a:pt x="43" y="19"/>
                </a:moveTo>
                <a:cubicBezTo>
                  <a:pt x="37" y="18"/>
                  <a:pt x="14" y="19"/>
                  <a:pt x="7" y="16"/>
                </a:cubicBezTo>
                <a:cubicBezTo>
                  <a:pt x="0" y="13"/>
                  <a:pt x="3" y="4"/>
                  <a:pt x="2" y="0"/>
                </a:cubicBezTo>
              </a:path>
            </a:pathLst>
          </a:cu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triangle" w="med" len="med"/>
          </a:ln>
        </xdr:spPr>
      </xdr:sp>
      <xdr:sp macro="" textlink="">
        <xdr:nvSpPr>
          <xdr:cNvPr id="163" name="Freeform 39"/>
          <xdr:cNvSpPr>
            <a:spLocks/>
          </xdr:cNvSpPr>
        </xdr:nvSpPr>
        <xdr:spPr bwMode="auto">
          <a:xfrm rot="-5400000">
            <a:off x="577" y="1301"/>
            <a:ext cx="43" cy="19"/>
          </a:xfrm>
          <a:custGeom>
            <a:avLst/>
            <a:gdLst>
              <a:gd name="T0" fmla="*/ 0 w 43"/>
              <a:gd name="T1" fmla="*/ 25 h 19"/>
              <a:gd name="T2" fmla="*/ 16 w 43"/>
              <a:gd name="T3" fmla="*/ 18 h 19"/>
              <a:gd name="T4" fmla="*/ 25 w 43"/>
              <a:gd name="T5" fmla="*/ 0 h 19"/>
              <a:gd name="T6" fmla="*/ 0 60000 65536"/>
              <a:gd name="T7" fmla="*/ 0 60000 65536"/>
              <a:gd name="T8" fmla="*/ 0 60000 65536"/>
              <a:gd name="T9" fmla="*/ 0 w 43"/>
              <a:gd name="T10" fmla="*/ 0 h 19"/>
              <a:gd name="T11" fmla="*/ 25 w 43"/>
              <a:gd name="T12" fmla="*/ 25 h 19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43" h="19">
                <a:moveTo>
                  <a:pt x="43" y="19"/>
                </a:moveTo>
                <a:cubicBezTo>
                  <a:pt x="37" y="18"/>
                  <a:pt x="14" y="19"/>
                  <a:pt x="7" y="16"/>
                </a:cubicBezTo>
                <a:cubicBezTo>
                  <a:pt x="0" y="13"/>
                  <a:pt x="3" y="4"/>
                  <a:pt x="2" y="0"/>
                </a:cubicBezTo>
              </a:path>
            </a:pathLst>
          </a:cu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triangle" w="med" len="med"/>
          </a:ln>
        </xdr:spPr>
      </xdr:sp>
    </xdr:grpSp>
    <xdr:clientData/>
  </xdr:twoCellAnchor>
  <xdr:twoCellAnchor>
    <xdr:from>
      <xdr:col>29</xdr:col>
      <xdr:colOff>0</xdr:colOff>
      <xdr:row>13</xdr:row>
      <xdr:rowOff>47625</xdr:rowOff>
    </xdr:from>
    <xdr:to>
      <xdr:col>29</xdr:col>
      <xdr:colOff>57150</xdr:colOff>
      <xdr:row>13</xdr:row>
      <xdr:rowOff>361950</xdr:rowOff>
    </xdr:to>
    <xdr:grpSp>
      <xdr:nvGrpSpPr>
        <xdr:cNvPr id="168" name="Group 90"/>
        <xdr:cNvGrpSpPr>
          <a:grpSpLocks/>
        </xdr:cNvGrpSpPr>
      </xdr:nvGrpSpPr>
      <xdr:grpSpPr bwMode="auto">
        <a:xfrm>
          <a:off x="12382500" y="5095875"/>
          <a:ext cx="57150" cy="314325"/>
          <a:chOff x="221" y="1353"/>
          <a:chExt cx="21" cy="33"/>
        </a:xfrm>
      </xdr:grpSpPr>
      <xdr:sp macro="" textlink="">
        <xdr:nvSpPr>
          <xdr:cNvPr id="169" name="Line 37"/>
          <xdr:cNvSpPr>
            <a:spLocks noChangeShapeType="1"/>
          </xdr:cNvSpPr>
        </xdr:nvSpPr>
        <xdr:spPr bwMode="auto">
          <a:xfrm rot="-3779561">
            <a:off x="224" y="1370"/>
            <a:ext cx="33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170" name="Freeform 39"/>
          <xdr:cNvSpPr>
            <a:spLocks/>
          </xdr:cNvSpPr>
        </xdr:nvSpPr>
        <xdr:spPr bwMode="auto">
          <a:xfrm rot="-3736216">
            <a:off x="226" y="1352"/>
            <a:ext cx="11" cy="21"/>
          </a:xfrm>
          <a:custGeom>
            <a:avLst/>
            <a:gdLst>
              <a:gd name="T0" fmla="*/ 0 w 25"/>
              <a:gd name="T1" fmla="*/ 3 h 25"/>
              <a:gd name="T2" fmla="*/ 0 w 25"/>
              <a:gd name="T3" fmla="*/ 3 h 25"/>
              <a:gd name="T4" fmla="*/ 0 w 25"/>
              <a:gd name="T5" fmla="*/ 0 h 25"/>
              <a:gd name="T6" fmla="*/ 0 60000 65536"/>
              <a:gd name="T7" fmla="*/ 0 60000 65536"/>
              <a:gd name="T8" fmla="*/ 0 60000 65536"/>
              <a:gd name="T9" fmla="*/ 0 w 25"/>
              <a:gd name="T10" fmla="*/ 0 h 25"/>
              <a:gd name="T11" fmla="*/ 25 w 25"/>
              <a:gd name="T12" fmla="*/ 25 h 25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5" h="25">
                <a:moveTo>
                  <a:pt x="0" y="25"/>
                </a:moveTo>
                <a:cubicBezTo>
                  <a:pt x="3" y="24"/>
                  <a:pt x="12" y="22"/>
                  <a:pt x="16" y="18"/>
                </a:cubicBezTo>
                <a:cubicBezTo>
                  <a:pt x="20" y="14"/>
                  <a:pt x="23" y="4"/>
                  <a:pt x="25" y="0"/>
                </a:cubicBezTo>
              </a:path>
            </a:pathLst>
          </a:cu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triangle" w="med" len="med"/>
          </a:ln>
        </xdr:spPr>
      </xdr:sp>
    </xdr:grpSp>
    <xdr:clientData/>
  </xdr:twoCellAnchor>
  <xdr:twoCellAnchor>
    <xdr:from>
      <xdr:col>29</xdr:col>
      <xdr:colOff>466725</xdr:colOff>
      <xdr:row>13</xdr:row>
      <xdr:rowOff>76200</xdr:rowOff>
    </xdr:from>
    <xdr:to>
      <xdr:col>30</xdr:col>
      <xdr:colOff>0</xdr:colOff>
      <xdr:row>14</xdr:row>
      <xdr:rowOff>19050</xdr:rowOff>
    </xdr:to>
    <xdr:grpSp>
      <xdr:nvGrpSpPr>
        <xdr:cNvPr id="171" name="Group 93"/>
        <xdr:cNvGrpSpPr>
          <a:grpSpLocks/>
        </xdr:cNvGrpSpPr>
      </xdr:nvGrpSpPr>
      <xdr:grpSpPr bwMode="auto">
        <a:xfrm>
          <a:off x="12849225" y="5124450"/>
          <a:ext cx="57150" cy="323850"/>
          <a:chOff x="286" y="1262"/>
          <a:chExt cx="22" cy="33"/>
        </a:xfrm>
      </xdr:grpSpPr>
      <xdr:sp macro="" textlink="">
        <xdr:nvSpPr>
          <xdr:cNvPr id="172" name="Line 37"/>
          <xdr:cNvSpPr>
            <a:spLocks noChangeShapeType="1"/>
          </xdr:cNvSpPr>
        </xdr:nvSpPr>
        <xdr:spPr bwMode="auto">
          <a:xfrm rot="7062852" flipV="1">
            <a:off x="291" y="1279"/>
            <a:ext cx="33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173" name="Freeform 39"/>
          <xdr:cNvSpPr>
            <a:spLocks/>
          </xdr:cNvSpPr>
        </xdr:nvSpPr>
        <xdr:spPr bwMode="auto">
          <a:xfrm rot="7019508" flipV="1">
            <a:off x="291" y="1264"/>
            <a:ext cx="11" cy="21"/>
          </a:xfrm>
          <a:custGeom>
            <a:avLst/>
            <a:gdLst>
              <a:gd name="T0" fmla="*/ 0 w 25"/>
              <a:gd name="T1" fmla="*/ 3 h 25"/>
              <a:gd name="T2" fmla="*/ 0 w 25"/>
              <a:gd name="T3" fmla="*/ 3 h 25"/>
              <a:gd name="T4" fmla="*/ 0 w 25"/>
              <a:gd name="T5" fmla="*/ 0 h 25"/>
              <a:gd name="T6" fmla="*/ 0 60000 65536"/>
              <a:gd name="T7" fmla="*/ 0 60000 65536"/>
              <a:gd name="T8" fmla="*/ 0 60000 65536"/>
              <a:gd name="T9" fmla="*/ 0 w 25"/>
              <a:gd name="T10" fmla="*/ 0 h 25"/>
              <a:gd name="T11" fmla="*/ 25 w 25"/>
              <a:gd name="T12" fmla="*/ 25 h 25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5" h="25">
                <a:moveTo>
                  <a:pt x="0" y="25"/>
                </a:moveTo>
                <a:cubicBezTo>
                  <a:pt x="3" y="24"/>
                  <a:pt x="12" y="22"/>
                  <a:pt x="16" y="18"/>
                </a:cubicBezTo>
                <a:cubicBezTo>
                  <a:pt x="20" y="14"/>
                  <a:pt x="23" y="4"/>
                  <a:pt x="25" y="0"/>
                </a:cubicBezTo>
              </a:path>
            </a:pathLst>
          </a:cu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triangle" w="med" len="med"/>
          </a:ln>
        </xdr:spPr>
      </xdr:sp>
    </xdr:grpSp>
    <xdr:clientData/>
  </xdr:twoCellAnchor>
  <xdr:twoCellAnchor>
    <xdr:from>
      <xdr:col>28</xdr:col>
      <xdr:colOff>66675</xdr:colOff>
      <xdr:row>13</xdr:row>
      <xdr:rowOff>38100</xdr:rowOff>
    </xdr:from>
    <xdr:to>
      <xdr:col>28</xdr:col>
      <xdr:colOff>276225</xdr:colOff>
      <xdr:row>13</xdr:row>
      <xdr:rowOff>352425</xdr:rowOff>
    </xdr:to>
    <xdr:grpSp>
      <xdr:nvGrpSpPr>
        <xdr:cNvPr id="174" name="Group 96"/>
        <xdr:cNvGrpSpPr>
          <a:grpSpLocks/>
        </xdr:cNvGrpSpPr>
      </xdr:nvGrpSpPr>
      <xdr:grpSpPr bwMode="auto">
        <a:xfrm>
          <a:off x="11925300" y="5086350"/>
          <a:ext cx="209550" cy="314325"/>
          <a:chOff x="286" y="1262"/>
          <a:chExt cx="22" cy="33"/>
        </a:xfrm>
      </xdr:grpSpPr>
      <xdr:sp macro="" textlink="">
        <xdr:nvSpPr>
          <xdr:cNvPr id="175" name="Line 37"/>
          <xdr:cNvSpPr>
            <a:spLocks noChangeShapeType="1"/>
          </xdr:cNvSpPr>
        </xdr:nvSpPr>
        <xdr:spPr bwMode="auto">
          <a:xfrm rot="7062852" flipV="1">
            <a:off x="291" y="1279"/>
            <a:ext cx="33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176" name="Freeform 39"/>
          <xdr:cNvSpPr>
            <a:spLocks/>
          </xdr:cNvSpPr>
        </xdr:nvSpPr>
        <xdr:spPr bwMode="auto">
          <a:xfrm rot="7019508" flipV="1">
            <a:off x="291" y="1264"/>
            <a:ext cx="11" cy="21"/>
          </a:xfrm>
          <a:custGeom>
            <a:avLst/>
            <a:gdLst>
              <a:gd name="T0" fmla="*/ 0 w 25"/>
              <a:gd name="T1" fmla="*/ 3 h 25"/>
              <a:gd name="T2" fmla="*/ 0 w 25"/>
              <a:gd name="T3" fmla="*/ 3 h 25"/>
              <a:gd name="T4" fmla="*/ 0 w 25"/>
              <a:gd name="T5" fmla="*/ 0 h 25"/>
              <a:gd name="T6" fmla="*/ 0 60000 65536"/>
              <a:gd name="T7" fmla="*/ 0 60000 65536"/>
              <a:gd name="T8" fmla="*/ 0 60000 65536"/>
              <a:gd name="T9" fmla="*/ 0 w 25"/>
              <a:gd name="T10" fmla="*/ 0 h 25"/>
              <a:gd name="T11" fmla="*/ 25 w 25"/>
              <a:gd name="T12" fmla="*/ 25 h 25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5" h="25">
                <a:moveTo>
                  <a:pt x="0" y="25"/>
                </a:moveTo>
                <a:cubicBezTo>
                  <a:pt x="3" y="24"/>
                  <a:pt x="12" y="22"/>
                  <a:pt x="16" y="18"/>
                </a:cubicBezTo>
                <a:cubicBezTo>
                  <a:pt x="20" y="14"/>
                  <a:pt x="23" y="4"/>
                  <a:pt x="25" y="0"/>
                </a:cubicBezTo>
              </a:path>
            </a:pathLst>
          </a:cu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triangle" w="med" len="med"/>
          </a:ln>
        </xdr:spPr>
      </xdr:sp>
    </xdr:grpSp>
    <xdr:clientData/>
  </xdr:twoCellAnchor>
  <xdr:twoCellAnchor>
    <xdr:from>
      <xdr:col>28</xdr:col>
      <xdr:colOff>426242</xdr:colOff>
      <xdr:row>16</xdr:row>
      <xdr:rowOff>123826</xdr:rowOff>
    </xdr:from>
    <xdr:to>
      <xdr:col>29</xdr:col>
      <xdr:colOff>40479</xdr:colOff>
      <xdr:row>16</xdr:row>
      <xdr:rowOff>323850</xdr:rowOff>
    </xdr:to>
    <xdr:grpSp>
      <xdr:nvGrpSpPr>
        <xdr:cNvPr id="177" name="Group 109"/>
        <xdr:cNvGrpSpPr>
          <a:grpSpLocks/>
        </xdr:cNvGrpSpPr>
      </xdr:nvGrpSpPr>
      <xdr:grpSpPr bwMode="auto">
        <a:xfrm rot="1327775">
          <a:off x="12284867" y="6315076"/>
          <a:ext cx="138112" cy="200024"/>
          <a:chOff x="206" y="1182"/>
          <a:chExt cx="31" cy="21"/>
        </a:xfrm>
      </xdr:grpSpPr>
      <xdr:sp macro="" textlink="">
        <xdr:nvSpPr>
          <xdr:cNvPr id="178" name="Line 110"/>
          <xdr:cNvSpPr>
            <a:spLocks noChangeShapeType="1"/>
          </xdr:cNvSpPr>
        </xdr:nvSpPr>
        <xdr:spPr bwMode="auto">
          <a:xfrm>
            <a:off x="206" y="1182"/>
            <a:ext cx="31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79" name="Line 111"/>
          <xdr:cNvSpPr>
            <a:spLocks noChangeShapeType="1"/>
          </xdr:cNvSpPr>
        </xdr:nvSpPr>
        <xdr:spPr bwMode="auto">
          <a:xfrm>
            <a:off x="222" y="1182"/>
            <a:ext cx="0" cy="2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18</xdr:col>
      <xdr:colOff>30956</xdr:colOff>
      <xdr:row>35</xdr:row>
      <xdr:rowOff>265894</xdr:rowOff>
    </xdr:from>
    <xdr:to>
      <xdr:col>20</xdr:col>
      <xdr:colOff>324643</xdr:colOff>
      <xdr:row>39</xdr:row>
      <xdr:rowOff>61911</xdr:rowOff>
    </xdr:to>
    <xdr:grpSp>
      <xdr:nvGrpSpPr>
        <xdr:cNvPr id="180" name="Group 272"/>
        <xdr:cNvGrpSpPr>
          <a:grpSpLocks/>
        </xdr:cNvGrpSpPr>
      </xdr:nvGrpSpPr>
      <xdr:grpSpPr bwMode="auto">
        <a:xfrm>
          <a:off x="8031956" y="12981769"/>
          <a:ext cx="1174750" cy="1129517"/>
          <a:chOff x="516" y="1275"/>
          <a:chExt cx="139" cy="114"/>
        </a:xfrm>
      </xdr:grpSpPr>
      <xdr:grpSp>
        <xdr:nvGrpSpPr>
          <xdr:cNvPr id="181" name="Group 273"/>
          <xdr:cNvGrpSpPr>
            <a:grpSpLocks/>
          </xdr:cNvGrpSpPr>
        </xdr:nvGrpSpPr>
        <xdr:grpSpPr bwMode="auto">
          <a:xfrm rot="5400000">
            <a:off x="511" y="1280"/>
            <a:ext cx="31" cy="21"/>
            <a:chOff x="206" y="1182"/>
            <a:chExt cx="31" cy="21"/>
          </a:xfrm>
        </xdr:grpSpPr>
        <xdr:sp macro="" textlink="">
          <xdr:nvSpPr>
            <xdr:cNvPr id="188" name="Line 274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89" name="Line 275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182" name="Group 276"/>
          <xdr:cNvGrpSpPr>
            <a:grpSpLocks/>
          </xdr:cNvGrpSpPr>
        </xdr:nvGrpSpPr>
        <xdr:grpSpPr bwMode="auto">
          <a:xfrm rot="-5400000">
            <a:off x="629" y="1334"/>
            <a:ext cx="31" cy="21"/>
            <a:chOff x="206" y="1182"/>
            <a:chExt cx="31" cy="21"/>
          </a:xfrm>
        </xdr:grpSpPr>
        <xdr:sp macro="" textlink="">
          <xdr:nvSpPr>
            <xdr:cNvPr id="186" name="Line 277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87" name="Line 278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183" name="Group 282"/>
          <xdr:cNvGrpSpPr>
            <a:grpSpLocks/>
          </xdr:cNvGrpSpPr>
        </xdr:nvGrpSpPr>
        <xdr:grpSpPr bwMode="auto">
          <a:xfrm>
            <a:off x="552" y="1368"/>
            <a:ext cx="31" cy="21"/>
            <a:chOff x="206" y="1182"/>
            <a:chExt cx="31" cy="21"/>
          </a:xfrm>
        </xdr:grpSpPr>
        <xdr:sp macro="" textlink="">
          <xdr:nvSpPr>
            <xdr:cNvPr id="184" name="Line 283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85" name="Line 284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</xdr:grpSp>
    <xdr:clientData/>
  </xdr:twoCellAnchor>
  <xdr:twoCellAnchor>
    <xdr:from>
      <xdr:col>36</xdr:col>
      <xdr:colOff>172643</xdr:colOff>
      <xdr:row>32</xdr:row>
      <xdr:rowOff>322660</xdr:rowOff>
    </xdr:from>
    <xdr:to>
      <xdr:col>38</xdr:col>
      <xdr:colOff>127399</xdr:colOff>
      <xdr:row>37</xdr:row>
      <xdr:rowOff>198835</xdr:rowOff>
    </xdr:to>
    <xdr:grpSp>
      <xdr:nvGrpSpPr>
        <xdr:cNvPr id="190" name="Group 218"/>
        <xdr:cNvGrpSpPr>
          <a:grpSpLocks/>
        </xdr:cNvGrpSpPr>
      </xdr:nvGrpSpPr>
      <xdr:grpSpPr bwMode="auto">
        <a:xfrm rot="21120797">
          <a:off x="16222268" y="12038410"/>
          <a:ext cx="1002506" cy="1543050"/>
          <a:chOff x="516" y="1243"/>
          <a:chExt cx="139" cy="146"/>
        </a:xfrm>
      </xdr:grpSpPr>
      <xdr:grpSp>
        <xdr:nvGrpSpPr>
          <xdr:cNvPr id="191" name="Group 219"/>
          <xdr:cNvGrpSpPr>
            <a:grpSpLocks/>
          </xdr:cNvGrpSpPr>
        </xdr:nvGrpSpPr>
        <xdr:grpSpPr bwMode="auto">
          <a:xfrm rot="5400000">
            <a:off x="511" y="1280"/>
            <a:ext cx="31" cy="21"/>
            <a:chOff x="206" y="1182"/>
            <a:chExt cx="31" cy="21"/>
          </a:xfrm>
        </xdr:grpSpPr>
        <xdr:sp macro="" textlink="">
          <xdr:nvSpPr>
            <xdr:cNvPr id="201" name="Line 220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02" name="Line 221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192" name="Group 222"/>
          <xdr:cNvGrpSpPr>
            <a:grpSpLocks/>
          </xdr:cNvGrpSpPr>
        </xdr:nvGrpSpPr>
        <xdr:grpSpPr bwMode="auto">
          <a:xfrm rot="-5400000">
            <a:off x="629" y="1334"/>
            <a:ext cx="31" cy="21"/>
            <a:chOff x="206" y="1182"/>
            <a:chExt cx="31" cy="21"/>
          </a:xfrm>
        </xdr:grpSpPr>
        <xdr:sp macro="" textlink="">
          <xdr:nvSpPr>
            <xdr:cNvPr id="199" name="Line 223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00" name="Line 224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193" name="Group 225"/>
          <xdr:cNvGrpSpPr>
            <a:grpSpLocks/>
          </xdr:cNvGrpSpPr>
        </xdr:nvGrpSpPr>
        <xdr:grpSpPr bwMode="auto">
          <a:xfrm rot="10800000">
            <a:off x="592" y="1243"/>
            <a:ext cx="31" cy="21"/>
            <a:chOff x="206" y="1182"/>
            <a:chExt cx="31" cy="21"/>
          </a:xfrm>
        </xdr:grpSpPr>
        <xdr:sp macro="" textlink="">
          <xdr:nvSpPr>
            <xdr:cNvPr id="197" name="Line 226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98" name="Line 227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194" name="Group 228"/>
          <xdr:cNvGrpSpPr>
            <a:grpSpLocks/>
          </xdr:cNvGrpSpPr>
        </xdr:nvGrpSpPr>
        <xdr:grpSpPr bwMode="auto">
          <a:xfrm>
            <a:off x="552" y="1368"/>
            <a:ext cx="31" cy="21"/>
            <a:chOff x="206" y="1182"/>
            <a:chExt cx="31" cy="21"/>
          </a:xfrm>
        </xdr:grpSpPr>
        <xdr:sp macro="" textlink="">
          <xdr:nvSpPr>
            <xdr:cNvPr id="195" name="Line 229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96" name="Line 230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</xdr:grpSp>
    <xdr:clientData/>
  </xdr:twoCellAnchor>
  <xdr:twoCellAnchor>
    <xdr:from>
      <xdr:col>39</xdr:col>
      <xdr:colOff>85724</xdr:colOff>
      <xdr:row>21</xdr:row>
      <xdr:rowOff>69055</xdr:rowOff>
    </xdr:from>
    <xdr:to>
      <xdr:col>41</xdr:col>
      <xdr:colOff>209549</xdr:colOff>
      <xdr:row>24</xdr:row>
      <xdr:rowOff>250030</xdr:rowOff>
    </xdr:to>
    <xdr:grpSp>
      <xdr:nvGrpSpPr>
        <xdr:cNvPr id="203" name="Group 218"/>
        <xdr:cNvGrpSpPr>
          <a:grpSpLocks/>
        </xdr:cNvGrpSpPr>
      </xdr:nvGrpSpPr>
      <xdr:grpSpPr bwMode="auto">
        <a:xfrm rot="-3108980">
          <a:off x="17630774" y="8241505"/>
          <a:ext cx="1323975" cy="1171575"/>
          <a:chOff x="516" y="1243"/>
          <a:chExt cx="139" cy="146"/>
        </a:xfrm>
      </xdr:grpSpPr>
      <xdr:grpSp>
        <xdr:nvGrpSpPr>
          <xdr:cNvPr id="204" name="Group 219"/>
          <xdr:cNvGrpSpPr>
            <a:grpSpLocks/>
          </xdr:cNvGrpSpPr>
        </xdr:nvGrpSpPr>
        <xdr:grpSpPr bwMode="auto">
          <a:xfrm rot="5400000">
            <a:off x="511" y="1280"/>
            <a:ext cx="31" cy="21"/>
            <a:chOff x="206" y="1182"/>
            <a:chExt cx="31" cy="21"/>
          </a:xfrm>
        </xdr:grpSpPr>
        <xdr:sp macro="" textlink="">
          <xdr:nvSpPr>
            <xdr:cNvPr id="214" name="Line 220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15" name="Line 221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205" name="Group 222"/>
          <xdr:cNvGrpSpPr>
            <a:grpSpLocks/>
          </xdr:cNvGrpSpPr>
        </xdr:nvGrpSpPr>
        <xdr:grpSpPr bwMode="auto">
          <a:xfrm rot="-5400000">
            <a:off x="629" y="1334"/>
            <a:ext cx="31" cy="21"/>
            <a:chOff x="206" y="1182"/>
            <a:chExt cx="31" cy="21"/>
          </a:xfrm>
        </xdr:grpSpPr>
        <xdr:sp macro="" textlink="">
          <xdr:nvSpPr>
            <xdr:cNvPr id="212" name="Line 223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13" name="Line 224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206" name="Group 225"/>
          <xdr:cNvGrpSpPr>
            <a:grpSpLocks/>
          </xdr:cNvGrpSpPr>
        </xdr:nvGrpSpPr>
        <xdr:grpSpPr bwMode="auto">
          <a:xfrm rot="10800000">
            <a:off x="592" y="1243"/>
            <a:ext cx="31" cy="21"/>
            <a:chOff x="206" y="1182"/>
            <a:chExt cx="31" cy="21"/>
          </a:xfrm>
        </xdr:grpSpPr>
        <xdr:sp macro="" textlink="">
          <xdr:nvSpPr>
            <xdr:cNvPr id="210" name="Line 226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11" name="Line 227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207" name="Group 228"/>
          <xdr:cNvGrpSpPr>
            <a:grpSpLocks/>
          </xdr:cNvGrpSpPr>
        </xdr:nvGrpSpPr>
        <xdr:grpSpPr bwMode="auto">
          <a:xfrm>
            <a:off x="552" y="1368"/>
            <a:ext cx="31" cy="21"/>
            <a:chOff x="206" y="1182"/>
            <a:chExt cx="31" cy="21"/>
          </a:xfrm>
        </xdr:grpSpPr>
        <xdr:sp macro="" textlink="">
          <xdr:nvSpPr>
            <xdr:cNvPr id="208" name="Line 229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09" name="Line 230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</xdr:grpSp>
    <xdr:clientData/>
  </xdr:twoCellAnchor>
  <xdr:twoCellAnchor>
    <xdr:from>
      <xdr:col>13</xdr:col>
      <xdr:colOff>304742</xdr:colOff>
      <xdr:row>28</xdr:row>
      <xdr:rowOff>181537</xdr:rowOff>
    </xdr:from>
    <xdr:to>
      <xdr:col>15</xdr:col>
      <xdr:colOff>404758</xdr:colOff>
      <xdr:row>31</xdr:row>
      <xdr:rowOff>137817</xdr:rowOff>
    </xdr:to>
    <xdr:grpSp>
      <xdr:nvGrpSpPr>
        <xdr:cNvPr id="216" name="グループ化 2"/>
        <xdr:cNvGrpSpPr>
          <a:grpSpLocks/>
        </xdr:cNvGrpSpPr>
      </xdr:nvGrpSpPr>
      <xdr:grpSpPr bwMode="auto">
        <a:xfrm rot="20930209">
          <a:off x="6162617" y="10563787"/>
          <a:ext cx="957266" cy="956405"/>
          <a:chOff x="6858000" y="12144375"/>
          <a:chExt cx="666750" cy="663458"/>
        </a:xfrm>
      </xdr:grpSpPr>
      <xdr:sp macro="" textlink="">
        <xdr:nvSpPr>
          <xdr:cNvPr id="217" name="Line 172"/>
          <xdr:cNvSpPr>
            <a:spLocks noChangeShapeType="1"/>
          </xdr:cNvSpPr>
        </xdr:nvSpPr>
        <xdr:spPr bwMode="auto">
          <a:xfrm flipH="1">
            <a:off x="7419975" y="12277725"/>
            <a:ext cx="104775" cy="514350"/>
          </a:xfrm>
          <a:prstGeom prst="line">
            <a:avLst/>
          </a:prstGeom>
          <a:noFill/>
          <a:ln w="9525">
            <a:solidFill>
              <a:srgbClr val="000000"/>
            </a:solidFill>
            <a:prstDash val="sysDot"/>
            <a:round/>
            <a:headEnd type="triangle" w="med" len="med"/>
            <a:tailEnd type="triangle" w="med" len="med"/>
          </a:ln>
        </xdr:spPr>
      </xdr:sp>
      <xdr:sp macro="" textlink="">
        <xdr:nvSpPr>
          <xdr:cNvPr id="218" name="Line 172"/>
          <xdr:cNvSpPr>
            <a:spLocks noChangeShapeType="1"/>
          </xdr:cNvSpPr>
        </xdr:nvSpPr>
        <xdr:spPr bwMode="auto">
          <a:xfrm flipH="1">
            <a:off x="6858000" y="12172950"/>
            <a:ext cx="104775" cy="514350"/>
          </a:xfrm>
          <a:prstGeom prst="line">
            <a:avLst/>
          </a:prstGeom>
          <a:noFill/>
          <a:ln w="9525">
            <a:solidFill>
              <a:srgbClr val="000000"/>
            </a:solidFill>
            <a:prstDash val="sysDot"/>
            <a:round/>
            <a:headEnd type="triangle" w="med" len="med"/>
            <a:tailEnd type="triangle" w="med" len="med"/>
          </a:ln>
        </xdr:spPr>
      </xdr:sp>
      <xdr:sp macro="" textlink="">
        <xdr:nvSpPr>
          <xdr:cNvPr id="219" name="Line 172"/>
          <xdr:cNvSpPr>
            <a:spLocks noChangeShapeType="1"/>
          </xdr:cNvSpPr>
        </xdr:nvSpPr>
        <xdr:spPr bwMode="auto">
          <a:xfrm>
            <a:off x="6991350" y="12144375"/>
            <a:ext cx="504825" cy="95250"/>
          </a:xfrm>
          <a:prstGeom prst="line">
            <a:avLst/>
          </a:prstGeom>
          <a:noFill/>
          <a:ln w="9525">
            <a:solidFill>
              <a:srgbClr val="000000"/>
            </a:solidFill>
            <a:prstDash val="sysDot"/>
            <a:round/>
            <a:headEnd type="triangle" w="med" len="med"/>
            <a:tailEnd type="triangle" w="med" len="med"/>
          </a:ln>
        </xdr:spPr>
      </xdr:sp>
      <xdr:sp macro="" textlink="">
        <xdr:nvSpPr>
          <xdr:cNvPr id="220" name="Line 172"/>
          <xdr:cNvSpPr>
            <a:spLocks noChangeShapeType="1"/>
          </xdr:cNvSpPr>
        </xdr:nvSpPr>
        <xdr:spPr bwMode="auto">
          <a:xfrm>
            <a:off x="6875270" y="12712583"/>
            <a:ext cx="504825" cy="95250"/>
          </a:xfrm>
          <a:prstGeom prst="line">
            <a:avLst/>
          </a:prstGeom>
          <a:noFill/>
          <a:ln w="9525">
            <a:solidFill>
              <a:srgbClr val="000000"/>
            </a:solidFill>
            <a:prstDash val="sysDot"/>
            <a:round/>
            <a:headEnd type="triangle" w="med" len="med"/>
            <a:tailEnd type="triangle" w="med" len="med"/>
          </a:ln>
        </xdr:spPr>
      </xdr:sp>
    </xdr:grpSp>
    <xdr:clientData/>
  </xdr:twoCellAnchor>
  <xdr:twoCellAnchor>
    <xdr:from>
      <xdr:col>35</xdr:col>
      <xdr:colOff>0</xdr:colOff>
      <xdr:row>3</xdr:row>
      <xdr:rowOff>200025</xdr:rowOff>
    </xdr:from>
    <xdr:to>
      <xdr:col>35</xdr:col>
      <xdr:colOff>342900</xdr:colOff>
      <xdr:row>3</xdr:row>
      <xdr:rowOff>257175</xdr:rowOff>
    </xdr:to>
    <xdr:grpSp>
      <xdr:nvGrpSpPr>
        <xdr:cNvPr id="221" name="Group 39"/>
        <xdr:cNvGrpSpPr>
          <a:grpSpLocks/>
        </xdr:cNvGrpSpPr>
      </xdr:nvGrpSpPr>
      <xdr:grpSpPr bwMode="auto">
        <a:xfrm>
          <a:off x="15525750" y="962025"/>
          <a:ext cx="342900" cy="57150"/>
          <a:chOff x="504" y="685"/>
          <a:chExt cx="328" cy="9"/>
        </a:xfrm>
      </xdr:grpSpPr>
      <xdr:sp macro="" textlink="">
        <xdr:nvSpPr>
          <xdr:cNvPr id="222" name="Line 6"/>
          <xdr:cNvSpPr>
            <a:spLocks noChangeShapeType="1"/>
          </xdr:cNvSpPr>
        </xdr:nvSpPr>
        <xdr:spPr bwMode="auto">
          <a:xfrm flipV="1">
            <a:off x="504" y="685"/>
            <a:ext cx="328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3" name="Line 6"/>
          <xdr:cNvSpPr>
            <a:spLocks noChangeShapeType="1"/>
          </xdr:cNvSpPr>
        </xdr:nvSpPr>
        <xdr:spPr bwMode="auto">
          <a:xfrm flipV="1">
            <a:off x="504" y="694"/>
            <a:ext cx="328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32</xdr:col>
      <xdr:colOff>371475</xdr:colOff>
      <xdr:row>9</xdr:row>
      <xdr:rowOff>76200</xdr:rowOff>
    </xdr:from>
    <xdr:to>
      <xdr:col>33</xdr:col>
      <xdr:colOff>95250</xdr:colOff>
      <xdr:row>9</xdr:row>
      <xdr:rowOff>76200</xdr:rowOff>
    </xdr:to>
    <xdr:sp macro="" textlink="">
      <xdr:nvSpPr>
        <xdr:cNvPr id="224" name="Line 14"/>
        <xdr:cNvSpPr>
          <a:spLocks noChangeShapeType="1"/>
        </xdr:cNvSpPr>
      </xdr:nvSpPr>
      <xdr:spPr bwMode="auto">
        <a:xfrm>
          <a:off x="22317075" y="1619250"/>
          <a:ext cx="4095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27</xdr:col>
      <xdr:colOff>85725</xdr:colOff>
      <xdr:row>4</xdr:row>
      <xdr:rowOff>133350</xdr:rowOff>
    </xdr:from>
    <xdr:to>
      <xdr:col>27</xdr:col>
      <xdr:colOff>219074</xdr:colOff>
      <xdr:row>4</xdr:row>
      <xdr:rowOff>352424</xdr:rowOff>
    </xdr:to>
    <xdr:sp macro="" textlink="">
      <xdr:nvSpPr>
        <xdr:cNvPr id="225" name="テキスト ボックス 224"/>
        <xdr:cNvSpPr txBox="1"/>
      </xdr:nvSpPr>
      <xdr:spPr>
        <a:xfrm>
          <a:off x="18602325" y="819150"/>
          <a:ext cx="133349" cy="380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800"/>
            <a:t>a</a:t>
          </a:r>
        </a:p>
        <a:p>
          <a:endParaRPr kumimoji="1" lang="en-US" altLang="ja-JP" sz="800"/>
        </a:p>
        <a:p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35</xdr:col>
      <xdr:colOff>38100</xdr:colOff>
      <xdr:row>7</xdr:row>
      <xdr:rowOff>466725</xdr:rowOff>
    </xdr:from>
    <xdr:to>
      <xdr:col>35</xdr:col>
      <xdr:colOff>390525</xdr:colOff>
      <xdr:row>8</xdr:row>
      <xdr:rowOff>209550</xdr:rowOff>
    </xdr:to>
    <xdr:sp macro="" textlink="">
      <xdr:nvSpPr>
        <xdr:cNvPr id="226" name="Freeform 4"/>
        <xdr:cNvSpPr>
          <a:spLocks/>
        </xdr:cNvSpPr>
      </xdr:nvSpPr>
      <xdr:spPr bwMode="auto">
        <a:xfrm>
          <a:off x="24041100" y="1371600"/>
          <a:ext cx="352425" cy="171450"/>
        </a:xfrm>
        <a:custGeom>
          <a:avLst/>
          <a:gdLst>
            <a:gd name="T0" fmla="*/ 0 w 254"/>
            <a:gd name="T1" fmla="*/ 2147483647 h 205"/>
            <a:gd name="T2" fmla="*/ 2147483647 w 254"/>
            <a:gd name="T3" fmla="*/ 2147483647 h 205"/>
            <a:gd name="T4" fmla="*/ 2147483647 w 254"/>
            <a:gd name="T5" fmla="*/ 0 h 205"/>
            <a:gd name="T6" fmla="*/ 2147483647 w 254"/>
            <a:gd name="T7" fmla="*/ 2147483647 h 205"/>
            <a:gd name="T8" fmla="*/ 2147483647 w 254"/>
            <a:gd name="T9" fmla="*/ 0 h 205"/>
            <a:gd name="T10" fmla="*/ 2147483647 w 254"/>
            <a:gd name="T11" fmla="*/ 2147483647 h 205"/>
            <a:gd name="T12" fmla="*/ 2147483647 w 254"/>
            <a:gd name="T13" fmla="*/ 2147483647 h 205"/>
            <a:gd name="T14" fmla="*/ 2147483647 w 254"/>
            <a:gd name="T15" fmla="*/ 2147483647 h 205"/>
            <a:gd name="T16" fmla="*/ 2147483647 w 254"/>
            <a:gd name="T17" fmla="*/ 2147483647 h 205"/>
            <a:gd name="T18" fmla="*/ 2147483647 w 254"/>
            <a:gd name="T19" fmla="*/ 2147483647 h 205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w 254"/>
            <a:gd name="T31" fmla="*/ 0 h 205"/>
            <a:gd name="T32" fmla="*/ 254 w 254"/>
            <a:gd name="T33" fmla="*/ 205 h 205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T30" t="T31" r="T32" b="T33"/>
          <a:pathLst>
            <a:path w="254" h="205">
              <a:moveTo>
                <a:pt x="0" y="102"/>
              </a:moveTo>
              <a:lnTo>
                <a:pt x="27" y="101"/>
              </a:lnTo>
              <a:lnTo>
                <a:pt x="55" y="0"/>
              </a:lnTo>
              <a:lnTo>
                <a:pt x="84" y="204"/>
              </a:lnTo>
              <a:lnTo>
                <a:pt x="113" y="0"/>
              </a:lnTo>
              <a:lnTo>
                <a:pt x="141" y="205"/>
              </a:lnTo>
              <a:lnTo>
                <a:pt x="169" y="2"/>
              </a:lnTo>
              <a:lnTo>
                <a:pt x="198" y="205"/>
              </a:lnTo>
              <a:lnTo>
                <a:pt x="226" y="101"/>
              </a:lnTo>
              <a:lnTo>
                <a:pt x="254" y="101"/>
              </a:lnTo>
            </a:path>
          </a:pathLst>
        </a:custGeom>
        <a:noFill/>
        <a:ln w="19050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36</xdr:col>
      <xdr:colOff>0</xdr:colOff>
      <xdr:row>8</xdr:row>
      <xdr:rowOff>85725</xdr:rowOff>
    </xdr:from>
    <xdr:to>
      <xdr:col>36</xdr:col>
      <xdr:colOff>381000</xdr:colOff>
      <xdr:row>8</xdr:row>
      <xdr:rowOff>342900</xdr:rowOff>
    </xdr:to>
    <xdr:sp macro="" textlink="">
      <xdr:nvSpPr>
        <xdr:cNvPr id="227" name="Freeform 4"/>
        <xdr:cNvSpPr>
          <a:spLocks/>
        </xdr:cNvSpPr>
      </xdr:nvSpPr>
      <xdr:spPr bwMode="auto">
        <a:xfrm>
          <a:off x="24688800" y="1457325"/>
          <a:ext cx="381000" cy="85725"/>
        </a:xfrm>
        <a:custGeom>
          <a:avLst/>
          <a:gdLst>
            <a:gd name="T0" fmla="*/ 0 w 254"/>
            <a:gd name="T1" fmla="*/ 2147483647 h 205"/>
            <a:gd name="T2" fmla="*/ 2147483647 w 254"/>
            <a:gd name="T3" fmla="*/ 2147483647 h 205"/>
            <a:gd name="T4" fmla="*/ 2147483647 w 254"/>
            <a:gd name="T5" fmla="*/ 0 h 205"/>
            <a:gd name="T6" fmla="*/ 2147483647 w 254"/>
            <a:gd name="T7" fmla="*/ 2147483647 h 205"/>
            <a:gd name="T8" fmla="*/ 2147483647 w 254"/>
            <a:gd name="T9" fmla="*/ 0 h 205"/>
            <a:gd name="T10" fmla="*/ 2147483647 w 254"/>
            <a:gd name="T11" fmla="*/ 2147483647 h 205"/>
            <a:gd name="T12" fmla="*/ 2147483647 w 254"/>
            <a:gd name="T13" fmla="*/ 2147483647 h 205"/>
            <a:gd name="T14" fmla="*/ 2147483647 w 254"/>
            <a:gd name="T15" fmla="*/ 2147483647 h 205"/>
            <a:gd name="T16" fmla="*/ 2147483647 w 254"/>
            <a:gd name="T17" fmla="*/ 2147483647 h 205"/>
            <a:gd name="T18" fmla="*/ 2147483647 w 254"/>
            <a:gd name="T19" fmla="*/ 2147483647 h 205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w 254"/>
            <a:gd name="T31" fmla="*/ 0 h 205"/>
            <a:gd name="T32" fmla="*/ 254 w 254"/>
            <a:gd name="T33" fmla="*/ 205 h 205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T30" t="T31" r="T32" b="T33"/>
          <a:pathLst>
            <a:path w="254" h="205">
              <a:moveTo>
                <a:pt x="0" y="102"/>
              </a:moveTo>
              <a:lnTo>
                <a:pt x="27" y="101"/>
              </a:lnTo>
              <a:lnTo>
                <a:pt x="55" y="0"/>
              </a:lnTo>
              <a:lnTo>
                <a:pt x="84" y="204"/>
              </a:lnTo>
              <a:lnTo>
                <a:pt x="113" y="0"/>
              </a:lnTo>
              <a:lnTo>
                <a:pt x="141" y="205"/>
              </a:lnTo>
              <a:lnTo>
                <a:pt x="169" y="2"/>
              </a:lnTo>
              <a:lnTo>
                <a:pt x="198" y="205"/>
              </a:lnTo>
              <a:lnTo>
                <a:pt x="226" y="101"/>
              </a:lnTo>
              <a:lnTo>
                <a:pt x="254" y="101"/>
              </a:lnTo>
            </a:path>
          </a:pathLst>
        </a:custGeom>
        <a:noFill/>
        <a:ln w="19050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36</xdr:col>
      <xdr:colOff>11906</xdr:colOff>
      <xdr:row>27</xdr:row>
      <xdr:rowOff>76201</xdr:rowOff>
    </xdr:from>
    <xdr:to>
      <xdr:col>38</xdr:col>
      <xdr:colOff>2381</xdr:colOff>
      <xdr:row>31</xdr:row>
      <xdr:rowOff>57151</xdr:rowOff>
    </xdr:to>
    <xdr:grpSp>
      <xdr:nvGrpSpPr>
        <xdr:cNvPr id="228" name="グループ化 1"/>
        <xdr:cNvGrpSpPr>
          <a:grpSpLocks/>
        </xdr:cNvGrpSpPr>
      </xdr:nvGrpSpPr>
      <xdr:grpSpPr bwMode="auto">
        <a:xfrm>
          <a:off x="16061531" y="10125076"/>
          <a:ext cx="1038225" cy="1314450"/>
          <a:chOff x="6438900" y="9886950"/>
          <a:chExt cx="1390650" cy="1323975"/>
        </a:xfrm>
      </xdr:grpSpPr>
      <xdr:grpSp>
        <xdr:nvGrpSpPr>
          <xdr:cNvPr id="229" name="Group 222"/>
          <xdr:cNvGrpSpPr>
            <a:grpSpLocks/>
          </xdr:cNvGrpSpPr>
        </xdr:nvGrpSpPr>
        <xdr:grpSpPr bwMode="auto">
          <a:xfrm rot="-8766582">
            <a:off x="7525290" y="10133795"/>
            <a:ext cx="295275" cy="200025"/>
            <a:chOff x="206" y="1182"/>
            <a:chExt cx="31" cy="21"/>
          </a:xfrm>
        </xdr:grpSpPr>
        <xdr:sp macro="" textlink="">
          <xdr:nvSpPr>
            <xdr:cNvPr id="236" name="Line 223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37" name="Line 224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230" name="Group 225"/>
          <xdr:cNvGrpSpPr>
            <a:grpSpLocks/>
          </xdr:cNvGrpSpPr>
        </xdr:nvGrpSpPr>
        <xdr:grpSpPr bwMode="auto">
          <a:xfrm rot="7433418">
            <a:off x="6609260" y="9943028"/>
            <a:ext cx="295275" cy="200025"/>
            <a:chOff x="206" y="1182"/>
            <a:chExt cx="31" cy="21"/>
          </a:xfrm>
        </xdr:grpSpPr>
        <xdr:sp macro="" textlink="">
          <xdr:nvSpPr>
            <xdr:cNvPr id="234" name="Line 226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35" name="Line 227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231" name="Group 228"/>
          <xdr:cNvGrpSpPr>
            <a:grpSpLocks/>
          </xdr:cNvGrpSpPr>
        </xdr:nvGrpSpPr>
        <xdr:grpSpPr bwMode="auto">
          <a:xfrm rot="-3366582">
            <a:off x="7385159" y="10923196"/>
            <a:ext cx="295275" cy="200025"/>
            <a:chOff x="206" y="1182"/>
            <a:chExt cx="31" cy="21"/>
          </a:xfrm>
        </xdr:grpSpPr>
        <xdr:sp macro="" textlink="">
          <xdr:nvSpPr>
            <xdr:cNvPr id="232" name="Line 229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33" name="Line 230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</xdr:grpSp>
    <xdr:clientData/>
  </xdr:twoCellAnchor>
  <xdr:twoCellAnchor>
    <xdr:from>
      <xdr:col>25</xdr:col>
      <xdr:colOff>69056</xdr:colOff>
      <xdr:row>13</xdr:row>
      <xdr:rowOff>140494</xdr:rowOff>
    </xdr:from>
    <xdr:to>
      <xdr:col>26</xdr:col>
      <xdr:colOff>35718</xdr:colOff>
      <xdr:row>14</xdr:row>
      <xdr:rowOff>223837</xdr:rowOff>
    </xdr:to>
    <xdr:sp macro="" textlink="">
      <xdr:nvSpPr>
        <xdr:cNvPr id="238" name="Freeform 39"/>
        <xdr:cNvSpPr>
          <a:spLocks/>
        </xdr:cNvSpPr>
      </xdr:nvSpPr>
      <xdr:spPr bwMode="auto">
        <a:xfrm rot="-8280832">
          <a:off x="17214056" y="2369344"/>
          <a:ext cx="652462" cy="207168"/>
        </a:xfrm>
        <a:custGeom>
          <a:avLst/>
          <a:gdLst>
            <a:gd name="T0" fmla="*/ 0 w 43"/>
            <a:gd name="T1" fmla="*/ 2147483647 h 19"/>
            <a:gd name="T2" fmla="*/ 2147483647 w 43"/>
            <a:gd name="T3" fmla="*/ 2147483647 h 19"/>
            <a:gd name="T4" fmla="*/ 2147483647 w 43"/>
            <a:gd name="T5" fmla="*/ 0 h 19"/>
            <a:gd name="T6" fmla="*/ 0 60000 65536"/>
            <a:gd name="T7" fmla="*/ 0 60000 65536"/>
            <a:gd name="T8" fmla="*/ 0 60000 65536"/>
            <a:gd name="T9" fmla="*/ 0 w 43"/>
            <a:gd name="T10" fmla="*/ 0 h 19"/>
            <a:gd name="T11" fmla="*/ 25 w 43"/>
            <a:gd name="T12" fmla="*/ 25 h 19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43" h="19">
              <a:moveTo>
                <a:pt x="43" y="19"/>
              </a:moveTo>
              <a:cubicBezTo>
                <a:pt x="37" y="18"/>
                <a:pt x="14" y="19"/>
                <a:pt x="7" y="16"/>
              </a:cubicBezTo>
              <a:cubicBezTo>
                <a:pt x="0" y="13"/>
                <a:pt x="3" y="4"/>
                <a:pt x="2" y="0"/>
              </a:cubicBez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triangle" w="med" len="med"/>
          <a:tailEnd type="none" w="med" len="med"/>
        </a:ln>
      </xdr:spPr>
    </xdr:sp>
    <xdr:clientData/>
  </xdr:twoCellAnchor>
  <xdr:twoCellAnchor>
    <xdr:from>
      <xdr:col>31</xdr:col>
      <xdr:colOff>304800</xdr:colOff>
      <xdr:row>8</xdr:row>
      <xdr:rowOff>323850</xdr:rowOff>
    </xdr:from>
    <xdr:to>
      <xdr:col>32</xdr:col>
      <xdr:colOff>19050</xdr:colOff>
      <xdr:row>8</xdr:row>
      <xdr:rowOff>323850</xdr:rowOff>
    </xdr:to>
    <xdr:sp macro="" textlink="">
      <xdr:nvSpPr>
        <xdr:cNvPr id="239" name="Line 14"/>
        <xdr:cNvSpPr>
          <a:spLocks noChangeShapeType="1"/>
        </xdr:cNvSpPr>
      </xdr:nvSpPr>
      <xdr:spPr bwMode="auto">
        <a:xfrm>
          <a:off x="21564600" y="1543050"/>
          <a:ext cx="40005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30</xdr:col>
      <xdr:colOff>190500</xdr:colOff>
      <xdr:row>8</xdr:row>
      <xdr:rowOff>247650</xdr:rowOff>
    </xdr:from>
    <xdr:to>
      <xdr:col>30</xdr:col>
      <xdr:colOff>590550</xdr:colOff>
      <xdr:row>8</xdr:row>
      <xdr:rowOff>247650</xdr:rowOff>
    </xdr:to>
    <xdr:sp macro="" textlink="">
      <xdr:nvSpPr>
        <xdr:cNvPr id="240" name="Line 14"/>
        <xdr:cNvSpPr>
          <a:spLocks noChangeShapeType="1"/>
        </xdr:cNvSpPr>
      </xdr:nvSpPr>
      <xdr:spPr bwMode="auto">
        <a:xfrm>
          <a:off x="20764500" y="1543050"/>
          <a:ext cx="40005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23</xdr:col>
      <xdr:colOff>152401</xdr:colOff>
      <xdr:row>4</xdr:row>
      <xdr:rowOff>88106</xdr:rowOff>
    </xdr:from>
    <xdr:to>
      <xdr:col>24</xdr:col>
      <xdr:colOff>138113</xdr:colOff>
      <xdr:row>4</xdr:row>
      <xdr:rowOff>88106</xdr:rowOff>
    </xdr:to>
    <xdr:sp macro="" textlink="">
      <xdr:nvSpPr>
        <xdr:cNvPr id="241" name="Line 3"/>
        <xdr:cNvSpPr>
          <a:spLocks noChangeShapeType="1"/>
        </xdr:cNvSpPr>
      </xdr:nvSpPr>
      <xdr:spPr bwMode="auto">
        <a:xfrm>
          <a:off x="15925801" y="773906"/>
          <a:ext cx="671512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416718</xdr:colOff>
      <xdr:row>3</xdr:row>
      <xdr:rowOff>83345</xdr:rowOff>
    </xdr:from>
    <xdr:to>
      <xdr:col>19</xdr:col>
      <xdr:colOff>435768</xdr:colOff>
      <xdr:row>3</xdr:row>
      <xdr:rowOff>388145</xdr:rowOff>
    </xdr:to>
    <xdr:sp macro="" textlink="">
      <xdr:nvSpPr>
        <xdr:cNvPr id="242" name="Freeform 4"/>
        <xdr:cNvSpPr>
          <a:spLocks/>
        </xdr:cNvSpPr>
      </xdr:nvSpPr>
      <xdr:spPr bwMode="auto">
        <a:xfrm>
          <a:off x="12761118" y="597695"/>
          <a:ext cx="704850" cy="85725"/>
        </a:xfrm>
        <a:custGeom>
          <a:avLst/>
          <a:gdLst>
            <a:gd name="T0" fmla="*/ 0 w 254"/>
            <a:gd name="T1" fmla="*/ 2147483647 h 205"/>
            <a:gd name="T2" fmla="*/ 2147483647 w 254"/>
            <a:gd name="T3" fmla="*/ 2147483647 h 205"/>
            <a:gd name="T4" fmla="*/ 2147483647 w 254"/>
            <a:gd name="T5" fmla="*/ 0 h 205"/>
            <a:gd name="T6" fmla="*/ 2147483647 w 254"/>
            <a:gd name="T7" fmla="*/ 2147483647 h 205"/>
            <a:gd name="T8" fmla="*/ 2147483647 w 254"/>
            <a:gd name="T9" fmla="*/ 0 h 205"/>
            <a:gd name="T10" fmla="*/ 2147483647 w 254"/>
            <a:gd name="T11" fmla="*/ 2147483647 h 205"/>
            <a:gd name="T12" fmla="*/ 2147483647 w 254"/>
            <a:gd name="T13" fmla="*/ 2147483647 h 205"/>
            <a:gd name="T14" fmla="*/ 2147483647 w 254"/>
            <a:gd name="T15" fmla="*/ 2147483647 h 205"/>
            <a:gd name="T16" fmla="*/ 2147483647 w 254"/>
            <a:gd name="T17" fmla="*/ 2147483647 h 205"/>
            <a:gd name="T18" fmla="*/ 2147483647 w 254"/>
            <a:gd name="T19" fmla="*/ 2147483647 h 205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w 254"/>
            <a:gd name="T31" fmla="*/ 0 h 205"/>
            <a:gd name="T32" fmla="*/ 254 w 254"/>
            <a:gd name="T33" fmla="*/ 205 h 205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T30" t="T31" r="T32" b="T33"/>
          <a:pathLst>
            <a:path w="254" h="205">
              <a:moveTo>
                <a:pt x="0" y="102"/>
              </a:moveTo>
              <a:lnTo>
                <a:pt x="27" y="101"/>
              </a:lnTo>
              <a:lnTo>
                <a:pt x="55" y="0"/>
              </a:lnTo>
              <a:lnTo>
                <a:pt x="84" y="204"/>
              </a:lnTo>
              <a:lnTo>
                <a:pt x="113" y="0"/>
              </a:lnTo>
              <a:lnTo>
                <a:pt x="141" y="205"/>
              </a:lnTo>
              <a:lnTo>
                <a:pt x="169" y="2"/>
              </a:lnTo>
              <a:lnTo>
                <a:pt x="198" y="205"/>
              </a:lnTo>
              <a:lnTo>
                <a:pt x="226" y="101"/>
              </a:lnTo>
              <a:lnTo>
                <a:pt x="254" y="101"/>
              </a:lnTo>
            </a:path>
          </a:pathLst>
        </a:custGeom>
        <a:noFill/>
        <a:ln w="19050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23</xdr:col>
      <xdr:colOff>259556</xdr:colOff>
      <xdr:row>5</xdr:row>
      <xdr:rowOff>200025</xdr:rowOff>
    </xdr:from>
    <xdr:to>
      <xdr:col>24</xdr:col>
      <xdr:colOff>245268</xdr:colOff>
      <xdr:row>5</xdr:row>
      <xdr:rowOff>200025</xdr:rowOff>
    </xdr:to>
    <xdr:grpSp>
      <xdr:nvGrpSpPr>
        <xdr:cNvPr id="243" name="Group 5"/>
        <xdr:cNvGrpSpPr>
          <a:grpSpLocks/>
        </xdr:cNvGrpSpPr>
      </xdr:nvGrpSpPr>
      <xdr:grpSpPr bwMode="auto">
        <a:xfrm>
          <a:off x="10356056" y="1914525"/>
          <a:ext cx="295275" cy="0"/>
          <a:chOff x="961" y="206"/>
          <a:chExt cx="31" cy="8"/>
        </a:xfrm>
      </xdr:grpSpPr>
      <xdr:sp macro="" textlink="">
        <xdr:nvSpPr>
          <xdr:cNvPr id="244" name="Line 5"/>
          <xdr:cNvSpPr>
            <a:spLocks noChangeShapeType="1"/>
          </xdr:cNvSpPr>
        </xdr:nvSpPr>
        <xdr:spPr bwMode="auto">
          <a:xfrm>
            <a:off x="961" y="206"/>
            <a:ext cx="31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45" name="Line 6"/>
          <xdr:cNvSpPr>
            <a:spLocks noChangeShapeType="1"/>
          </xdr:cNvSpPr>
        </xdr:nvSpPr>
        <xdr:spPr bwMode="auto">
          <a:xfrm>
            <a:off x="961" y="214"/>
            <a:ext cx="31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19</xdr:col>
      <xdr:colOff>28575</xdr:colOff>
      <xdr:row>5</xdr:row>
      <xdr:rowOff>276225</xdr:rowOff>
    </xdr:from>
    <xdr:to>
      <xdr:col>20</xdr:col>
      <xdr:colOff>0</xdr:colOff>
      <xdr:row>5</xdr:row>
      <xdr:rowOff>276225</xdr:rowOff>
    </xdr:to>
    <xdr:sp macro="" textlink="">
      <xdr:nvSpPr>
        <xdr:cNvPr id="246" name="Line 14"/>
        <xdr:cNvSpPr>
          <a:spLocks noChangeShapeType="1"/>
        </xdr:cNvSpPr>
      </xdr:nvSpPr>
      <xdr:spPr bwMode="auto">
        <a:xfrm>
          <a:off x="13058775" y="1028700"/>
          <a:ext cx="65722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18</xdr:col>
      <xdr:colOff>416718</xdr:colOff>
      <xdr:row>2</xdr:row>
      <xdr:rowOff>142875</xdr:rowOff>
    </xdr:from>
    <xdr:to>
      <xdr:col>20</xdr:col>
      <xdr:colOff>23813</xdr:colOff>
      <xdr:row>2</xdr:row>
      <xdr:rowOff>154782</xdr:rowOff>
    </xdr:to>
    <xdr:cxnSp macro="">
      <xdr:nvCxnSpPr>
        <xdr:cNvPr id="247" name="直線コネクタ 246"/>
        <xdr:cNvCxnSpPr/>
      </xdr:nvCxnSpPr>
      <xdr:spPr>
        <a:xfrm flipV="1">
          <a:off x="12761118" y="485775"/>
          <a:ext cx="978695" cy="11907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428623</xdr:colOff>
      <xdr:row>4</xdr:row>
      <xdr:rowOff>261462</xdr:rowOff>
    </xdr:from>
    <xdr:to>
      <xdr:col>20</xdr:col>
      <xdr:colOff>11906</xdr:colOff>
      <xdr:row>4</xdr:row>
      <xdr:rowOff>307181</xdr:rowOff>
    </xdr:to>
    <xdr:grpSp>
      <xdr:nvGrpSpPr>
        <xdr:cNvPr id="248" name="Group 39"/>
        <xdr:cNvGrpSpPr>
          <a:grpSpLocks/>
        </xdr:cNvGrpSpPr>
      </xdr:nvGrpSpPr>
      <xdr:grpSpPr bwMode="auto">
        <a:xfrm>
          <a:off x="8429623" y="1499712"/>
          <a:ext cx="464346" cy="45719"/>
          <a:chOff x="504" y="685"/>
          <a:chExt cx="328" cy="9"/>
        </a:xfrm>
      </xdr:grpSpPr>
      <xdr:sp macro="" textlink="">
        <xdr:nvSpPr>
          <xdr:cNvPr id="249" name="Line 6"/>
          <xdr:cNvSpPr>
            <a:spLocks noChangeShapeType="1"/>
          </xdr:cNvSpPr>
        </xdr:nvSpPr>
        <xdr:spPr bwMode="auto">
          <a:xfrm flipV="1">
            <a:off x="504" y="685"/>
            <a:ext cx="328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50" name="Line 6"/>
          <xdr:cNvSpPr>
            <a:spLocks noChangeShapeType="1"/>
          </xdr:cNvSpPr>
        </xdr:nvSpPr>
        <xdr:spPr bwMode="auto">
          <a:xfrm flipV="1">
            <a:off x="504" y="694"/>
            <a:ext cx="328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180975</xdr:colOff>
      <xdr:row>6</xdr:row>
      <xdr:rowOff>228600</xdr:rowOff>
    </xdr:to>
    <xdr:sp macro="" textlink="">
      <xdr:nvSpPr>
        <xdr:cNvPr id="251" name="Rectangle 48"/>
        <xdr:cNvSpPr>
          <a:spLocks noChangeArrowheads="1"/>
        </xdr:cNvSpPr>
      </xdr:nvSpPr>
      <xdr:spPr bwMode="auto">
        <a:xfrm>
          <a:off x="15087600" y="1028700"/>
          <a:ext cx="180975" cy="1714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14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A</a:t>
          </a:r>
          <a:endParaRPr lang="ja-JP" altLang="en-US" sz="14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180975</xdr:colOff>
      <xdr:row>6</xdr:row>
      <xdr:rowOff>228600</xdr:rowOff>
    </xdr:to>
    <xdr:sp macro="" textlink="">
      <xdr:nvSpPr>
        <xdr:cNvPr id="252" name="Rectangle 48"/>
        <xdr:cNvSpPr>
          <a:spLocks noChangeArrowheads="1"/>
        </xdr:cNvSpPr>
      </xdr:nvSpPr>
      <xdr:spPr bwMode="auto">
        <a:xfrm>
          <a:off x="15773400" y="1028700"/>
          <a:ext cx="180975" cy="1714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14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A</a:t>
          </a:r>
          <a:endParaRPr lang="ja-JP" altLang="en-US" sz="14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11</xdr:col>
      <xdr:colOff>73819</xdr:colOff>
      <xdr:row>5</xdr:row>
      <xdr:rowOff>216694</xdr:rowOff>
    </xdr:from>
    <xdr:to>
      <xdr:col>11</xdr:col>
      <xdr:colOff>254794</xdr:colOff>
      <xdr:row>5</xdr:row>
      <xdr:rowOff>445294</xdr:rowOff>
    </xdr:to>
    <xdr:sp macro="" textlink="">
      <xdr:nvSpPr>
        <xdr:cNvPr id="253" name="Rectangle 48"/>
        <xdr:cNvSpPr>
          <a:spLocks noChangeArrowheads="1"/>
        </xdr:cNvSpPr>
      </xdr:nvSpPr>
      <xdr:spPr bwMode="auto">
        <a:xfrm>
          <a:off x="7617619" y="1026319"/>
          <a:ext cx="1809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14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C</a:t>
          </a:r>
          <a:endParaRPr lang="ja-JP" altLang="en-US" sz="14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11</xdr:col>
      <xdr:colOff>297656</xdr:colOff>
      <xdr:row>3</xdr:row>
      <xdr:rowOff>350043</xdr:rowOff>
    </xdr:from>
    <xdr:to>
      <xdr:col>12</xdr:col>
      <xdr:colOff>50006</xdr:colOff>
      <xdr:row>4</xdr:row>
      <xdr:rowOff>92869</xdr:rowOff>
    </xdr:to>
    <xdr:sp macro="" textlink="">
      <xdr:nvSpPr>
        <xdr:cNvPr id="254" name="Rectangle 48"/>
        <xdr:cNvSpPr>
          <a:spLocks noChangeArrowheads="1"/>
        </xdr:cNvSpPr>
      </xdr:nvSpPr>
      <xdr:spPr bwMode="auto">
        <a:xfrm>
          <a:off x="7841456" y="683418"/>
          <a:ext cx="438150" cy="95251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14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B</a:t>
          </a:r>
          <a:endParaRPr lang="ja-JP" altLang="en-US" sz="14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15</xdr:col>
      <xdr:colOff>230981</xdr:colOff>
      <xdr:row>4</xdr:row>
      <xdr:rowOff>169068</xdr:rowOff>
    </xdr:from>
    <xdr:to>
      <xdr:col>15</xdr:col>
      <xdr:colOff>411956</xdr:colOff>
      <xdr:row>4</xdr:row>
      <xdr:rowOff>397668</xdr:rowOff>
    </xdr:to>
    <xdr:sp macro="" textlink="">
      <xdr:nvSpPr>
        <xdr:cNvPr id="255" name="Rectangle 48"/>
        <xdr:cNvSpPr>
          <a:spLocks noChangeArrowheads="1"/>
        </xdr:cNvSpPr>
      </xdr:nvSpPr>
      <xdr:spPr bwMode="auto">
        <a:xfrm>
          <a:off x="10517981" y="854868"/>
          <a:ext cx="1809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14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D</a:t>
          </a:r>
          <a:endParaRPr lang="ja-JP" altLang="en-US" sz="14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26</xdr:col>
      <xdr:colOff>47626</xdr:colOff>
      <xdr:row>20</xdr:row>
      <xdr:rowOff>180975</xdr:rowOff>
    </xdr:from>
    <xdr:to>
      <xdr:col>33</xdr:col>
      <xdr:colOff>2383</xdr:colOff>
      <xdr:row>20</xdr:row>
      <xdr:rowOff>226694</xdr:rowOff>
    </xdr:to>
    <xdr:grpSp>
      <xdr:nvGrpSpPr>
        <xdr:cNvPr id="256" name="Group 20"/>
        <xdr:cNvGrpSpPr>
          <a:grpSpLocks/>
        </xdr:cNvGrpSpPr>
      </xdr:nvGrpSpPr>
      <xdr:grpSpPr bwMode="auto">
        <a:xfrm>
          <a:off x="11072814" y="7896225"/>
          <a:ext cx="3407569" cy="45719"/>
          <a:chOff x="628" y="643"/>
          <a:chExt cx="204" cy="8"/>
        </a:xfrm>
      </xdr:grpSpPr>
      <xdr:sp macro="" textlink="">
        <xdr:nvSpPr>
          <xdr:cNvPr id="257" name="Line 6"/>
          <xdr:cNvSpPr>
            <a:spLocks noChangeShapeType="1"/>
          </xdr:cNvSpPr>
        </xdr:nvSpPr>
        <xdr:spPr bwMode="auto">
          <a:xfrm flipV="1">
            <a:off x="628" y="643"/>
            <a:ext cx="204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58" name="Line 6"/>
          <xdr:cNvSpPr>
            <a:spLocks noChangeShapeType="1"/>
          </xdr:cNvSpPr>
        </xdr:nvSpPr>
        <xdr:spPr bwMode="auto">
          <a:xfrm flipV="1">
            <a:off x="628" y="651"/>
            <a:ext cx="204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4</xdr:col>
      <xdr:colOff>426244</xdr:colOff>
      <xdr:row>13</xdr:row>
      <xdr:rowOff>169068</xdr:rowOff>
    </xdr:from>
    <xdr:to>
      <xdr:col>11</xdr:col>
      <xdr:colOff>428624</xdr:colOff>
      <xdr:row>13</xdr:row>
      <xdr:rowOff>226219</xdr:rowOff>
    </xdr:to>
    <xdr:grpSp>
      <xdr:nvGrpSpPr>
        <xdr:cNvPr id="259" name="Group 20"/>
        <xdr:cNvGrpSpPr>
          <a:grpSpLocks/>
        </xdr:cNvGrpSpPr>
      </xdr:nvGrpSpPr>
      <xdr:grpSpPr bwMode="auto">
        <a:xfrm>
          <a:off x="2426494" y="5217318"/>
          <a:ext cx="3002755" cy="57151"/>
          <a:chOff x="628" y="643"/>
          <a:chExt cx="204" cy="8"/>
        </a:xfrm>
      </xdr:grpSpPr>
      <xdr:sp macro="" textlink="">
        <xdr:nvSpPr>
          <xdr:cNvPr id="260" name="Line 6"/>
          <xdr:cNvSpPr>
            <a:spLocks noChangeShapeType="1"/>
          </xdr:cNvSpPr>
        </xdr:nvSpPr>
        <xdr:spPr bwMode="auto">
          <a:xfrm flipV="1">
            <a:off x="628" y="643"/>
            <a:ext cx="204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61" name="Line 6"/>
          <xdr:cNvSpPr>
            <a:spLocks noChangeShapeType="1"/>
          </xdr:cNvSpPr>
        </xdr:nvSpPr>
        <xdr:spPr bwMode="auto">
          <a:xfrm flipV="1">
            <a:off x="628" y="651"/>
            <a:ext cx="204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8</xdr:col>
      <xdr:colOff>11906</xdr:colOff>
      <xdr:row>12</xdr:row>
      <xdr:rowOff>178594</xdr:rowOff>
    </xdr:from>
    <xdr:to>
      <xdr:col>14</xdr:col>
      <xdr:colOff>428624</xdr:colOff>
      <xdr:row>12</xdr:row>
      <xdr:rowOff>250031</xdr:rowOff>
    </xdr:to>
    <xdr:grpSp>
      <xdr:nvGrpSpPr>
        <xdr:cNvPr id="262" name="Group 20"/>
        <xdr:cNvGrpSpPr>
          <a:grpSpLocks/>
        </xdr:cNvGrpSpPr>
      </xdr:nvGrpSpPr>
      <xdr:grpSpPr bwMode="auto">
        <a:xfrm>
          <a:off x="3726656" y="4845844"/>
          <a:ext cx="2988468" cy="71437"/>
          <a:chOff x="628" y="643"/>
          <a:chExt cx="204" cy="8"/>
        </a:xfrm>
      </xdr:grpSpPr>
      <xdr:sp macro="" textlink="">
        <xdr:nvSpPr>
          <xdr:cNvPr id="263" name="Line 6"/>
          <xdr:cNvSpPr>
            <a:spLocks noChangeShapeType="1"/>
          </xdr:cNvSpPr>
        </xdr:nvSpPr>
        <xdr:spPr bwMode="auto">
          <a:xfrm flipV="1">
            <a:off x="628" y="643"/>
            <a:ext cx="204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64" name="Line 6"/>
          <xdr:cNvSpPr>
            <a:spLocks noChangeShapeType="1"/>
          </xdr:cNvSpPr>
        </xdr:nvSpPr>
        <xdr:spPr bwMode="auto">
          <a:xfrm flipV="1">
            <a:off x="628" y="651"/>
            <a:ext cx="204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6</xdr:col>
      <xdr:colOff>11906</xdr:colOff>
      <xdr:row>12</xdr:row>
      <xdr:rowOff>211932</xdr:rowOff>
    </xdr:from>
    <xdr:to>
      <xdr:col>7</xdr:col>
      <xdr:colOff>21431</xdr:colOff>
      <xdr:row>12</xdr:row>
      <xdr:rowOff>211932</xdr:rowOff>
    </xdr:to>
    <xdr:sp macro="" textlink="">
      <xdr:nvSpPr>
        <xdr:cNvPr id="265" name="Line 3"/>
        <xdr:cNvSpPr>
          <a:spLocks noChangeShapeType="1"/>
        </xdr:cNvSpPr>
      </xdr:nvSpPr>
      <xdr:spPr bwMode="auto">
        <a:xfrm>
          <a:off x="4126706" y="2231232"/>
          <a:ext cx="69532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426244</xdr:colOff>
      <xdr:row>16</xdr:row>
      <xdr:rowOff>197643</xdr:rowOff>
    </xdr:from>
    <xdr:to>
      <xdr:col>10</xdr:col>
      <xdr:colOff>7144</xdr:colOff>
      <xdr:row>16</xdr:row>
      <xdr:rowOff>197643</xdr:rowOff>
    </xdr:to>
    <xdr:sp macro="" textlink="">
      <xdr:nvSpPr>
        <xdr:cNvPr id="266" name="Line 3"/>
        <xdr:cNvSpPr>
          <a:spLocks noChangeShapeType="1"/>
        </xdr:cNvSpPr>
      </xdr:nvSpPr>
      <xdr:spPr bwMode="auto">
        <a:xfrm>
          <a:off x="5912644" y="2912268"/>
          <a:ext cx="9525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9524</xdr:colOff>
      <xdr:row>13</xdr:row>
      <xdr:rowOff>190500</xdr:rowOff>
    </xdr:from>
    <xdr:to>
      <xdr:col>4</xdr:col>
      <xdr:colOff>23812</xdr:colOff>
      <xdr:row>13</xdr:row>
      <xdr:rowOff>190500</xdr:rowOff>
    </xdr:to>
    <xdr:sp macro="" textlink="">
      <xdr:nvSpPr>
        <xdr:cNvPr id="267" name="Line 3"/>
        <xdr:cNvSpPr>
          <a:spLocks noChangeShapeType="1"/>
        </xdr:cNvSpPr>
      </xdr:nvSpPr>
      <xdr:spPr bwMode="auto">
        <a:xfrm>
          <a:off x="2066924" y="2400300"/>
          <a:ext cx="700088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11907</xdr:colOff>
      <xdr:row>16</xdr:row>
      <xdr:rowOff>166688</xdr:rowOff>
    </xdr:from>
    <xdr:to>
      <xdr:col>14</xdr:col>
      <xdr:colOff>428624</xdr:colOff>
      <xdr:row>16</xdr:row>
      <xdr:rowOff>238125</xdr:rowOff>
    </xdr:to>
    <xdr:grpSp>
      <xdr:nvGrpSpPr>
        <xdr:cNvPr id="268" name="Group 20"/>
        <xdr:cNvGrpSpPr>
          <a:grpSpLocks/>
        </xdr:cNvGrpSpPr>
      </xdr:nvGrpSpPr>
      <xdr:grpSpPr bwMode="auto">
        <a:xfrm>
          <a:off x="5012532" y="6357938"/>
          <a:ext cx="1702592" cy="71437"/>
          <a:chOff x="628" y="643"/>
          <a:chExt cx="204" cy="8"/>
        </a:xfrm>
      </xdr:grpSpPr>
      <xdr:sp macro="" textlink="">
        <xdr:nvSpPr>
          <xdr:cNvPr id="269" name="Line 6"/>
          <xdr:cNvSpPr>
            <a:spLocks noChangeShapeType="1"/>
          </xdr:cNvSpPr>
        </xdr:nvSpPr>
        <xdr:spPr bwMode="auto">
          <a:xfrm flipV="1">
            <a:off x="628" y="643"/>
            <a:ext cx="204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70" name="Line 6"/>
          <xdr:cNvSpPr>
            <a:spLocks noChangeShapeType="1"/>
          </xdr:cNvSpPr>
        </xdr:nvSpPr>
        <xdr:spPr bwMode="auto">
          <a:xfrm flipV="1">
            <a:off x="628" y="651"/>
            <a:ext cx="204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428624</xdr:colOff>
      <xdr:row>12</xdr:row>
      <xdr:rowOff>180974</xdr:rowOff>
    </xdr:from>
    <xdr:to>
      <xdr:col>6</xdr:col>
      <xdr:colOff>11905</xdr:colOff>
      <xdr:row>12</xdr:row>
      <xdr:rowOff>250031</xdr:rowOff>
    </xdr:to>
    <xdr:grpSp>
      <xdr:nvGrpSpPr>
        <xdr:cNvPr id="271" name="Group 20"/>
        <xdr:cNvGrpSpPr>
          <a:grpSpLocks/>
        </xdr:cNvGrpSpPr>
      </xdr:nvGrpSpPr>
      <xdr:grpSpPr bwMode="auto">
        <a:xfrm>
          <a:off x="1571624" y="4848224"/>
          <a:ext cx="1297781" cy="69057"/>
          <a:chOff x="628" y="643"/>
          <a:chExt cx="204" cy="8"/>
        </a:xfrm>
      </xdr:grpSpPr>
      <xdr:sp macro="" textlink="">
        <xdr:nvSpPr>
          <xdr:cNvPr id="272" name="Line 6"/>
          <xdr:cNvSpPr>
            <a:spLocks noChangeShapeType="1"/>
          </xdr:cNvSpPr>
        </xdr:nvSpPr>
        <xdr:spPr bwMode="auto">
          <a:xfrm flipV="1">
            <a:off x="628" y="643"/>
            <a:ext cx="204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73" name="Line 6"/>
          <xdr:cNvSpPr>
            <a:spLocks noChangeShapeType="1"/>
          </xdr:cNvSpPr>
        </xdr:nvSpPr>
        <xdr:spPr bwMode="auto">
          <a:xfrm flipV="1">
            <a:off x="628" y="651"/>
            <a:ext cx="204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5</xdr:col>
      <xdr:colOff>11906</xdr:colOff>
      <xdr:row>14</xdr:row>
      <xdr:rowOff>166688</xdr:rowOff>
    </xdr:from>
    <xdr:to>
      <xdr:col>15</xdr:col>
      <xdr:colOff>11905</xdr:colOff>
      <xdr:row>14</xdr:row>
      <xdr:rowOff>226219</xdr:rowOff>
    </xdr:to>
    <xdr:grpSp>
      <xdr:nvGrpSpPr>
        <xdr:cNvPr id="274" name="Group 20"/>
        <xdr:cNvGrpSpPr>
          <a:grpSpLocks/>
        </xdr:cNvGrpSpPr>
      </xdr:nvGrpSpPr>
      <xdr:grpSpPr bwMode="auto">
        <a:xfrm>
          <a:off x="2440781" y="5595938"/>
          <a:ext cx="4286249" cy="59531"/>
          <a:chOff x="628" y="643"/>
          <a:chExt cx="204" cy="8"/>
        </a:xfrm>
      </xdr:grpSpPr>
      <xdr:sp macro="" textlink="">
        <xdr:nvSpPr>
          <xdr:cNvPr id="275" name="Line 6"/>
          <xdr:cNvSpPr>
            <a:spLocks noChangeShapeType="1"/>
          </xdr:cNvSpPr>
        </xdr:nvSpPr>
        <xdr:spPr bwMode="auto">
          <a:xfrm flipV="1">
            <a:off x="628" y="643"/>
            <a:ext cx="204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76" name="Line 6"/>
          <xdr:cNvSpPr>
            <a:spLocks noChangeShapeType="1"/>
          </xdr:cNvSpPr>
        </xdr:nvSpPr>
        <xdr:spPr bwMode="auto">
          <a:xfrm flipV="1">
            <a:off x="628" y="651"/>
            <a:ext cx="204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9</xdr:col>
      <xdr:colOff>9525</xdr:colOff>
      <xdr:row>15</xdr:row>
      <xdr:rowOff>202406</xdr:rowOff>
    </xdr:from>
    <xdr:to>
      <xdr:col>13</xdr:col>
      <xdr:colOff>11906</xdr:colOff>
      <xdr:row>15</xdr:row>
      <xdr:rowOff>202407</xdr:rowOff>
    </xdr:to>
    <xdr:sp macro="" textlink="">
      <xdr:nvSpPr>
        <xdr:cNvPr id="277" name="Line 3"/>
        <xdr:cNvSpPr>
          <a:spLocks noChangeShapeType="1"/>
        </xdr:cNvSpPr>
      </xdr:nvSpPr>
      <xdr:spPr bwMode="auto">
        <a:xfrm flipV="1">
          <a:off x="6181725" y="2745581"/>
          <a:ext cx="2745581" cy="1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116681</xdr:colOff>
      <xdr:row>20</xdr:row>
      <xdr:rowOff>126206</xdr:rowOff>
    </xdr:from>
    <xdr:to>
      <xdr:col>29</xdr:col>
      <xdr:colOff>21431</xdr:colOff>
      <xdr:row>20</xdr:row>
      <xdr:rowOff>126206</xdr:rowOff>
    </xdr:to>
    <xdr:sp macro="" textlink="">
      <xdr:nvSpPr>
        <xdr:cNvPr id="278" name="Line 3"/>
        <xdr:cNvSpPr>
          <a:spLocks noChangeShapeType="1"/>
        </xdr:cNvSpPr>
      </xdr:nvSpPr>
      <xdr:spPr bwMode="auto">
        <a:xfrm>
          <a:off x="18633281" y="3555206"/>
          <a:ext cx="127635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13</xdr:row>
      <xdr:rowOff>38100</xdr:rowOff>
    </xdr:from>
    <xdr:to>
      <xdr:col>5</xdr:col>
      <xdr:colOff>19050</xdr:colOff>
      <xdr:row>13</xdr:row>
      <xdr:rowOff>342900</xdr:rowOff>
    </xdr:to>
    <xdr:sp macro="" textlink="">
      <xdr:nvSpPr>
        <xdr:cNvPr id="279" name="Freeform 4"/>
        <xdr:cNvSpPr>
          <a:spLocks/>
        </xdr:cNvSpPr>
      </xdr:nvSpPr>
      <xdr:spPr bwMode="auto">
        <a:xfrm>
          <a:off x="2743200" y="2266950"/>
          <a:ext cx="704850" cy="133350"/>
        </a:xfrm>
        <a:custGeom>
          <a:avLst/>
          <a:gdLst>
            <a:gd name="T0" fmla="*/ 0 w 254"/>
            <a:gd name="T1" fmla="*/ 2147483647 h 205"/>
            <a:gd name="T2" fmla="*/ 2147483647 w 254"/>
            <a:gd name="T3" fmla="*/ 2147483647 h 205"/>
            <a:gd name="T4" fmla="*/ 2147483647 w 254"/>
            <a:gd name="T5" fmla="*/ 0 h 205"/>
            <a:gd name="T6" fmla="*/ 2147483647 w 254"/>
            <a:gd name="T7" fmla="*/ 2147483647 h 205"/>
            <a:gd name="T8" fmla="*/ 2147483647 w 254"/>
            <a:gd name="T9" fmla="*/ 0 h 205"/>
            <a:gd name="T10" fmla="*/ 2147483647 w 254"/>
            <a:gd name="T11" fmla="*/ 2147483647 h 205"/>
            <a:gd name="T12" fmla="*/ 2147483647 w 254"/>
            <a:gd name="T13" fmla="*/ 2147483647 h 205"/>
            <a:gd name="T14" fmla="*/ 2147483647 w 254"/>
            <a:gd name="T15" fmla="*/ 2147483647 h 205"/>
            <a:gd name="T16" fmla="*/ 2147483647 w 254"/>
            <a:gd name="T17" fmla="*/ 2147483647 h 205"/>
            <a:gd name="T18" fmla="*/ 2147483647 w 254"/>
            <a:gd name="T19" fmla="*/ 2147483647 h 205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w 254"/>
            <a:gd name="T31" fmla="*/ 0 h 205"/>
            <a:gd name="T32" fmla="*/ 254 w 254"/>
            <a:gd name="T33" fmla="*/ 205 h 205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T30" t="T31" r="T32" b="T33"/>
          <a:pathLst>
            <a:path w="254" h="205">
              <a:moveTo>
                <a:pt x="0" y="102"/>
              </a:moveTo>
              <a:lnTo>
                <a:pt x="27" y="101"/>
              </a:lnTo>
              <a:lnTo>
                <a:pt x="55" y="0"/>
              </a:lnTo>
              <a:lnTo>
                <a:pt x="84" y="204"/>
              </a:lnTo>
              <a:lnTo>
                <a:pt x="113" y="0"/>
              </a:lnTo>
              <a:lnTo>
                <a:pt x="141" y="205"/>
              </a:lnTo>
              <a:lnTo>
                <a:pt x="169" y="2"/>
              </a:lnTo>
              <a:lnTo>
                <a:pt x="198" y="205"/>
              </a:lnTo>
              <a:lnTo>
                <a:pt x="226" y="101"/>
              </a:lnTo>
              <a:lnTo>
                <a:pt x="254" y="101"/>
              </a:lnTo>
            </a:path>
          </a:pathLst>
        </a:custGeom>
        <a:noFill/>
        <a:ln w="19050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10</xdr:col>
      <xdr:colOff>0</xdr:colOff>
      <xdr:row>16</xdr:row>
      <xdr:rowOff>47625</xdr:rowOff>
    </xdr:from>
    <xdr:to>
      <xdr:col>11</xdr:col>
      <xdr:colOff>19050</xdr:colOff>
      <xdr:row>16</xdr:row>
      <xdr:rowOff>352425</xdr:rowOff>
    </xdr:to>
    <xdr:sp macro="" textlink="">
      <xdr:nvSpPr>
        <xdr:cNvPr id="280" name="Freeform 4"/>
        <xdr:cNvSpPr>
          <a:spLocks/>
        </xdr:cNvSpPr>
      </xdr:nvSpPr>
      <xdr:spPr bwMode="auto">
        <a:xfrm>
          <a:off x="6858000" y="2790825"/>
          <a:ext cx="704850" cy="123825"/>
        </a:xfrm>
        <a:custGeom>
          <a:avLst/>
          <a:gdLst>
            <a:gd name="T0" fmla="*/ 0 w 254"/>
            <a:gd name="T1" fmla="*/ 2147483647 h 205"/>
            <a:gd name="T2" fmla="*/ 2147483647 w 254"/>
            <a:gd name="T3" fmla="*/ 2147483647 h 205"/>
            <a:gd name="T4" fmla="*/ 2147483647 w 254"/>
            <a:gd name="T5" fmla="*/ 0 h 205"/>
            <a:gd name="T6" fmla="*/ 2147483647 w 254"/>
            <a:gd name="T7" fmla="*/ 2147483647 h 205"/>
            <a:gd name="T8" fmla="*/ 2147483647 w 254"/>
            <a:gd name="T9" fmla="*/ 0 h 205"/>
            <a:gd name="T10" fmla="*/ 2147483647 w 254"/>
            <a:gd name="T11" fmla="*/ 2147483647 h 205"/>
            <a:gd name="T12" fmla="*/ 2147483647 w 254"/>
            <a:gd name="T13" fmla="*/ 2147483647 h 205"/>
            <a:gd name="T14" fmla="*/ 2147483647 w 254"/>
            <a:gd name="T15" fmla="*/ 2147483647 h 205"/>
            <a:gd name="T16" fmla="*/ 2147483647 w 254"/>
            <a:gd name="T17" fmla="*/ 2147483647 h 205"/>
            <a:gd name="T18" fmla="*/ 2147483647 w 254"/>
            <a:gd name="T19" fmla="*/ 2147483647 h 205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w 254"/>
            <a:gd name="T31" fmla="*/ 0 h 205"/>
            <a:gd name="T32" fmla="*/ 254 w 254"/>
            <a:gd name="T33" fmla="*/ 205 h 205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T30" t="T31" r="T32" b="T33"/>
          <a:pathLst>
            <a:path w="254" h="205">
              <a:moveTo>
                <a:pt x="0" y="102"/>
              </a:moveTo>
              <a:lnTo>
                <a:pt x="27" y="101"/>
              </a:lnTo>
              <a:lnTo>
                <a:pt x="55" y="0"/>
              </a:lnTo>
              <a:lnTo>
                <a:pt x="84" y="204"/>
              </a:lnTo>
              <a:lnTo>
                <a:pt x="113" y="0"/>
              </a:lnTo>
              <a:lnTo>
                <a:pt x="141" y="205"/>
              </a:lnTo>
              <a:lnTo>
                <a:pt x="169" y="2"/>
              </a:lnTo>
              <a:lnTo>
                <a:pt x="198" y="205"/>
              </a:lnTo>
              <a:lnTo>
                <a:pt x="226" y="101"/>
              </a:lnTo>
              <a:lnTo>
                <a:pt x="254" y="101"/>
              </a:lnTo>
            </a:path>
          </a:pathLst>
        </a:custGeom>
        <a:noFill/>
        <a:ln w="19050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13</xdr:col>
      <xdr:colOff>4764</xdr:colOff>
      <xdr:row>15</xdr:row>
      <xdr:rowOff>45244</xdr:rowOff>
    </xdr:from>
    <xdr:to>
      <xdr:col>14</xdr:col>
      <xdr:colOff>23814</xdr:colOff>
      <xdr:row>15</xdr:row>
      <xdr:rowOff>350044</xdr:rowOff>
    </xdr:to>
    <xdr:sp macro="" textlink="">
      <xdr:nvSpPr>
        <xdr:cNvPr id="281" name="Freeform 4"/>
        <xdr:cNvSpPr>
          <a:spLocks/>
        </xdr:cNvSpPr>
      </xdr:nvSpPr>
      <xdr:spPr bwMode="auto">
        <a:xfrm>
          <a:off x="8920164" y="2616994"/>
          <a:ext cx="704850" cy="123825"/>
        </a:xfrm>
        <a:custGeom>
          <a:avLst/>
          <a:gdLst>
            <a:gd name="T0" fmla="*/ 0 w 254"/>
            <a:gd name="T1" fmla="*/ 2147483647 h 205"/>
            <a:gd name="T2" fmla="*/ 2147483647 w 254"/>
            <a:gd name="T3" fmla="*/ 2147483647 h 205"/>
            <a:gd name="T4" fmla="*/ 2147483647 w 254"/>
            <a:gd name="T5" fmla="*/ 0 h 205"/>
            <a:gd name="T6" fmla="*/ 2147483647 w 254"/>
            <a:gd name="T7" fmla="*/ 2147483647 h 205"/>
            <a:gd name="T8" fmla="*/ 2147483647 w 254"/>
            <a:gd name="T9" fmla="*/ 0 h 205"/>
            <a:gd name="T10" fmla="*/ 2147483647 w 254"/>
            <a:gd name="T11" fmla="*/ 2147483647 h 205"/>
            <a:gd name="T12" fmla="*/ 2147483647 w 254"/>
            <a:gd name="T13" fmla="*/ 2147483647 h 205"/>
            <a:gd name="T14" fmla="*/ 2147483647 w 254"/>
            <a:gd name="T15" fmla="*/ 2147483647 h 205"/>
            <a:gd name="T16" fmla="*/ 2147483647 w 254"/>
            <a:gd name="T17" fmla="*/ 2147483647 h 205"/>
            <a:gd name="T18" fmla="*/ 2147483647 w 254"/>
            <a:gd name="T19" fmla="*/ 2147483647 h 205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w 254"/>
            <a:gd name="T31" fmla="*/ 0 h 205"/>
            <a:gd name="T32" fmla="*/ 254 w 254"/>
            <a:gd name="T33" fmla="*/ 205 h 205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T30" t="T31" r="T32" b="T33"/>
          <a:pathLst>
            <a:path w="254" h="205">
              <a:moveTo>
                <a:pt x="0" y="102"/>
              </a:moveTo>
              <a:lnTo>
                <a:pt x="27" y="101"/>
              </a:lnTo>
              <a:lnTo>
                <a:pt x="55" y="0"/>
              </a:lnTo>
              <a:lnTo>
                <a:pt x="84" y="204"/>
              </a:lnTo>
              <a:lnTo>
                <a:pt x="113" y="0"/>
              </a:lnTo>
              <a:lnTo>
                <a:pt x="141" y="205"/>
              </a:lnTo>
              <a:lnTo>
                <a:pt x="169" y="2"/>
              </a:lnTo>
              <a:lnTo>
                <a:pt x="198" y="205"/>
              </a:lnTo>
              <a:lnTo>
                <a:pt x="226" y="101"/>
              </a:lnTo>
              <a:lnTo>
                <a:pt x="254" y="101"/>
              </a:lnTo>
            </a:path>
          </a:pathLst>
        </a:custGeom>
        <a:noFill/>
        <a:ln w="19050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9524</xdr:colOff>
      <xdr:row>15</xdr:row>
      <xdr:rowOff>171450</xdr:rowOff>
    </xdr:from>
    <xdr:to>
      <xdr:col>9</xdr:col>
      <xdr:colOff>11905</xdr:colOff>
      <xdr:row>15</xdr:row>
      <xdr:rowOff>238125</xdr:rowOff>
    </xdr:to>
    <xdr:grpSp>
      <xdr:nvGrpSpPr>
        <xdr:cNvPr id="282" name="Group 20"/>
        <xdr:cNvGrpSpPr>
          <a:grpSpLocks/>
        </xdr:cNvGrpSpPr>
      </xdr:nvGrpSpPr>
      <xdr:grpSpPr bwMode="auto">
        <a:xfrm>
          <a:off x="1581149" y="5981700"/>
          <a:ext cx="2574131" cy="66675"/>
          <a:chOff x="628" y="643"/>
          <a:chExt cx="204" cy="8"/>
        </a:xfrm>
      </xdr:grpSpPr>
      <xdr:sp macro="" textlink="">
        <xdr:nvSpPr>
          <xdr:cNvPr id="283" name="Line 6"/>
          <xdr:cNvSpPr>
            <a:spLocks noChangeShapeType="1"/>
          </xdr:cNvSpPr>
        </xdr:nvSpPr>
        <xdr:spPr bwMode="auto">
          <a:xfrm flipV="1">
            <a:off x="628" y="643"/>
            <a:ext cx="204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84" name="Line 6"/>
          <xdr:cNvSpPr>
            <a:spLocks noChangeShapeType="1"/>
          </xdr:cNvSpPr>
        </xdr:nvSpPr>
        <xdr:spPr bwMode="auto">
          <a:xfrm flipV="1">
            <a:off x="628" y="651"/>
            <a:ext cx="204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28</xdr:col>
      <xdr:colOff>428625</xdr:colOff>
      <xdr:row>17</xdr:row>
      <xdr:rowOff>133350</xdr:rowOff>
    </xdr:from>
    <xdr:to>
      <xdr:col>32</xdr:col>
      <xdr:colOff>247650</xdr:colOff>
      <xdr:row>17</xdr:row>
      <xdr:rowOff>179069</xdr:rowOff>
    </xdr:to>
    <xdr:grpSp>
      <xdr:nvGrpSpPr>
        <xdr:cNvPr id="285" name="Group 20"/>
        <xdr:cNvGrpSpPr>
          <a:grpSpLocks/>
        </xdr:cNvGrpSpPr>
      </xdr:nvGrpSpPr>
      <xdr:grpSpPr bwMode="auto">
        <a:xfrm>
          <a:off x="12287250" y="6705600"/>
          <a:ext cx="1914525" cy="45719"/>
          <a:chOff x="628" y="643"/>
          <a:chExt cx="204" cy="8"/>
        </a:xfrm>
      </xdr:grpSpPr>
      <xdr:sp macro="" textlink="">
        <xdr:nvSpPr>
          <xdr:cNvPr id="286" name="Line 6"/>
          <xdr:cNvSpPr>
            <a:spLocks noChangeShapeType="1"/>
          </xdr:cNvSpPr>
        </xdr:nvSpPr>
        <xdr:spPr bwMode="auto">
          <a:xfrm flipV="1">
            <a:off x="628" y="643"/>
            <a:ext cx="204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87" name="Line 6"/>
          <xdr:cNvSpPr>
            <a:spLocks noChangeShapeType="1"/>
          </xdr:cNvSpPr>
        </xdr:nvSpPr>
        <xdr:spPr bwMode="auto">
          <a:xfrm flipV="1">
            <a:off x="628" y="651"/>
            <a:ext cx="204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14</xdr:col>
      <xdr:colOff>21432</xdr:colOff>
      <xdr:row>15</xdr:row>
      <xdr:rowOff>169069</xdr:rowOff>
    </xdr:from>
    <xdr:to>
      <xdr:col>15</xdr:col>
      <xdr:colOff>11907</xdr:colOff>
      <xdr:row>15</xdr:row>
      <xdr:rowOff>226219</xdr:rowOff>
    </xdr:to>
    <xdr:grpSp>
      <xdr:nvGrpSpPr>
        <xdr:cNvPr id="288" name="Group 20"/>
        <xdr:cNvGrpSpPr>
          <a:grpSpLocks/>
        </xdr:cNvGrpSpPr>
      </xdr:nvGrpSpPr>
      <xdr:grpSpPr bwMode="auto">
        <a:xfrm>
          <a:off x="6307932" y="5979319"/>
          <a:ext cx="419100" cy="57150"/>
          <a:chOff x="628" y="643"/>
          <a:chExt cx="204" cy="8"/>
        </a:xfrm>
      </xdr:grpSpPr>
      <xdr:sp macro="" textlink="">
        <xdr:nvSpPr>
          <xdr:cNvPr id="289" name="Line 6"/>
          <xdr:cNvSpPr>
            <a:spLocks noChangeShapeType="1"/>
          </xdr:cNvSpPr>
        </xdr:nvSpPr>
        <xdr:spPr bwMode="auto">
          <a:xfrm flipV="1">
            <a:off x="628" y="643"/>
            <a:ext cx="204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90" name="Line 6"/>
          <xdr:cNvSpPr>
            <a:spLocks noChangeShapeType="1"/>
          </xdr:cNvSpPr>
        </xdr:nvSpPr>
        <xdr:spPr bwMode="auto">
          <a:xfrm flipV="1">
            <a:off x="628" y="651"/>
            <a:ext cx="204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18</xdr:col>
      <xdr:colOff>178593</xdr:colOff>
      <xdr:row>27</xdr:row>
      <xdr:rowOff>277812</xdr:rowOff>
    </xdr:from>
    <xdr:to>
      <xdr:col>21</xdr:col>
      <xdr:colOff>8730</xdr:colOff>
      <xdr:row>32</xdr:row>
      <xdr:rowOff>51593</xdr:rowOff>
    </xdr:to>
    <xdr:grpSp>
      <xdr:nvGrpSpPr>
        <xdr:cNvPr id="291" name="Group 272"/>
        <xdr:cNvGrpSpPr>
          <a:grpSpLocks/>
        </xdr:cNvGrpSpPr>
      </xdr:nvGrpSpPr>
      <xdr:grpSpPr bwMode="auto">
        <a:xfrm>
          <a:off x="8179593" y="10326687"/>
          <a:ext cx="1187450" cy="1440656"/>
          <a:chOff x="516" y="1243"/>
          <a:chExt cx="139" cy="146"/>
        </a:xfrm>
      </xdr:grpSpPr>
      <xdr:grpSp>
        <xdr:nvGrpSpPr>
          <xdr:cNvPr id="292" name="Group 273"/>
          <xdr:cNvGrpSpPr>
            <a:grpSpLocks/>
          </xdr:cNvGrpSpPr>
        </xdr:nvGrpSpPr>
        <xdr:grpSpPr bwMode="auto">
          <a:xfrm rot="5400000">
            <a:off x="511" y="1280"/>
            <a:ext cx="31" cy="21"/>
            <a:chOff x="206" y="1182"/>
            <a:chExt cx="31" cy="21"/>
          </a:xfrm>
        </xdr:grpSpPr>
        <xdr:sp macro="" textlink="">
          <xdr:nvSpPr>
            <xdr:cNvPr id="302" name="Line 274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303" name="Line 275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293" name="Group 276"/>
          <xdr:cNvGrpSpPr>
            <a:grpSpLocks/>
          </xdr:cNvGrpSpPr>
        </xdr:nvGrpSpPr>
        <xdr:grpSpPr bwMode="auto">
          <a:xfrm rot="-5400000">
            <a:off x="629" y="1334"/>
            <a:ext cx="31" cy="21"/>
            <a:chOff x="206" y="1182"/>
            <a:chExt cx="31" cy="21"/>
          </a:xfrm>
        </xdr:grpSpPr>
        <xdr:sp macro="" textlink="">
          <xdr:nvSpPr>
            <xdr:cNvPr id="300" name="Line 277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301" name="Line 278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294" name="Group 279"/>
          <xdr:cNvGrpSpPr>
            <a:grpSpLocks/>
          </xdr:cNvGrpSpPr>
        </xdr:nvGrpSpPr>
        <xdr:grpSpPr bwMode="auto">
          <a:xfrm rot="10800000">
            <a:off x="592" y="1243"/>
            <a:ext cx="31" cy="21"/>
            <a:chOff x="206" y="1182"/>
            <a:chExt cx="31" cy="21"/>
          </a:xfrm>
        </xdr:grpSpPr>
        <xdr:sp macro="" textlink="">
          <xdr:nvSpPr>
            <xdr:cNvPr id="298" name="Line 280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99" name="Line 281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295" name="Group 282"/>
          <xdr:cNvGrpSpPr>
            <a:grpSpLocks/>
          </xdr:cNvGrpSpPr>
        </xdr:nvGrpSpPr>
        <xdr:grpSpPr bwMode="auto">
          <a:xfrm>
            <a:off x="552" y="1368"/>
            <a:ext cx="31" cy="21"/>
            <a:chOff x="206" y="1182"/>
            <a:chExt cx="31" cy="21"/>
          </a:xfrm>
        </xdr:grpSpPr>
        <xdr:sp macro="" textlink="">
          <xdr:nvSpPr>
            <xdr:cNvPr id="296" name="Line 283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97" name="Line 284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</xdr:grpSp>
    <xdr:clientData/>
  </xdr:twoCellAnchor>
  <xdr:twoCellAnchor>
    <xdr:from>
      <xdr:col>29</xdr:col>
      <xdr:colOff>529431</xdr:colOff>
      <xdr:row>33</xdr:row>
      <xdr:rowOff>246063</xdr:rowOff>
    </xdr:from>
    <xdr:to>
      <xdr:col>31</xdr:col>
      <xdr:colOff>445293</xdr:colOff>
      <xdr:row>38</xdr:row>
      <xdr:rowOff>19844</xdr:rowOff>
    </xdr:to>
    <xdr:grpSp>
      <xdr:nvGrpSpPr>
        <xdr:cNvPr id="304" name="Group 272"/>
        <xdr:cNvGrpSpPr>
          <a:grpSpLocks/>
        </xdr:cNvGrpSpPr>
      </xdr:nvGrpSpPr>
      <xdr:grpSpPr bwMode="auto">
        <a:xfrm rot="1994948">
          <a:off x="12911931" y="12295188"/>
          <a:ext cx="963612" cy="1440656"/>
          <a:chOff x="516" y="1243"/>
          <a:chExt cx="139" cy="146"/>
        </a:xfrm>
      </xdr:grpSpPr>
      <xdr:grpSp>
        <xdr:nvGrpSpPr>
          <xdr:cNvPr id="305" name="Group 273"/>
          <xdr:cNvGrpSpPr>
            <a:grpSpLocks/>
          </xdr:cNvGrpSpPr>
        </xdr:nvGrpSpPr>
        <xdr:grpSpPr bwMode="auto">
          <a:xfrm rot="5400000">
            <a:off x="511" y="1280"/>
            <a:ext cx="31" cy="21"/>
            <a:chOff x="206" y="1182"/>
            <a:chExt cx="31" cy="21"/>
          </a:xfrm>
        </xdr:grpSpPr>
        <xdr:sp macro="" textlink="">
          <xdr:nvSpPr>
            <xdr:cNvPr id="315" name="Line 274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316" name="Line 275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306" name="Group 276"/>
          <xdr:cNvGrpSpPr>
            <a:grpSpLocks/>
          </xdr:cNvGrpSpPr>
        </xdr:nvGrpSpPr>
        <xdr:grpSpPr bwMode="auto">
          <a:xfrm rot="-5400000">
            <a:off x="629" y="1334"/>
            <a:ext cx="31" cy="21"/>
            <a:chOff x="206" y="1182"/>
            <a:chExt cx="31" cy="21"/>
          </a:xfrm>
        </xdr:grpSpPr>
        <xdr:sp macro="" textlink="">
          <xdr:nvSpPr>
            <xdr:cNvPr id="313" name="Line 277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314" name="Line 278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307" name="Group 279"/>
          <xdr:cNvGrpSpPr>
            <a:grpSpLocks/>
          </xdr:cNvGrpSpPr>
        </xdr:nvGrpSpPr>
        <xdr:grpSpPr bwMode="auto">
          <a:xfrm rot="10800000">
            <a:off x="592" y="1243"/>
            <a:ext cx="31" cy="21"/>
            <a:chOff x="206" y="1182"/>
            <a:chExt cx="31" cy="21"/>
          </a:xfrm>
        </xdr:grpSpPr>
        <xdr:sp macro="" textlink="">
          <xdr:nvSpPr>
            <xdr:cNvPr id="311" name="Line 280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312" name="Line 281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308" name="Group 282"/>
          <xdr:cNvGrpSpPr>
            <a:grpSpLocks/>
          </xdr:cNvGrpSpPr>
        </xdr:nvGrpSpPr>
        <xdr:grpSpPr bwMode="auto">
          <a:xfrm>
            <a:off x="552" y="1368"/>
            <a:ext cx="31" cy="21"/>
            <a:chOff x="206" y="1182"/>
            <a:chExt cx="31" cy="21"/>
          </a:xfrm>
        </xdr:grpSpPr>
        <xdr:sp macro="" textlink="">
          <xdr:nvSpPr>
            <xdr:cNvPr id="309" name="Line 283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310" name="Line 284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</xdr:grpSp>
    <xdr:clientData/>
  </xdr:twoCellAnchor>
  <xdr:twoCellAnchor>
    <xdr:from>
      <xdr:col>8</xdr:col>
      <xdr:colOff>31751</xdr:colOff>
      <xdr:row>27</xdr:row>
      <xdr:rowOff>226220</xdr:rowOff>
    </xdr:from>
    <xdr:to>
      <xdr:col>10</xdr:col>
      <xdr:colOff>369888</xdr:colOff>
      <xdr:row>32</xdr:row>
      <xdr:rowOff>2</xdr:rowOff>
    </xdr:to>
    <xdr:grpSp>
      <xdr:nvGrpSpPr>
        <xdr:cNvPr id="317" name="Group 272"/>
        <xdr:cNvGrpSpPr>
          <a:grpSpLocks/>
        </xdr:cNvGrpSpPr>
      </xdr:nvGrpSpPr>
      <xdr:grpSpPr bwMode="auto">
        <a:xfrm>
          <a:off x="3746501" y="10275095"/>
          <a:ext cx="1195387" cy="1440657"/>
          <a:chOff x="516" y="1243"/>
          <a:chExt cx="139" cy="146"/>
        </a:xfrm>
      </xdr:grpSpPr>
      <xdr:grpSp>
        <xdr:nvGrpSpPr>
          <xdr:cNvPr id="318" name="Group 273"/>
          <xdr:cNvGrpSpPr>
            <a:grpSpLocks/>
          </xdr:cNvGrpSpPr>
        </xdr:nvGrpSpPr>
        <xdr:grpSpPr bwMode="auto">
          <a:xfrm rot="5400000">
            <a:off x="511" y="1280"/>
            <a:ext cx="31" cy="21"/>
            <a:chOff x="206" y="1182"/>
            <a:chExt cx="31" cy="21"/>
          </a:xfrm>
        </xdr:grpSpPr>
        <xdr:sp macro="" textlink="">
          <xdr:nvSpPr>
            <xdr:cNvPr id="328" name="Line 274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329" name="Line 275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319" name="Group 276"/>
          <xdr:cNvGrpSpPr>
            <a:grpSpLocks/>
          </xdr:cNvGrpSpPr>
        </xdr:nvGrpSpPr>
        <xdr:grpSpPr bwMode="auto">
          <a:xfrm rot="-5400000">
            <a:off x="629" y="1334"/>
            <a:ext cx="31" cy="21"/>
            <a:chOff x="206" y="1182"/>
            <a:chExt cx="31" cy="21"/>
          </a:xfrm>
        </xdr:grpSpPr>
        <xdr:sp macro="" textlink="">
          <xdr:nvSpPr>
            <xdr:cNvPr id="326" name="Line 277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327" name="Line 278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320" name="Group 279"/>
          <xdr:cNvGrpSpPr>
            <a:grpSpLocks/>
          </xdr:cNvGrpSpPr>
        </xdr:nvGrpSpPr>
        <xdr:grpSpPr bwMode="auto">
          <a:xfrm rot="10800000">
            <a:off x="592" y="1243"/>
            <a:ext cx="31" cy="21"/>
            <a:chOff x="206" y="1182"/>
            <a:chExt cx="31" cy="21"/>
          </a:xfrm>
        </xdr:grpSpPr>
        <xdr:sp macro="" textlink="">
          <xdr:nvSpPr>
            <xdr:cNvPr id="324" name="Line 280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325" name="Line 281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321" name="Group 282"/>
          <xdr:cNvGrpSpPr>
            <a:grpSpLocks/>
          </xdr:cNvGrpSpPr>
        </xdr:nvGrpSpPr>
        <xdr:grpSpPr bwMode="auto">
          <a:xfrm>
            <a:off x="552" y="1368"/>
            <a:ext cx="31" cy="21"/>
            <a:chOff x="206" y="1182"/>
            <a:chExt cx="31" cy="21"/>
          </a:xfrm>
        </xdr:grpSpPr>
        <xdr:sp macro="" textlink="">
          <xdr:nvSpPr>
            <xdr:cNvPr id="322" name="Line 283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323" name="Line 284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</xdr:grpSp>
    <xdr:clientData/>
  </xdr:twoCellAnchor>
  <xdr:twoCellAnchor>
    <xdr:from>
      <xdr:col>28</xdr:col>
      <xdr:colOff>15612</xdr:colOff>
      <xdr:row>22</xdr:row>
      <xdr:rowOff>134273</xdr:rowOff>
    </xdr:from>
    <xdr:to>
      <xdr:col>30</xdr:col>
      <xdr:colOff>2978</xdr:colOff>
      <xdr:row>26</xdr:row>
      <xdr:rowOff>2154</xdr:rowOff>
    </xdr:to>
    <xdr:grpSp>
      <xdr:nvGrpSpPr>
        <xdr:cNvPr id="330" name="グループ化 329"/>
        <xdr:cNvGrpSpPr/>
      </xdr:nvGrpSpPr>
      <xdr:grpSpPr>
        <a:xfrm>
          <a:off x="11874237" y="8611523"/>
          <a:ext cx="1035116" cy="1106131"/>
          <a:chOff x="1587238" y="10453023"/>
          <a:chExt cx="1352616" cy="1122006"/>
        </a:xfrm>
      </xdr:grpSpPr>
      <xdr:grpSp>
        <xdr:nvGrpSpPr>
          <xdr:cNvPr id="331" name="グループ化 151"/>
          <xdr:cNvGrpSpPr>
            <a:grpSpLocks/>
          </xdr:cNvGrpSpPr>
        </xdr:nvGrpSpPr>
        <xdr:grpSpPr bwMode="auto">
          <a:xfrm rot="18766758">
            <a:off x="1702543" y="10337718"/>
            <a:ext cx="1122006" cy="1352616"/>
            <a:chOff x="2033589" y="11472864"/>
            <a:chExt cx="1114425" cy="1362075"/>
          </a:xfrm>
        </xdr:grpSpPr>
        <xdr:grpSp>
          <xdr:nvGrpSpPr>
            <xdr:cNvPr id="334" name="Group 189"/>
            <xdr:cNvGrpSpPr>
              <a:grpSpLocks/>
            </xdr:cNvGrpSpPr>
          </xdr:nvGrpSpPr>
          <xdr:grpSpPr bwMode="auto">
            <a:xfrm rot="-5400000">
              <a:off x="1909764" y="11596689"/>
              <a:ext cx="1362075" cy="1114425"/>
              <a:chOff x="188" y="1272"/>
              <a:chExt cx="143" cy="117"/>
            </a:xfrm>
          </xdr:grpSpPr>
          <xdr:grpSp>
            <xdr:nvGrpSpPr>
              <xdr:cNvPr id="336" name="Group 190"/>
              <xdr:cNvGrpSpPr>
                <a:grpSpLocks/>
              </xdr:cNvGrpSpPr>
            </xdr:nvGrpSpPr>
            <xdr:grpSpPr bwMode="auto">
              <a:xfrm rot="5400000">
                <a:off x="183" y="1277"/>
                <a:ext cx="31" cy="21"/>
                <a:chOff x="206" y="1182"/>
                <a:chExt cx="31" cy="21"/>
              </a:xfrm>
            </xdr:grpSpPr>
            <xdr:sp macro="" textlink="">
              <xdr:nvSpPr>
                <xdr:cNvPr id="344" name="Line 191"/>
                <xdr:cNvSpPr>
                  <a:spLocks noChangeShapeType="1"/>
                </xdr:cNvSpPr>
              </xdr:nvSpPr>
              <xdr:spPr bwMode="auto">
                <a:xfrm>
                  <a:off x="206" y="1183"/>
                  <a:ext cx="31" cy="0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345" name="Line 192"/>
                <xdr:cNvSpPr>
                  <a:spLocks noChangeShapeType="1"/>
                </xdr:cNvSpPr>
              </xdr:nvSpPr>
              <xdr:spPr bwMode="auto">
                <a:xfrm>
                  <a:off x="222" y="1182"/>
                  <a:ext cx="0" cy="21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</xdr:grpSp>
          <xdr:grpSp>
            <xdr:nvGrpSpPr>
              <xdr:cNvPr id="337" name="Group 193"/>
              <xdr:cNvGrpSpPr>
                <a:grpSpLocks/>
              </xdr:cNvGrpSpPr>
            </xdr:nvGrpSpPr>
            <xdr:grpSpPr bwMode="auto">
              <a:xfrm rot="10800000">
                <a:off x="224" y="1356"/>
                <a:ext cx="42" cy="33"/>
                <a:chOff x="261" y="1122"/>
                <a:chExt cx="42" cy="33"/>
              </a:xfrm>
            </xdr:grpSpPr>
            <xdr:sp macro="" textlink="">
              <xdr:nvSpPr>
                <xdr:cNvPr id="341" name="Line 37"/>
                <xdr:cNvSpPr>
                  <a:spLocks noChangeShapeType="1"/>
                </xdr:cNvSpPr>
              </xdr:nvSpPr>
              <xdr:spPr bwMode="auto">
                <a:xfrm rot="5378795">
                  <a:off x="265" y="1139"/>
                  <a:ext cx="33" cy="0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 type="triangle" w="med" len="med"/>
                </a:ln>
              </xdr:spPr>
            </xdr:sp>
            <xdr:sp macro="" textlink="">
              <xdr:nvSpPr>
                <xdr:cNvPr id="342" name="Freeform 39"/>
                <xdr:cNvSpPr>
                  <a:spLocks/>
                </xdr:cNvSpPr>
              </xdr:nvSpPr>
              <xdr:spPr bwMode="auto">
                <a:xfrm rot="5422137">
                  <a:off x="287" y="1130"/>
                  <a:ext cx="11" cy="21"/>
                </a:xfrm>
                <a:custGeom>
                  <a:avLst/>
                  <a:gdLst>
                    <a:gd name="T0" fmla="*/ 0 w 25"/>
                    <a:gd name="T1" fmla="*/ 3 h 25"/>
                    <a:gd name="T2" fmla="*/ 0 w 25"/>
                    <a:gd name="T3" fmla="*/ 3 h 25"/>
                    <a:gd name="T4" fmla="*/ 0 w 25"/>
                    <a:gd name="T5" fmla="*/ 0 h 25"/>
                    <a:gd name="T6" fmla="*/ 0 60000 65536"/>
                    <a:gd name="T7" fmla="*/ 0 60000 65536"/>
                    <a:gd name="T8" fmla="*/ 0 60000 65536"/>
                    <a:gd name="T9" fmla="*/ 0 w 25"/>
                    <a:gd name="T10" fmla="*/ 0 h 25"/>
                    <a:gd name="T11" fmla="*/ 25 w 25"/>
                    <a:gd name="T12" fmla="*/ 25 h 25"/>
                  </a:gdLst>
                  <a:ahLst/>
                  <a:cxnLst>
                    <a:cxn ang="T6">
                      <a:pos x="T0" y="T1"/>
                    </a:cxn>
                    <a:cxn ang="T7">
                      <a:pos x="T2" y="T3"/>
                    </a:cxn>
                    <a:cxn ang="T8">
                      <a:pos x="T4" y="T5"/>
                    </a:cxn>
                  </a:cxnLst>
                  <a:rect l="T9" t="T10" r="T11" b="T12"/>
                  <a:pathLst>
                    <a:path w="25" h="25">
                      <a:moveTo>
                        <a:pt x="0" y="25"/>
                      </a:moveTo>
                      <a:cubicBezTo>
                        <a:pt x="3" y="24"/>
                        <a:pt x="12" y="22"/>
                        <a:pt x="16" y="18"/>
                      </a:cubicBezTo>
                      <a:cubicBezTo>
                        <a:pt x="20" y="14"/>
                        <a:pt x="23" y="4"/>
                        <a:pt x="25" y="0"/>
                      </a:cubicBezTo>
                    </a:path>
                  </a:pathLst>
                </a:custGeom>
                <a:noFill/>
                <a:ln w="9525" cap="flat" cmpd="sng">
                  <a:solidFill>
                    <a:srgbClr val="000000"/>
                  </a:solidFill>
                  <a:prstDash val="solid"/>
                  <a:round/>
                  <a:headEnd type="none" w="med" len="med"/>
                  <a:tailEnd type="triangle" w="med" len="med"/>
                </a:ln>
              </xdr:spPr>
            </xdr:sp>
            <xdr:sp macro="" textlink="">
              <xdr:nvSpPr>
                <xdr:cNvPr id="343" name="Freeform 39"/>
                <xdr:cNvSpPr>
                  <a:spLocks/>
                </xdr:cNvSpPr>
              </xdr:nvSpPr>
              <xdr:spPr bwMode="auto">
                <a:xfrm rot="16177863" flipH="1">
                  <a:off x="266" y="1130"/>
                  <a:ext cx="11" cy="21"/>
                </a:xfrm>
                <a:custGeom>
                  <a:avLst/>
                  <a:gdLst>
                    <a:gd name="T0" fmla="*/ 0 w 25"/>
                    <a:gd name="T1" fmla="*/ 3 h 25"/>
                    <a:gd name="T2" fmla="*/ 0 w 25"/>
                    <a:gd name="T3" fmla="*/ 3 h 25"/>
                    <a:gd name="T4" fmla="*/ 0 w 25"/>
                    <a:gd name="T5" fmla="*/ 0 h 25"/>
                    <a:gd name="T6" fmla="*/ 0 60000 65536"/>
                    <a:gd name="T7" fmla="*/ 0 60000 65536"/>
                    <a:gd name="T8" fmla="*/ 0 60000 65536"/>
                    <a:gd name="T9" fmla="*/ 0 w 25"/>
                    <a:gd name="T10" fmla="*/ 0 h 25"/>
                    <a:gd name="T11" fmla="*/ 25 w 25"/>
                    <a:gd name="T12" fmla="*/ 25 h 25"/>
                  </a:gdLst>
                  <a:ahLst/>
                  <a:cxnLst>
                    <a:cxn ang="T6">
                      <a:pos x="T0" y="T1"/>
                    </a:cxn>
                    <a:cxn ang="T7">
                      <a:pos x="T2" y="T3"/>
                    </a:cxn>
                    <a:cxn ang="T8">
                      <a:pos x="T4" y="T5"/>
                    </a:cxn>
                  </a:cxnLst>
                  <a:rect l="T9" t="T10" r="T11" b="T12"/>
                  <a:pathLst>
                    <a:path w="25" h="25">
                      <a:moveTo>
                        <a:pt x="0" y="25"/>
                      </a:moveTo>
                      <a:cubicBezTo>
                        <a:pt x="3" y="24"/>
                        <a:pt x="12" y="22"/>
                        <a:pt x="16" y="18"/>
                      </a:cubicBezTo>
                      <a:cubicBezTo>
                        <a:pt x="20" y="14"/>
                        <a:pt x="23" y="4"/>
                        <a:pt x="25" y="0"/>
                      </a:cubicBezTo>
                    </a:path>
                  </a:pathLst>
                </a:custGeom>
                <a:noFill/>
                <a:ln w="9525" cap="flat" cmpd="sng">
                  <a:solidFill>
                    <a:srgbClr val="000000"/>
                  </a:solidFill>
                  <a:prstDash val="solid"/>
                  <a:round/>
                  <a:headEnd type="none" w="med" len="med"/>
                  <a:tailEnd type="triangle" w="med" len="med"/>
                </a:ln>
              </xdr:spPr>
            </xdr:sp>
          </xdr:grpSp>
          <xdr:grpSp>
            <xdr:nvGrpSpPr>
              <xdr:cNvPr id="338" name="Group 201"/>
              <xdr:cNvGrpSpPr>
                <a:grpSpLocks/>
              </xdr:cNvGrpSpPr>
            </xdr:nvGrpSpPr>
            <xdr:grpSpPr bwMode="auto">
              <a:xfrm rot="16200000" flipH="1">
                <a:off x="305" y="1335"/>
                <a:ext cx="31" cy="21"/>
                <a:chOff x="206" y="1182"/>
                <a:chExt cx="31" cy="21"/>
              </a:xfrm>
            </xdr:grpSpPr>
            <xdr:sp macro="" textlink="">
              <xdr:nvSpPr>
                <xdr:cNvPr id="339" name="Line 202"/>
                <xdr:cNvSpPr>
                  <a:spLocks noChangeShapeType="1"/>
                </xdr:cNvSpPr>
              </xdr:nvSpPr>
              <xdr:spPr bwMode="auto">
                <a:xfrm>
                  <a:off x="206" y="1182"/>
                  <a:ext cx="31" cy="0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340" name="Line 203"/>
                <xdr:cNvSpPr>
                  <a:spLocks noChangeShapeType="1"/>
                </xdr:cNvSpPr>
              </xdr:nvSpPr>
              <xdr:spPr bwMode="auto">
                <a:xfrm>
                  <a:off x="222" y="1182"/>
                  <a:ext cx="0" cy="21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</xdr:grpSp>
        </xdr:grpSp>
        <xdr:sp macro="" textlink="">
          <xdr:nvSpPr>
            <xdr:cNvPr id="335" name="Line 172"/>
            <xdr:cNvSpPr>
              <a:spLocks noChangeShapeType="1"/>
            </xdr:cNvSpPr>
          </xdr:nvSpPr>
          <xdr:spPr bwMode="auto">
            <a:xfrm flipH="1">
              <a:off x="2219325" y="12515850"/>
              <a:ext cx="533400" cy="9524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prstDash val="sysDot"/>
              <a:round/>
              <a:headEnd type="triangle" w="med" len="med"/>
              <a:tailEnd type="triangle" w="med" len="med"/>
            </a:ln>
          </xdr:spPr>
        </xdr:sp>
      </xdr:grpSp>
      <xdr:sp macro="" textlink="">
        <xdr:nvSpPr>
          <xdr:cNvPr id="332" name="Line 191"/>
          <xdr:cNvSpPr>
            <a:spLocks noChangeShapeType="1"/>
          </xdr:cNvSpPr>
        </xdr:nvSpPr>
        <xdr:spPr bwMode="auto">
          <a:xfrm rot="18766758">
            <a:off x="1815519" y="11114671"/>
            <a:ext cx="0" cy="29728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33" name="Line 191"/>
          <xdr:cNvSpPr>
            <a:spLocks noChangeShapeType="1"/>
          </xdr:cNvSpPr>
        </xdr:nvSpPr>
        <xdr:spPr bwMode="auto">
          <a:xfrm rot="18766758" flipV="1">
            <a:off x="1631083" y="11324300"/>
            <a:ext cx="202554" cy="899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24</xdr:col>
      <xdr:colOff>12388</xdr:colOff>
      <xdr:row>22</xdr:row>
      <xdr:rowOff>73729</xdr:rowOff>
    </xdr:from>
    <xdr:to>
      <xdr:col>27</xdr:col>
      <xdr:colOff>441211</xdr:colOff>
      <xdr:row>24</xdr:row>
      <xdr:rowOff>349250</xdr:rowOff>
    </xdr:to>
    <xdr:grpSp>
      <xdr:nvGrpSpPr>
        <xdr:cNvPr id="346" name="グループ化 345"/>
        <xdr:cNvGrpSpPr/>
      </xdr:nvGrpSpPr>
      <xdr:grpSpPr>
        <a:xfrm>
          <a:off x="10418451" y="8550979"/>
          <a:ext cx="1357510" cy="1037521"/>
          <a:chOff x="1639861" y="10462517"/>
          <a:chExt cx="1324239" cy="978160"/>
        </a:xfrm>
      </xdr:grpSpPr>
      <xdr:grpSp>
        <xdr:nvGrpSpPr>
          <xdr:cNvPr id="347" name="Group 189"/>
          <xdr:cNvGrpSpPr>
            <a:grpSpLocks/>
          </xdr:cNvGrpSpPr>
        </xdr:nvGrpSpPr>
        <xdr:grpSpPr bwMode="auto">
          <a:xfrm rot="13366758">
            <a:off x="1639861" y="10462517"/>
            <a:ext cx="1324239" cy="978160"/>
            <a:chOff x="191" y="1287"/>
            <a:chExt cx="140" cy="102"/>
          </a:xfrm>
        </xdr:grpSpPr>
        <xdr:grpSp>
          <xdr:nvGrpSpPr>
            <xdr:cNvPr id="350" name="Group 190"/>
            <xdr:cNvGrpSpPr>
              <a:grpSpLocks/>
            </xdr:cNvGrpSpPr>
          </xdr:nvGrpSpPr>
          <xdr:grpSpPr bwMode="auto">
            <a:xfrm rot="5400000">
              <a:off x="186" y="1292"/>
              <a:ext cx="31" cy="21"/>
              <a:chOff x="219" y="1181"/>
              <a:chExt cx="31" cy="21"/>
            </a:xfrm>
          </xdr:grpSpPr>
          <xdr:sp macro="" textlink="">
            <xdr:nvSpPr>
              <xdr:cNvPr id="358" name="Line 191"/>
              <xdr:cNvSpPr>
                <a:spLocks noChangeShapeType="1"/>
              </xdr:cNvSpPr>
            </xdr:nvSpPr>
            <xdr:spPr bwMode="auto">
              <a:xfrm>
                <a:off x="219" y="1182"/>
                <a:ext cx="31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359" name="Line 192"/>
              <xdr:cNvSpPr>
                <a:spLocks noChangeShapeType="1"/>
              </xdr:cNvSpPr>
            </xdr:nvSpPr>
            <xdr:spPr bwMode="auto">
              <a:xfrm>
                <a:off x="237" y="1181"/>
                <a:ext cx="0" cy="21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</xdr:spPr>
          </xdr:sp>
        </xdr:grpSp>
        <xdr:grpSp>
          <xdr:nvGrpSpPr>
            <xdr:cNvPr id="351" name="Group 193"/>
            <xdr:cNvGrpSpPr>
              <a:grpSpLocks/>
            </xdr:cNvGrpSpPr>
          </xdr:nvGrpSpPr>
          <xdr:grpSpPr bwMode="auto">
            <a:xfrm rot="10800000">
              <a:off x="224" y="1356"/>
              <a:ext cx="42" cy="33"/>
              <a:chOff x="261" y="1122"/>
              <a:chExt cx="42" cy="33"/>
            </a:xfrm>
          </xdr:grpSpPr>
          <xdr:sp macro="" textlink="">
            <xdr:nvSpPr>
              <xdr:cNvPr id="355" name="Line 37"/>
              <xdr:cNvSpPr>
                <a:spLocks noChangeShapeType="1"/>
              </xdr:cNvSpPr>
            </xdr:nvSpPr>
            <xdr:spPr bwMode="auto">
              <a:xfrm rot="5378795">
                <a:off x="265" y="1139"/>
                <a:ext cx="33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 type="triangle" w="med" len="med"/>
              </a:ln>
            </xdr:spPr>
          </xdr:sp>
          <xdr:sp macro="" textlink="">
            <xdr:nvSpPr>
              <xdr:cNvPr id="356" name="Freeform 39"/>
              <xdr:cNvSpPr>
                <a:spLocks/>
              </xdr:cNvSpPr>
            </xdr:nvSpPr>
            <xdr:spPr bwMode="auto">
              <a:xfrm rot="5422137">
                <a:off x="287" y="1130"/>
                <a:ext cx="11" cy="21"/>
              </a:xfrm>
              <a:custGeom>
                <a:avLst/>
                <a:gdLst>
                  <a:gd name="T0" fmla="*/ 0 w 25"/>
                  <a:gd name="T1" fmla="*/ 3 h 25"/>
                  <a:gd name="T2" fmla="*/ 0 w 25"/>
                  <a:gd name="T3" fmla="*/ 3 h 25"/>
                  <a:gd name="T4" fmla="*/ 0 w 25"/>
                  <a:gd name="T5" fmla="*/ 0 h 25"/>
                  <a:gd name="T6" fmla="*/ 0 60000 65536"/>
                  <a:gd name="T7" fmla="*/ 0 60000 65536"/>
                  <a:gd name="T8" fmla="*/ 0 60000 65536"/>
                  <a:gd name="T9" fmla="*/ 0 w 25"/>
                  <a:gd name="T10" fmla="*/ 0 h 25"/>
                  <a:gd name="T11" fmla="*/ 25 w 25"/>
                  <a:gd name="T12" fmla="*/ 25 h 25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T9" t="T10" r="T11" b="T12"/>
                <a:pathLst>
                  <a:path w="25" h="25">
                    <a:moveTo>
                      <a:pt x="0" y="25"/>
                    </a:moveTo>
                    <a:cubicBezTo>
                      <a:pt x="3" y="24"/>
                      <a:pt x="12" y="22"/>
                      <a:pt x="16" y="18"/>
                    </a:cubicBezTo>
                    <a:cubicBezTo>
                      <a:pt x="20" y="14"/>
                      <a:pt x="23" y="4"/>
                      <a:pt x="25" y="0"/>
                    </a:cubicBezTo>
                  </a:path>
                </a:pathLst>
              </a:cu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none" w="med" len="med"/>
                <a:tailEnd type="triangle" w="med" len="med"/>
              </a:ln>
            </xdr:spPr>
          </xdr:sp>
          <xdr:sp macro="" textlink="">
            <xdr:nvSpPr>
              <xdr:cNvPr id="357" name="Freeform 39"/>
              <xdr:cNvSpPr>
                <a:spLocks/>
              </xdr:cNvSpPr>
            </xdr:nvSpPr>
            <xdr:spPr bwMode="auto">
              <a:xfrm rot="16177863" flipH="1">
                <a:off x="266" y="1130"/>
                <a:ext cx="11" cy="21"/>
              </a:xfrm>
              <a:custGeom>
                <a:avLst/>
                <a:gdLst>
                  <a:gd name="T0" fmla="*/ 0 w 25"/>
                  <a:gd name="T1" fmla="*/ 3 h 25"/>
                  <a:gd name="T2" fmla="*/ 0 w 25"/>
                  <a:gd name="T3" fmla="*/ 3 h 25"/>
                  <a:gd name="T4" fmla="*/ 0 w 25"/>
                  <a:gd name="T5" fmla="*/ 0 h 25"/>
                  <a:gd name="T6" fmla="*/ 0 60000 65536"/>
                  <a:gd name="T7" fmla="*/ 0 60000 65536"/>
                  <a:gd name="T8" fmla="*/ 0 60000 65536"/>
                  <a:gd name="T9" fmla="*/ 0 w 25"/>
                  <a:gd name="T10" fmla="*/ 0 h 25"/>
                  <a:gd name="T11" fmla="*/ 25 w 25"/>
                  <a:gd name="T12" fmla="*/ 25 h 25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T9" t="T10" r="T11" b="T12"/>
                <a:pathLst>
                  <a:path w="25" h="25">
                    <a:moveTo>
                      <a:pt x="0" y="25"/>
                    </a:moveTo>
                    <a:cubicBezTo>
                      <a:pt x="3" y="24"/>
                      <a:pt x="12" y="22"/>
                      <a:pt x="16" y="18"/>
                    </a:cubicBezTo>
                    <a:cubicBezTo>
                      <a:pt x="20" y="14"/>
                      <a:pt x="23" y="4"/>
                      <a:pt x="25" y="0"/>
                    </a:cubicBezTo>
                  </a:path>
                </a:pathLst>
              </a:cu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none" w="med" len="med"/>
                <a:tailEnd type="triangle" w="med" len="med"/>
              </a:ln>
            </xdr:spPr>
          </xdr:sp>
        </xdr:grpSp>
        <xdr:grpSp>
          <xdr:nvGrpSpPr>
            <xdr:cNvPr id="352" name="Group 201"/>
            <xdr:cNvGrpSpPr>
              <a:grpSpLocks/>
            </xdr:cNvGrpSpPr>
          </xdr:nvGrpSpPr>
          <xdr:grpSpPr bwMode="auto">
            <a:xfrm rot="16200000" flipH="1">
              <a:off x="305" y="1335"/>
              <a:ext cx="31" cy="21"/>
              <a:chOff x="206" y="1182"/>
              <a:chExt cx="31" cy="21"/>
            </a:xfrm>
          </xdr:grpSpPr>
          <xdr:sp macro="" textlink="">
            <xdr:nvSpPr>
              <xdr:cNvPr id="353" name="Line 202"/>
              <xdr:cNvSpPr>
                <a:spLocks noChangeShapeType="1"/>
              </xdr:cNvSpPr>
            </xdr:nvSpPr>
            <xdr:spPr bwMode="auto">
              <a:xfrm>
                <a:off x="206" y="1182"/>
                <a:ext cx="31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354" name="Line 203"/>
              <xdr:cNvSpPr>
                <a:spLocks noChangeShapeType="1"/>
              </xdr:cNvSpPr>
            </xdr:nvSpPr>
            <xdr:spPr bwMode="auto">
              <a:xfrm>
                <a:off x="222" y="1182"/>
                <a:ext cx="0" cy="21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</xdr:spPr>
          </xdr:sp>
        </xdr:grpSp>
      </xdr:grpSp>
      <xdr:sp macro="" textlink="">
        <xdr:nvSpPr>
          <xdr:cNvPr id="348" name="Line 191"/>
          <xdr:cNvSpPr>
            <a:spLocks noChangeShapeType="1"/>
          </xdr:cNvSpPr>
        </xdr:nvSpPr>
        <xdr:spPr bwMode="auto">
          <a:xfrm rot="18766758">
            <a:off x="1815519" y="11114671"/>
            <a:ext cx="0" cy="29728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49" name="Line 191"/>
          <xdr:cNvSpPr>
            <a:spLocks noChangeShapeType="1"/>
          </xdr:cNvSpPr>
        </xdr:nvSpPr>
        <xdr:spPr bwMode="auto">
          <a:xfrm rot="18766758" flipV="1">
            <a:off x="1631083" y="11324300"/>
            <a:ext cx="202554" cy="899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27</xdr:col>
      <xdr:colOff>289719</xdr:colOff>
      <xdr:row>27</xdr:row>
      <xdr:rowOff>257968</xdr:rowOff>
    </xdr:from>
    <xdr:to>
      <xdr:col>29</xdr:col>
      <xdr:colOff>285023</xdr:colOff>
      <xdr:row>31</xdr:row>
      <xdr:rowOff>94099</xdr:rowOff>
    </xdr:to>
    <xdr:grpSp>
      <xdr:nvGrpSpPr>
        <xdr:cNvPr id="360" name="グループ化 359"/>
        <xdr:cNvGrpSpPr/>
      </xdr:nvGrpSpPr>
      <xdr:grpSpPr>
        <a:xfrm rot="10525191">
          <a:off x="11624469" y="10306843"/>
          <a:ext cx="1043054" cy="1169631"/>
          <a:chOff x="1587238" y="10453023"/>
          <a:chExt cx="1352616" cy="1122006"/>
        </a:xfrm>
      </xdr:grpSpPr>
      <xdr:grpSp>
        <xdr:nvGrpSpPr>
          <xdr:cNvPr id="361" name="グループ化 151"/>
          <xdr:cNvGrpSpPr>
            <a:grpSpLocks/>
          </xdr:cNvGrpSpPr>
        </xdr:nvGrpSpPr>
        <xdr:grpSpPr bwMode="auto">
          <a:xfrm rot="18766758">
            <a:off x="1702543" y="10337718"/>
            <a:ext cx="1122006" cy="1352616"/>
            <a:chOff x="2033589" y="11472864"/>
            <a:chExt cx="1114425" cy="1362075"/>
          </a:xfrm>
        </xdr:grpSpPr>
        <xdr:grpSp>
          <xdr:nvGrpSpPr>
            <xdr:cNvPr id="364" name="Group 189"/>
            <xdr:cNvGrpSpPr>
              <a:grpSpLocks/>
            </xdr:cNvGrpSpPr>
          </xdr:nvGrpSpPr>
          <xdr:grpSpPr bwMode="auto">
            <a:xfrm rot="-5400000">
              <a:off x="1909764" y="11596689"/>
              <a:ext cx="1362075" cy="1114425"/>
              <a:chOff x="188" y="1272"/>
              <a:chExt cx="143" cy="117"/>
            </a:xfrm>
          </xdr:grpSpPr>
          <xdr:grpSp>
            <xdr:nvGrpSpPr>
              <xdr:cNvPr id="366" name="Group 190"/>
              <xdr:cNvGrpSpPr>
                <a:grpSpLocks/>
              </xdr:cNvGrpSpPr>
            </xdr:nvGrpSpPr>
            <xdr:grpSpPr bwMode="auto">
              <a:xfrm rot="5400000">
                <a:off x="183" y="1277"/>
                <a:ext cx="31" cy="21"/>
                <a:chOff x="206" y="1182"/>
                <a:chExt cx="31" cy="21"/>
              </a:xfrm>
            </xdr:grpSpPr>
            <xdr:sp macro="" textlink="">
              <xdr:nvSpPr>
                <xdr:cNvPr id="374" name="Line 191"/>
                <xdr:cNvSpPr>
                  <a:spLocks noChangeShapeType="1"/>
                </xdr:cNvSpPr>
              </xdr:nvSpPr>
              <xdr:spPr bwMode="auto">
                <a:xfrm>
                  <a:off x="206" y="1183"/>
                  <a:ext cx="31" cy="0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375" name="Line 192"/>
                <xdr:cNvSpPr>
                  <a:spLocks noChangeShapeType="1"/>
                </xdr:cNvSpPr>
              </xdr:nvSpPr>
              <xdr:spPr bwMode="auto">
                <a:xfrm>
                  <a:off x="222" y="1182"/>
                  <a:ext cx="0" cy="21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</xdr:grpSp>
          <xdr:grpSp>
            <xdr:nvGrpSpPr>
              <xdr:cNvPr id="367" name="Group 193"/>
              <xdr:cNvGrpSpPr>
                <a:grpSpLocks/>
              </xdr:cNvGrpSpPr>
            </xdr:nvGrpSpPr>
            <xdr:grpSpPr bwMode="auto">
              <a:xfrm rot="10800000">
                <a:off x="224" y="1356"/>
                <a:ext cx="42" cy="33"/>
                <a:chOff x="261" y="1122"/>
                <a:chExt cx="42" cy="33"/>
              </a:xfrm>
            </xdr:grpSpPr>
            <xdr:sp macro="" textlink="">
              <xdr:nvSpPr>
                <xdr:cNvPr id="371" name="Line 37"/>
                <xdr:cNvSpPr>
                  <a:spLocks noChangeShapeType="1"/>
                </xdr:cNvSpPr>
              </xdr:nvSpPr>
              <xdr:spPr bwMode="auto">
                <a:xfrm rot="5378795">
                  <a:off x="265" y="1139"/>
                  <a:ext cx="33" cy="0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 type="triangle" w="med" len="med"/>
                </a:ln>
              </xdr:spPr>
            </xdr:sp>
            <xdr:sp macro="" textlink="">
              <xdr:nvSpPr>
                <xdr:cNvPr id="372" name="Freeform 39"/>
                <xdr:cNvSpPr>
                  <a:spLocks/>
                </xdr:cNvSpPr>
              </xdr:nvSpPr>
              <xdr:spPr bwMode="auto">
                <a:xfrm rot="5422137">
                  <a:off x="287" y="1130"/>
                  <a:ext cx="11" cy="21"/>
                </a:xfrm>
                <a:custGeom>
                  <a:avLst/>
                  <a:gdLst>
                    <a:gd name="T0" fmla="*/ 0 w 25"/>
                    <a:gd name="T1" fmla="*/ 3 h 25"/>
                    <a:gd name="T2" fmla="*/ 0 w 25"/>
                    <a:gd name="T3" fmla="*/ 3 h 25"/>
                    <a:gd name="T4" fmla="*/ 0 w 25"/>
                    <a:gd name="T5" fmla="*/ 0 h 25"/>
                    <a:gd name="T6" fmla="*/ 0 60000 65536"/>
                    <a:gd name="T7" fmla="*/ 0 60000 65536"/>
                    <a:gd name="T8" fmla="*/ 0 60000 65536"/>
                    <a:gd name="T9" fmla="*/ 0 w 25"/>
                    <a:gd name="T10" fmla="*/ 0 h 25"/>
                    <a:gd name="T11" fmla="*/ 25 w 25"/>
                    <a:gd name="T12" fmla="*/ 25 h 25"/>
                  </a:gdLst>
                  <a:ahLst/>
                  <a:cxnLst>
                    <a:cxn ang="T6">
                      <a:pos x="T0" y="T1"/>
                    </a:cxn>
                    <a:cxn ang="T7">
                      <a:pos x="T2" y="T3"/>
                    </a:cxn>
                    <a:cxn ang="T8">
                      <a:pos x="T4" y="T5"/>
                    </a:cxn>
                  </a:cxnLst>
                  <a:rect l="T9" t="T10" r="T11" b="T12"/>
                  <a:pathLst>
                    <a:path w="25" h="25">
                      <a:moveTo>
                        <a:pt x="0" y="25"/>
                      </a:moveTo>
                      <a:cubicBezTo>
                        <a:pt x="3" y="24"/>
                        <a:pt x="12" y="22"/>
                        <a:pt x="16" y="18"/>
                      </a:cubicBezTo>
                      <a:cubicBezTo>
                        <a:pt x="20" y="14"/>
                        <a:pt x="23" y="4"/>
                        <a:pt x="25" y="0"/>
                      </a:cubicBezTo>
                    </a:path>
                  </a:pathLst>
                </a:custGeom>
                <a:noFill/>
                <a:ln w="9525" cap="flat" cmpd="sng">
                  <a:solidFill>
                    <a:srgbClr val="000000"/>
                  </a:solidFill>
                  <a:prstDash val="solid"/>
                  <a:round/>
                  <a:headEnd type="none" w="med" len="med"/>
                  <a:tailEnd type="triangle" w="med" len="med"/>
                </a:ln>
              </xdr:spPr>
            </xdr:sp>
            <xdr:sp macro="" textlink="">
              <xdr:nvSpPr>
                <xdr:cNvPr id="373" name="Freeform 39"/>
                <xdr:cNvSpPr>
                  <a:spLocks/>
                </xdr:cNvSpPr>
              </xdr:nvSpPr>
              <xdr:spPr bwMode="auto">
                <a:xfrm rot="16177863" flipH="1">
                  <a:off x="266" y="1130"/>
                  <a:ext cx="11" cy="21"/>
                </a:xfrm>
                <a:custGeom>
                  <a:avLst/>
                  <a:gdLst>
                    <a:gd name="T0" fmla="*/ 0 w 25"/>
                    <a:gd name="T1" fmla="*/ 3 h 25"/>
                    <a:gd name="T2" fmla="*/ 0 w 25"/>
                    <a:gd name="T3" fmla="*/ 3 h 25"/>
                    <a:gd name="T4" fmla="*/ 0 w 25"/>
                    <a:gd name="T5" fmla="*/ 0 h 25"/>
                    <a:gd name="T6" fmla="*/ 0 60000 65536"/>
                    <a:gd name="T7" fmla="*/ 0 60000 65536"/>
                    <a:gd name="T8" fmla="*/ 0 60000 65536"/>
                    <a:gd name="T9" fmla="*/ 0 w 25"/>
                    <a:gd name="T10" fmla="*/ 0 h 25"/>
                    <a:gd name="T11" fmla="*/ 25 w 25"/>
                    <a:gd name="T12" fmla="*/ 25 h 25"/>
                  </a:gdLst>
                  <a:ahLst/>
                  <a:cxnLst>
                    <a:cxn ang="T6">
                      <a:pos x="T0" y="T1"/>
                    </a:cxn>
                    <a:cxn ang="T7">
                      <a:pos x="T2" y="T3"/>
                    </a:cxn>
                    <a:cxn ang="T8">
                      <a:pos x="T4" y="T5"/>
                    </a:cxn>
                  </a:cxnLst>
                  <a:rect l="T9" t="T10" r="T11" b="T12"/>
                  <a:pathLst>
                    <a:path w="25" h="25">
                      <a:moveTo>
                        <a:pt x="0" y="25"/>
                      </a:moveTo>
                      <a:cubicBezTo>
                        <a:pt x="3" y="24"/>
                        <a:pt x="12" y="22"/>
                        <a:pt x="16" y="18"/>
                      </a:cubicBezTo>
                      <a:cubicBezTo>
                        <a:pt x="20" y="14"/>
                        <a:pt x="23" y="4"/>
                        <a:pt x="25" y="0"/>
                      </a:cubicBezTo>
                    </a:path>
                  </a:pathLst>
                </a:custGeom>
                <a:noFill/>
                <a:ln w="9525" cap="flat" cmpd="sng">
                  <a:solidFill>
                    <a:srgbClr val="000000"/>
                  </a:solidFill>
                  <a:prstDash val="solid"/>
                  <a:round/>
                  <a:headEnd type="none" w="med" len="med"/>
                  <a:tailEnd type="triangle" w="med" len="med"/>
                </a:ln>
              </xdr:spPr>
            </xdr:sp>
          </xdr:grpSp>
          <xdr:grpSp>
            <xdr:nvGrpSpPr>
              <xdr:cNvPr id="368" name="Group 201"/>
              <xdr:cNvGrpSpPr>
                <a:grpSpLocks/>
              </xdr:cNvGrpSpPr>
            </xdr:nvGrpSpPr>
            <xdr:grpSpPr bwMode="auto">
              <a:xfrm rot="16200000" flipH="1">
                <a:off x="305" y="1335"/>
                <a:ext cx="31" cy="21"/>
                <a:chOff x="206" y="1182"/>
                <a:chExt cx="31" cy="21"/>
              </a:xfrm>
            </xdr:grpSpPr>
            <xdr:sp macro="" textlink="">
              <xdr:nvSpPr>
                <xdr:cNvPr id="369" name="Line 202"/>
                <xdr:cNvSpPr>
                  <a:spLocks noChangeShapeType="1"/>
                </xdr:cNvSpPr>
              </xdr:nvSpPr>
              <xdr:spPr bwMode="auto">
                <a:xfrm>
                  <a:off x="206" y="1182"/>
                  <a:ext cx="31" cy="0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370" name="Line 203"/>
                <xdr:cNvSpPr>
                  <a:spLocks noChangeShapeType="1"/>
                </xdr:cNvSpPr>
              </xdr:nvSpPr>
              <xdr:spPr bwMode="auto">
                <a:xfrm>
                  <a:off x="222" y="1182"/>
                  <a:ext cx="0" cy="21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</xdr:grpSp>
        </xdr:grpSp>
        <xdr:sp macro="" textlink="">
          <xdr:nvSpPr>
            <xdr:cNvPr id="365" name="Line 172"/>
            <xdr:cNvSpPr>
              <a:spLocks noChangeShapeType="1"/>
            </xdr:cNvSpPr>
          </xdr:nvSpPr>
          <xdr:spPr bwMode="auto">
            <a:xfrm flipH="1">
              <a:off x="2219325" y="12515850"/>
              <a:ext cx="533400" cy="9524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prstDash val="sysDot"/>
              <a:round/>
              <a:headEnd type="triangle" w="med" len="med"/>
              <a:tailEnd type="triangle" w="med" len="med"/>
            </a:ln>
          </xdr:spPr>
        </xdr:sp>
      </xdr:grpSp>
      <xdr:sp macro="" textlink="">
        <xdr:nvSpPr>
          <xdr:cNvPr id="362" name="Line 191"/>
          <xdr:cNvSpPr>
            <a:spLocks noChangeShapeType="1"/>
          </xdr:cNvSpPr>
        </xdr:nvSpPr>
        <xdr:spPr bwMode="auto">
          <a:xfrm rot="18766758">
            <a:off x="1815519" y="11114671"/>
            <a:ext cx="0" cy="29728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63" name="Line 191"/>
          <xdr:cNvSpPr>
            <a:spLocks noChangeShapeType="1"/>
          </xdr:cNvSpPr>
        </xdr:nvSpPr>
        <xdr:spPr bwMode="auto">
          <a:xfrm rot="18766758" flipV="1">
            <a:off x="1631083" y="11324300"/>
            <a:ext cx="202554" cy="899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31</xdr:col>
      <xdr:colOff>2382</xdr:colOff>
      <xdr:row>33</xdr:row>
      <xdr:rowOff>273843</xdr:rowOff>
    </xdr:from>
    <xdr:to>
      <xdr:col>33</xdr:col>
      <xdr:colOff>2580</xdr:colOff>
      <xdr:row>37</xdr:row>
      <xdr:rowOff>37395</xdr:rowOff>
    </xdr:to>
    <xdr:grpSp>
      <xdr:nvGrpSpPr>
        <xdr:cNvPr id="376" name="グループ化 375"/>
        <xdr:cNvGrpSpPr/>
      </xdr:nvGrpSpPr>
      <xdr:grpSpPr>
        <a:xfrm>
          <a:off x="13432632" y="12322968"/>
          <a:ext cx="1047948" cy="1097052"/>
          <a:chOff x="1639861" y="10462517"/>
          <a:chExt cx="1324239" cy="978160"/>
        </a:xfrm>
      </xdr:grpSpPr>
      <xdr:grpSp>
        <xdr:nvGrpSpPr>
          <xdr:cNvPr id="377" name="Group 189"/>
          <xdr:cNvGrpSpPr>
            <a:grpSpLocks/>
          </xdr:cNvGrpSpPr>
        </xdr:nvGrpSpPr>
        <xdr:grpSpPr bwMode="auto">
          <a:xfrm rot="13366758">
            <a:off x="1639861" y="10462517"/>
            <a:ext cx="1324239" cy="978160"/>
            <a:chOff x="191" y="1287"/>
            <a:chExt cx="140" cy="102"/>
          </a:xfrm>
        </xdr:grpSpPr>
        <xdr:grpSp>
          <xdr:nvGrpSpPr>
            <xdr:cNvPr id="380" name="Group 190"/>
            <xdr:cNvGrpSpPr>
              <a:grpSpLocks/>
            </xdr:cNvGrpSpPr>
          </xdr:nvGrpSpPr>
          <xdr:grpSpPr bwMode="auto">
            <a:xfrm rot="5400000">
              <a:off x="186" y="1292"/>
              <a:ext cx="31" cy="21"/>
              <a:chOff x="219" y="1181"/>
              <a:chExt cx="31" cy="21"/>
            </a:xfrm>
          </xdr:grpSpPr>
          <xdr:sp macro="" textlink="">
            <xdr:nvSpPr>
              <xdr:cNvPr id="388" name="Line 191"/>
              <xdr:cNvSpPr>
                <a:spLocks noChangeShapeType="1"/>
              </xdr:cNvSpPr>
            </xdr:nvSpPr>
            <xdr:spPr bwMode="auto">
              <a:xfrm>
                <a:off x="219" y="1182"/>
                <a:ext cx="31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389" name="Line 192"/>
              <xdr:cNvSpPr>
                <a:spLocks noChangeShapeType="1"/>
              </xdr:cNvSpPr>
            </xdr:nvSpPr>
            <xdr:spPr bwMode="auto">
              <a:xfrm>
                <a:off x="237" y="1181"/>
                <a:ext cx="0" cy="21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</xdr:spPr>
          </xdr:sp>
        </xdr:grpSp>
        <xdr:grpSp>
          <xdr:nvGrpSpPr>
            <xdr:cNvPr id="381" name="Group 193"/>
            <xdr:cNvGrpSpPr>
              <a:grpSpLocks/>
            </xdr:cNvGrpSpPr>
          </xdr:nvGrpSpPr>
          <xdr:grpSpPr bwMode="auto">
            <a:xfrm rot="10800000">
              <a:off x="224" y="1356"/>
              <a:ext cx="42" cy="33"/>
              <a:chOff x="261" y="1122"/>
              <a:chExt cx="42" cy="33"/>
            </a:xfrm>
          </xdr:grpSpPr>
          <xdr:sp macro="" textlink="">
            <xdr:nvSpPr>
              <xdr:cNvPr id="385" name="Line 37"/>
              <xdr:cNvSpPr>
                <a:spLocks noChangeShapeType="1"/>
              </xdr:cNvSpPr>
            </xdr:nvSpPr>
            <xdr:spPr bwMode="auto">
              <a:xfrm rot="5378795">
                <a:off x="265" y="1139"/>
                <a:ext cx="33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 type="triangle" w="med" len="med"/>
              </a:ln>
            </xdr:spPr>
          </xdr:sp>
          <xdr:sp macro="" textlink="">
            <xdr:nvSpPr>
              <xdr:cNvPr id="386" name="Freeform 39"/>
              <xdr:cNvSpPr>
                <a:spLocks/>
              </xdr:cNvSpPr>
            </xdr:nvSpPr>
            <xdr:spPr bwMode="auto">
              <a:xfrm rot="5422137">
                <a:off x="287" y="1130"/>
                <a:ext cx="11" cy="21"/>
              </a:xfrm>
              <a:custGeom>
                <a:avLst/>
                <a:gdLst>
                  <a:gd name="T0" fmla="*/ 0 w 25"/>
                  <a:gd name="T1" fmla="*/ 3 h 25"/>
                  <a:gd name="T2" fmla="*/ 0 w 25"/>
                  <a:gd name="T3" fmla="*/ 3 h 25"/>
                  <a:gd name="T4" fmla="*/ 0 w 25"/>
                  <a:gd name="T5" fmla="*/ 0 h 25"/>
                  <a:gd name="T6" fmla="*/ 0 60000 65536"/>
                  <a:gd name="T7" fmla="*/ 0 60000 65536"/>
                  <a:gd name="T8" fmla="*/ 0 60000 65536"/>
                  <a:gd name="T9" fmla="*/ 0 w 25"/>
                  <a:gd name="T10" fmla="*/ 0 h 25"/>
                  <a:gd name="T11" fmla="*/ 25 w 25"/>
                  <a:gd name="T12" fmla="*/ 25 h 25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T9" t="T10" r="T11" b="T12"/>
                <a:pathLst>
                  <a:path w="25" h="25">
                    <a:moveTo>
                      <a:pt x="0" y="25"/>
                    </a:moveTo>
                    <a:cubicBezTo>
                      <a:pt x="3" y="24"/>
                      <a:pt x="12" y="22"/>
                      <a:pt x="16" y="18"/>
                    </a:cubicBezTo>
                    <a:cubicBezTo>
                      <a:pt x="20" y="14"/>
                      <a:pt x="23" y="4"/>
                      <a:pt x="25" y="0"/>
                    </a:cubicBezTo>
                  </a:path>
                </a:pathLst>
              </a:cu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none" w="med" len="med"/>
                <a:tailEnd type="triangle" w="med" len="med"/>
              </a:ln>
            </xdr:spPr>
          </xdr:sp>
          <xdr:sp macro="" textlink="">
            <xdr:nvSpPr>
              <xdr:cNvPr id="387" name="Freeform 39"/>
              <xdr:cNvSpPr>
                <a:spLocks/>
              </xdr:cNvSpPr>
            </xdr:nvSpPr>
            <xdr:spPr bwMode="auto">
              <a:xfrm rot="16177863" flipH="1">
                <a:off x="266" y="1130"/>
                <a:ext cx="11" cy="21"/>
              </a:xfrm>
              <a:custGeom>
                <a:avLst/>
                <a:gdLst>
                  <a:gd name="T0" fmla="*/ 0 w 25"/>
                  <a:gd name="T1" fmla="*/ 3 h 25"/>
                  <a:gd name="T2" fmla="*/ 0 w 25"/>
                  <a:gd name="T3" fmla="*/ 3 h 25"/>
                  <a:gd name="T4" fmla="*/ 0 w 25"/>
                  <a:gd name="T5" fmla="*/ 0 h 25"/>
                  <a:gd name="T6" fmla="*/ 0 60000 65536"/>
                  <a:gd name="T7" fmla="*/ 0 60000 65536"/>
                  <a:gd name="T8" fmla="*/ 0 60000 65536"/>
                  <a:gd name="T9" fmla="*/ 0 w 25"/>
                  <a:gd name="T10" fmla="*/ 0 h 25"/>
                  <a:gd name="T11" fmla="*/ 25 w 25"/>
                  <a:gd name="T12" fmla="*/ 25 h 25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T9" t="T10" r="T11" b="T12"/>
                <a:pathLst>
                  <a:path w="25" h="25">
                    <a:moveTo>
                      <a:pt x="0" y="25"/>
                    </a:moveTo>
                    <a:cubicBezTo>
                      <a:pt x="3" y="24"/>
                      <a:pt x="12" y="22"/>
                      <a:pt x="16" y="18"/>
                    </a:cubicBezTo>
                    <a:cubicBezTo>
                      <a:pt x="20" y="14"/>
                      <a:pt x="23" y="4"/>
                      <a:pt x="25" y="0"/>
                    </a:cubicBezTo>
                  </a:path>
                </a:pathLst>
              </a:cu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none" w="med" len="med"/>
                <a:tailEnd type="triangle" w="med" len="med"/>
              </a:ln>
            </xdr:spPr>
          </xdr:sp>
        </xdr:grpSp>
        <xdr:grpSp>
          <xdr:nvGrpSpPr>
            <xdr:cNvPr id="382" name="Group 201"/>
            <xdr:cNvGrpSpPr>
              <a:grpSpLocks/>
            </xdr:cNvGrpSpPr>
          </xdr:nvGrpSpPr>
          <xdr:grpSpPr bwMode="auto">
            <a:xfrm rot="16200000" flipH="1">
              <a:off x="305" y="1335"/>
              <a:ext cx="31" cy="21"/>
              <a:chOff x="206" y="1182"/>
              <a:chExt cx="31" cy="21"/>
            </a:xfrm>
          </xdr:grpSpPr>
          <xdr:sp macro="" textlink="">
            <xdr:nvSpPr>
              <xdr:cNvPr id="383" name="Line 202"/>
              <xdr:cNvSpPr>
                <a:spLocks noChangeShapeType="1"/>
              </xdr:cNvSpPr>
            </xdr:nvSpPr>
            <xdr:spPr bwMode="auto">
              <a:xfrm>
                <a:off x="206" y="1182"/>
                <a:ext cx="31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384" name="Line 203"/>
              <xdr:cNvSpPr>
                <a:spLocks noChangeShapeType="1"/>
              </xdr:cNvSpPr>
            </xdr:nvSpPr>
            <xdr:spPr bwMode="auto">
              <a:xfrm>
                <a:off x="222" y="1182"/>
                <a:ext cx="0" cy="21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</xdr:spPr>
          </xdr:sp>
        </xdr:grpSp>
      </xdr:grpSp>
      <xdr:sp macro="" textlink="">
        <xdr:nvSpPr>
          <xdr:cNvPr id="378" name="Line 191"/>
          <xdr:cNvSpPr>
            <a:spLocks noChangeShapeType="1"/>
          </xdr:cNvSpPr>
        </xdr:nvSpPr>
        <xdr:spPr bwMode="auto">
          <a:xfrm rot="18766758">
            <a:off x="1815519" y="11114671"/>
            <a:ext cx="0" cy="29728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79" name="Line 191"/>
          <xdr:cNvSpPr>
            <a:spLocks noChangeShapeType="1"/>
          </xdr:cNvSpPr>
        </xdr:nvSpPr>
        <xdr:spPr bwMode="auto">
          <a:xfrm rot="18766758" flipV="1">
            <a:off x="1631083" y="11324300"/>
            <a:ext cx="202554" cy="899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29</xdr:col>
      <xdr:colOff>416719</xdr:colOff>
      <xdr:row>33</xdr:row>
      <xdr:rowOff>309561</xdr:rowOff>
    </xdr:from>
    <xdr:to>
      <xdr:col>31</xdr:col>
      <xdr:colOff>388210</xdr:colOff>
      <xdr:row>37</xdr:row>
      <xdr:rowOff>145692</xdr:rowOff>
    </xdr:to>
    <xdr:grpSp>
      <xdr:nvGrpSpPr>
        <xdr:cNvPr id="390" name="グループ化 389"/>
        <xdr:cNvGrpSpPr/>
      </xdr:nvGrpSpPr>
      <xdr:grpSpPr>
        <a:xfrm rot="10525191">
          <a:off x="12799219" y="12358686"/>
          <a:ext cx="1019241" cy="1169631"/>
          <a:chOff x="1587238" y="10453023"/>
          <a:chExt cx="1352616" cy="1122006"/>
        </a:xfrm>
      </xdr:grpSpPr>
      <xdr:grpSp>
        <xdr:nvGrpSpPr>
          <xdr:cNvPr id="391" name="グループ化 151"/>
          <xdr:cNvGrpSpPr>
            <a:grpSpLocks/>
          </xdr:cNvGrpSpPr>
        </xdr:nvGrpSpPr>
        <xdr:grpSpPr bwMode="auto">
          <a:xfrm rot="18766758">
            <a:off x="1702543" y="10337718"/>
            <a:ext cx="1122006" cy="1352616"/>
            <a:chOff x="2033589" y="11472864"/>
            <a:chExt cx="1114425" cy="1362075"/>
          </a:xfrm>
        </xdr:grpSpPr>
        <xdr:grpSp>
          <xdr:nvGrpSpPr>
            <xdr:cNvPr id="394" name="Group 189"/>
            <xdr:cNvGrpSpPr>
              <a:grpSpLocks/>
            </xdr:cNvGrpSpPr>
          </xdr:nvGrpSpPr>
          <xdr:grpSpPr bwMode="auto">
            <a:xfrm rot="-5400000">
              <a:off x="1909764" y="11596689"/>
              <a:ext cx="1362075" cy="1114425"/>
              <a:chOff x="188" y="1272"/>
              <a:chExt cx="143" cy="117"/>
            </a:xfrm>
          </xdr:grpSpPr>
          <xdr:grpSp>
            <xdr:nvGrpSpPr>
              <xdr:cNvPr id="396" name="Group 190"/>
              <xdr:cNvGrpSpPr>
                <a:grpSpLocks/>
              </xdr:cNvGrpSpPr>
            </xdr:nvGrpSpPr>
            <xdr:grpSpPr bwMode="auto">
              <a:xfrm rot="5400000">
                <a:off x="183" y="1277"/>
                <a:ext cx="31" cy="21"/>
                <a:chOff x="206" y="1182"/>
                <a:chExt cx="31" cy="21"/>
              </a:xfrm>
            </xdr:grpSpPr>
            <xdr:sp macro="" textlink="">
              <xdr:nvSpPr>
                <xdr:cNvPr id="404" name="Line 191"/>
                <xdr:cNvSpPr>
                  <a:spLocks noChangeShapeType="1"/>
                </xdr:cNvSpPr>
              </xdr:nvSpPr>
              <xdr:spPr bwMode="auto">
                <a:xfrm>
                  <a:off x="206" y="1183"/>
                  <a:ext cx="31" cy="0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405" name="Line 192"/>
                <xdr:cNvSpPr>
                  <a:spLocks noChangeShapeType="1"/>
                </xdr:cNvSpPr>
              </xdr:nvSpPr>
              <xdr:spPr bwMode="auto">
                <a:xfrm>
                  <a:off x="222" y="1182"/>
                  <a:ext cx="0" cy="21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</xdr:grpSp>
          <xdr:grpSp>
            <xdr:nvGrpSpPr>
              <xdr:cNvPr id="397" name="Group 193"/>
              <xdr:cNvGrpSpPr>
                <a:grpSpLocks/>
              </xdr:cNvGrpSpPr>
            </xdr:nvGrpSpPr>
            <xdr:grpSpPr bwMode="auto">
              <a:xfrm rot="10800000">
                <a:off x="224" y="1356"/>
                <a:ext cx="42" cy="33"/>
                <a:chOff x="261" y="1122"/>
                <a:chExt cx="42" cy="33"/>
              </a:xfrm>
            </xdr:grpSpPr>
            <xdr:sp macro="" textlink="">
              <xdr:nvSpPr>
                <xdr:cNvPr id="401" name="Line 37"/>
                <xdr:cNvSpPr>
                  <a:spLocks noChangeShapeType="1"/>
                </xdr:cNvSpPr>
              </xdr:nvSpPr>
              <xdr:spPr bwMode="auto">
                <a:xfrm rot="5378795">
                  <a:off x="265" y="1139"/>
                  <a:ext cx="33" cy="0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 type="triangle" w="med" len="med"/>
                </a:ln>
              </xdr:spPr>
            </xdr:sp>
            <xdr:sp macro="" textlink="">
              <xdr:nvSpPr>
                <xdr:cNvPr id="402" name="Freeform 39"/>
                <xdr:cNvSpPr>
                  <a:spLocks/>
                </xdr:cNvSpPr>
              </xdr:nvSpPr>
              <xdr:spPr bwMode="auto">
                <a:xfrm rot="5422137">
                  <a:off x="287" y="1130"/>
                  <a:ext cx="11" cy="21"/>
                </a:xfrm>
                <a:custGeom>
                  <a:avLst/>
                  <a:gdLst>
                    <a:gd name="T0" fmla="*/ 0 w 25"/>
                    <a:gd name="T1" fmla="*/ 3 h 25"/>
                    <a:gd name="T2" fmla="*/ 0 w 25"/>
                    <a:gd name="T3" fmla="*/ 3 h 25"/>
                    <a:gd name="T4" fmla="*/ 0 w 25"/>
                    <a:gd name="T5" fmla="*/ 0 h 25"/>
                    <a:gd name="T6" fmla="*/ 0 60000 65536"/>
                    <a:gd name="T7" fmla="*/ 0 60000 65536"/>
                    <a:gd name="T8" fmla="*/ 0 60000 65536"/>
                    <a:gd name="T9" fmla="*/ 0 w 25"/>
                    <a:gd name="T10" fmla="*/ 0 h 25"/>
                    <a:gd name="T11" fmla="*/ 25 w 25"/>
                    <a:gd name="T12" fmla="*/ 25 h 25"/>
                  </a:gdLst>
                  <a:ahLst/>
                  <a:cxnLst>
                    <a:cxn ang="T6">
                      <a:pos x="T0" y="T1"/>
                    </a:cxn>
                    <a:cxn ang="T7">
                      <a:pos x="T2" y="T3"/>
                    </a:cxn>
                    <a:cxn ang="T8">
                      <a:pos x="T4" y="T5"/>
                    </a:cxn>
                  </a:cxnLst>
                  <a:rect l="T9" t="T10" r="T11" b="T12"/>
                  <a:pathLst>
                    <a:path w="25" h="25">
                      <a:moveTo>
                        <a:pt x="0" y="25"/>
                      </a:moveTo>
                      <a:cubicBezTo>
                        <a:pt x="3" y="24"/>
                        <a:pt x="12" y="22"/>
                        <a:pt x="16" y="18"/>
                      </a:cubicBezTo>
                      <a:cubicBezTo>
                        <a:pt x="20" y="14"/>
                        <a:pt x="23" y="4"/>
                        <a:pt x="25" y="0"/>
                      </a:cubicBezTo>
                    </a:path>
                  </a:pathLst>
                </a:custGeom>
                <a:noFill/>
                <a:ln w="9525" cap="flat" cmpd="sng">
                  <a:solidFill>
                    <a:srgbClr val="000000"/>
                  </a:solidFill>
                  <a:prstDash val="solid"/>
                  <a:round/>
                  <a:headEnd type="none" w="med" len="med"/>
                  <a:tailEnd type="triangle" w="med" len="med"/>
                </a:ln>
              </xdr:spPr>
            </xdr:sp>
            <xdr:sp macro="" textlink="">
              <xdr:nvSpPr>
                <xdr:cNvPr id="403" name="Freeform 39"/>
                <xdr:cNvSpPr>
                  <a:spLocks/>
                </xdr:cNvSpPr>
              </xdr:nvSpPr>
              <xdr:spPr bwMode="auto">
                <a:xfrm rot="16177863" flipH="1">
                  <a:off x="266" y="1130"/>
                  <a:ext cx="11" cy="21"/>
                </a:xfrm>
                <a:custGeom>
                  <a:avLst/>
                  <a:gdLst>
                    <a:gd name="T0" fmla="*/ 0 w 25"/>
                    <a:gd name="T1" fmla="*/ 3 h 25"/>
                    <a:gd name="T2" fmla="*/ 0 w 25"/>
                    <a:gd name="T3" fmla="*/ 3 h 25"/>
                    <a:gd name="T4" fmla="*/ 0 w 25"/>
                    <a:gd name="T5" fmla="*/ 0 h 25"/>
                    <a:gd name="T6" fmla="*/ 0 60000 65536"/>
                    <a:gd name="T7" fmla="*/ 0 60000 65536"/>
                    <a:gd name="T8" fmla="*/ 0 60000 65536"/>
                    <a:gd name="T9" fmla="*/ 0 w 25"/>
                    <a:gd name="T10" fmla="*/ 0 h 25"/>
                    <a:gd name="T11" fmla="*/ 25 w 25"/>
                    <a:gd name="T12" fmla="*/ 25 h 25"/>
                  </a:gdLst>
                  <a:ahLst/>
                  <a:cxnLst>
                    <a:cxn ang="T6">
                      <a:pos x="T0" y="T1"/>
                    </a:cxn>
                    <a:cxn ang="T7">
                      <a:pos x="T2" y="T3"/>
                    </a:cxn>
                    <a:cxn ang="T8">
                      <a:pos x="T4" y="T5"/>
                    </a:cxn>
                  </a:cxnLst>
                  <a:rect l="T9" t="T10" r="T11" b="T12"/>
                  <a:pathLst>
                    <a:path w="25" h="25">
                      <a:moveTo>
                        <a:pt x="0" y="25"/>
                      </a:moveTo>
                      <a:cubicBezTo>
                        <a:pt x="3" y="24"/>
                        <a:pt x="12" y="22"/>
                        <a:pt x="16" y="18"/>
                      </a:cubicBezTo>
                      <a:cubicBezTo>
                        <a:pt x="20" y="14"/>
                        <a:pt x="23" y="4"/>
                        <a:pt x="25" y="0"/>
                      </a:cubicBezTo>
                    </a:path>
                  </a:pathLst>
                </a:custGeom>
                <a:noFill/>
                <a:ln w="9525" cap="flat" cmpd="sng">
                  <a:solidFill>
                    <a:srgbClr val="000000"/>
                  </a:solidFill>
                  <a:prstDash val="solid"/>
                  <a:round/>
                  <a:headEnd type="none" w="med" len="med"/>
                  <a:tailEnd type="triangle" w="med" len="med"/>
                </a:ln>
              </xdr:spPr>
            </xdr:sp>
          </xdr:grpSp>
          <xdr:grpSp>
            <xdr:nvGrpSpPr>
              <xdr:cNvPr id="398" name="Group 201"/>
              <xdr:cNvGrpSpPr>
                <a:grpSpLocks/>
              </xdr:cNvGrpSpPr>
            </xdr:nvGrpSpPr>
            <xdr:grpSpPr bwMode="auto">
              <a:xfrm rot="16200000" flipH="1">
                <a:off x="305" y="1335"/>
                <a:ext cx="31" cy="21"/>
                <a:chOff x="206" y="1182"/>
                <a:chExt cx="31" cy="21"/>
              </a:xfrm>
            </xdr:grpSpPr>
            <xdr:sp macro="" textlink="">
              <xdr:nvSpPr>
                <xdr:cNvPr id="399" name="Line 202"/>
                <xdr:cNvSpPr>
                  <a:spLocks noChangeShapeType="1"/>
                </xdr:cNvSpPr>
              </xdr:nvSpPr>
              <xdr:spPr bwMode="auto">
                <a:xfrm>
                  <a:off x="206" y="1182"/>
                  <a:ext cx="31" cy="0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400" name="Line 203"/>
                <xdr:cNvSpPr>
                  <a:spLocks noChangeShapeType="1"/>
                </xdr:cNvSpPr>
              </xdr:nvSpPr>
              <xdr:spPr bwMode="auto">
                <a:xfrm>
                  <a:off x="222" y="1182"/>
                  <a:ext cx="0" cy="21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</xdr:grpSp>
        </xdr:grpSp>
        <xdr:sp macro="" textlink="">
          <xdr:nvSpPr>
            <xdr:cNvPr id="395" name="Line 172"/>
            <xdr:cNvSpPr>
              <a:spLocks noChangeShapeType="1"/>
            </xdr:cNvSpPr>
          </xdr:nvSpPr>
          <xdr:spPr bwMode="auto">
            <a:xfrm flipH="1">
              <a:off x="2219325" y="12515850"/>
              <a:ext cx="533400" cy="9524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prstDash val="sysDot"/>
              <a:round/>
              <a:headEnd type="triangle" w="med" len="med"/>
              <a:tailEnd type="triangle" w="med" len="med"/>
            </a:ln>
          </xdr:spPr>
        </xdr:sp>
      </xdr:grpSp>
      <xdr:sp macro="" textlink="">
        <xdr:nvSpPr>
          <xdr:cNvPr id="392" name="Line 191"/>
          <xdr:cNvSpPr>
            <a:spLocks noChangeShapeType="1"/>
          </xdr:cNvSpPr>
        </xdr:nvSpPr>
        <xdr:spPr bwMode="auto">
          <a:xfrm rot="18766758">
            <a:off x="1815519" y="11114671"/>
            <a:ext cx="0" cy="29728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93" name="Line 191"/>
          <xdr:cNvSpPr>
            <a:spLocks noChangeShapeType="1"/>
          </xdr:cNvSpPr>
        </xdr:nvSpPr>
        <xdr:spPr bwMode="auto">
          <a:xfrm rot="18766758" flipV="1">
            <a:off x="1631083" y="11324300"/>
            <a:ext cx="202554" cy="899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22</xdr:col>
      <xdr:colOff>291846</xdr:colOff>
      <xdr:row>26</xdr:row>
      <xdr:rowOff>170313</xdr:rowOff>
    </xdr:from>
    <xdr:to>
      <xdr:col>27</xdr:col>
      <xdr:colOff>193421</xdr:colOff>
      <xdr:row>31</xdr:row>
      <xdr:rowOff>151529</xdr:rowOff>
    </xdr:to>
    <xdr:grpSp>
      <xdr:nvGrpSpPr>
        <xdr:cNvPr id="406" name="グループ化 151"/>
        <xdr:cNvGrpSpPr>
          <a:grpSpLocks/>
        </xdr:cNvGrpSpPr>
      </xdr:nvGrpSpPr>
      <xdr:grpSpPr bwMode="auto">
        <a:xfrm rot="1837601">
          <a:off x="10078784" y="9885813"/>
          <a:ext cx="1449387" cy="1648091"/>
          <a:chOff x="1747837" y="11472863"/>
          <a:chExt cx="1400175" cy="1371600"/>
        </a:xfrm>
      </xdr:grpSpPr>
      <xdr:sp macro="" textlink="">
        <xdr:nvSpPr>
          <xdr:cNvPr id="407" name="Line 172"/>
          <xdr:cNvSpPr>
            <a:spLocks noChangeShapeType="1"/>
          </xdr:cNvSpPr>
        </xdr:nvSpPr>
        <xdr:spPr bwMode="auto">
          <a:xfrm flipH="1">
            <a:off x="2266950" y="11782425"/>
            <a:ext cx="533400" cy="9524"/>
          </a:xfrm>
          <a:prstGeom prst="line">
            <a:avLst/>
          </a:prstGeom>
          <a:noFill/>
          <a:ln w="9525">
            <a:solidFill>
              <a:srgbClr val="000000"/>
            </a:solidFill>
            <a:prstDash val="sysDot"/>
            <a:round/>
            <a:headEnd type="triangle" w="med" len="med"/>
            <a:tailEnd type="triangle" w="med" len="med"/>
          </a:ln>
        </xdr:spPr>
      </xdr:sp>
      <xdr:grpSp>
        <xdr:nvGrpSpPr>
          <xdr:cNvPr id="408" name="Group 189"/>
          <xdr:cNvGrpSpPr>
            <a:grpSpLocks/>
          </xdr:cNvGrpSpPr>
        </xdr:nvGrpSpPr>
        <xdr:grpSpPr bwMode="auto">
          <a:xfrm rot="-5400000">
            <a:off x="1762125" y="11458575"/>
            <a:ext cx="1371600" cy="1400175"/>
            <a:chOff x="187" y="1242"/>
            <a:chExt cx="144" cy="147"/>
          </a:xfrm>
        </xdr:grpSpPr>
        <xdr:grpSp>
          <xdr:nvGrpSpPr>
            <xdr:cNvPr id="410" name="Group 190"/>
            <xdr:cNvGrpSpPr>
              <a:grpSpLocks/>
            </xdr:cNvGrpSpPr>
          </xdr:nvGrpSpPr>
          <xdr:grpSpPr bwMode="auto">
            <a:xfrm rot="5400000">
              <a:off x="182" y="1276"/>
              <a:ext cx="31" cy="21"/>
              <a:chOff x="206" y="1182"/>
              <a:chExt cx="31" cy="21"/>
            </a:xfrm>
          </xdr:grpSpPr>
          <xdr:sp macro="" textlink="">
            <xdr:nvSpPr>
              <xdr:cNvPr id="422" name="Line 191"/>
              <xdr:cNvSpPr>
                <a:spLocks noChangeShapeType="1"/>
              </xdr:cNvSpPr>
            </xdr:nvSpPr>
            <xdr:spPr bwMode="auto">
              <a:xfrm>
                <a:off x="206" y="1182"/>
                <a:ext cx="31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423" name="Line 192"/>
              <xdr:cNvSpPr>
                <a:spLocks noChangeShapeType="1"/>
              </xdr:cNvSpPr>
            </xdr:nvSpPr>
            <xdr:spPr bwMode="auto">
              <a:xfrm>
                <a:off x="222" y="1182"/>
                <a:ext cx="0" cy="21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</xdr:spPr>
          </xdr:sp>
        </xdr:grpSp>
        <xdr:grpSp>
          <xdr:nvGrpSpPr>
            <xdr:cNvPr id="411" name="Group 193"/>
            <xdr:cNvGrpSpPr>
              <a:grpSpLocks/>
            </xdr:cNvGrpSpPr>
          </xdr:nvGrpSpPr>
          <xdr:grpSpPr bwMode="auto">
            <a:xfrm rot="10800000">
              <a:off x="224" y="1356"/>
              <a:ext cx="42" cy="33"/>
              <a:chOff x="261" y="1122"/>
              <a:chExt cx="42" cy="33"/>
            </a:xfrm>
          </xdr:grpSpPr>
          <xdr:sp macro="" textlink="">
            <xdr:nvSpPr>
              <xdr:cNvPr id="419" name="Line 37"/>
              <xdr:cNvSpPr>
                <a:spLocks noChangeShapeType="1"/>
              </xdr:cNvSpPr>
            </xdr:nvSpPr>
            <xdr:spPr bwMode="auto">
              <a:xfrm rot="5378795">
                <a:off x="265" y="1139"/>
                <a:ext cx="33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 type="triangle" w="med" len="med"/>
              </a:ln>
            </xdr:spPr>
          </xdr:sp>
          <xdr:sp macro="" textlink="">
            <xdr:nvSpPr>
              <xdr:cNvPr id="420" name="Freeform 39"/>
              <xdr:cNvSpPr>
                <a:spLocks/>
              </xdr:cNvSpPr>
            </xdr:nvSpPr>
            <xdr:spPr bwMode="auto">
              <a:xfrm rot="5422137">
                <a:off x="287" y="1130"/>
                <a:ext cx="11" cy="21"/>
              </a:xfrm>
              <a:custGeom>
                <a:avLst/>
                <a:gdLst>
                  <a:gd name="T0" fmla="*/ 0 w 25"/>
                  <a:gd name="T1" fmla="*/ 3 h 25"/>
                  <a:gd name="T2" fmla="*/ 0 w 25"/>
                  <a:gd name="T3" fmla="*/ 3 h 25"/>
                  <a:gd name="T4" fmla="*/ 0 w 25"/>
                  <a:gd name="T5" fmla="*/ 0 h 25"/>
                  <a:gd name="T6" fmla="*/ 0 60000 65536"/>
                  <a:gd name="T7" fmla="*/ 0 60000 65536"/>
                  <a:gd name="T8" fmla="*/ 0 60000 65536"/>
                  <a:gd name="T9" fmla="*/ 0 w 25"/>
                  <a:gd name="T10" fmla="*/ 0 h 25"/>
                  <a:gd name="T11" fmla="*/ 25 w 25"/>
                  <a:gd name="T12" fmla="*/ 25 h 25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T9" t="T10" r="T11" b="T12"/>
                <a:pathLst>
                  <a:path w="25" h="25">
                    <a:moveTo>
                      <a:pt x="0" y="25"/>
                    </a:moveTo>
                    <a:cubicBezTo>
                      <a:pt x="3" y="24"/>
                      <a:pt x="12" y="22"/>
                      <a:pt x="16" y="18"/>
                    </a:cubicBezTo>
                    <a:cubicBezTo>
                      <a:pt x="20" y="14"/>
                      <a:pt x="23" y="4"/>
                      <a:pt x="25" y="0"/>
                    </a:cubicBezTo>
                  </a:path>
                </a:pathLst>
              </a:cu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none" w="med" len="med"/>
                <a:tailEnd type="triangle" w="med" len="med"/>
              </a:ln>
            </xdr:spPr>
          </xdr:sp>
          <xdr:sp macro="" textlink="">
            <xdr:nvSpPr>
              <xdr:cNvPr id="421" name="Freeform 39"/>
              <xdr:cNvSpPr>
                <a:spLocks/>
              </xdr:cNvSpPr>
            </xdr:nvSpPr>
            <xdr:spPr bwMode="auto">
              <a:xfrm rot="16177863" flipH="1">
                <a:off x="266" y="1130"/>
                <a:ext cx="11" cy="21"/>
              </a:xfrm>
              <a:custGeom>
                <a:avLst/>
                <a:gdLst>
                  <a:gd name="T0" fmla="*/ 0 w 25"/>
                  <a:gd name="T1" fmla="*/ 3 h 25"/>
                  <a:gd name="T2" fmla="*/ 0 w 25"/>
                  <a:gd name="T3" fmla="*/ 3 h 25"/>
                  <a:gd name="T4" fmla="*/ 0 w 25"/>
                  <a:gd name="T5" fmla="*/ 0 h 25"/>
                  <a:gd name="T6" fmla="*/ 0 60000 65536"/>
                  <a:gd name="T7" fmla="*/ 0 60000 65536"/>
                  <a:gd name="T8" fmla="*/ 0 60000 65536"/>
                  <a:gd name="T9" fmla="*/ 0 w 25"/>
                  <a:gd name="T10" fmla="*/ 0 h 25"/>
                  <a:gd name="T11" fmla="*/ 25 w 25"/>
                  <a:gd name="T12" fmla="*/ 25 h 25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T9" t="T10" r="T11" b="T12"/>
                <a:pathLst>
                  <a:path w="25" h="25">
                    <a:moveTo>
                      <a:pt x="0" y="25"/>
                    </a:moveTo>
                    <a:cubicBezTo>
                      <a:pt x="3" y="24"/>
                      <a:pt x="12" y="22"/>
                      <a:pt x="16" y="18"/>
                    </a:cubicBezTo>
                    <a:cubicBezTo>
                      <a:pt x="20" y="14"/>
                      <a:pt x="23" y="4"/>
                      <a:pt x="25" y="0"/>
                    </a:cubicBezTo>
                  </a:path>
                </a:pathLst>
              </a:cu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none" w="med" len="med"/>
                <a:tailEnd type="triangle" w="med" len="med"/>
              </a:ln>
            </xdr:spPr>
          </xdr:sp>
        </xdr:grpSp>
        <xdr:grpSp>
          <xdr:nvGrpSpPr>
            <xdr:cNvPr id="412" name="Group 197"/>
            <xdr:cNvGrpSpPr>
              <a:grpSpLocks/>
            </xdr:cNvGrpSpPr>
          </xdr:nvGrpSpPr>
          <xdr:grpSpPr bwMode="auto">
            <a:xfrm rot="10800000" flipV="1">
              <a:off x="253" y="1242"/>
              <a:ext cx="42" cy="33"/>
              <a:chOff x="261" y="1122"/>
              <a:chExt cx="42" cy="33"/>
            </a:xfrm>
          </xdr:grpSpPr>
          <xdr:sp macro="" textlink="">
            <xdr:nvSpPr>
              <xdr:cNvPr id="416" name="Line 37"/>
              <xdr:cNvSpPr>
                <a:spLocks noChangeShapeType="1"/>
              </xdr:cNvSpPr>
            </xdr:nvSpPr>
            <xdr:spPr bwMode="auto">
              <a:xfrm rot="5378795">
                <a:off x="265" y="1139"/>
                <a:ext cx="33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 type="triangle" w="med" len="med"/>
              </a:ln>
            </xdr:spPr>
          </xdr:sp>
          <xdr:sp macro="" textlink="">
            <xdr:nvSpPr>
              <xdr:cNvPr id="417" name="Freeform 39"/>
              <xdr:cNvSpPr>
                <a:spLocks/>
              </xdr:cNvSpPr>
            </xdr:nvSpPr>
            <xdr:spPr bwMode="auto">
              <a:xfrm rot="5422137">
                <a:off x="287" y="1130"/>
                <a:ext cx="11" cy="21"/>
              </a:xfrm>
              <a:custGeom>
                <a:avLst/>
                <a:gdLst>
                  <a:gd name="T0" fmla="*/ 0 w 25"/>
                  <a:gd name="T1" fmla="*/ 3 h 25"/>
                  <a:gd name="T2" fmla="*/ 0 w 25"/>
                  <a:gd name="T3" fmla="*/ 3 h 25"/>
                  <a:gd name="T4" fmla="*/ 0 w 25"/>
                  <a:gd name="T5" fmla="*/ 0 h 25"/>
                  <a:gd name="T6" fmla="*/ 0 60000 65536"/>
                  <a:gd name="T7" fmla="*/ 0 60000 65536"/>
                  <a:gd name="T8" fmla="*/ 0 60000 65536"/>
                  <a:gd name="T9" fmla="*/ 0 w 25"/>
                  <a:gd name="T10" fmla="*/ 0 h 25"/>
                  <a:gd name="T11" fmla="*/ 25 w 25"/>
                  <a:gd name="T12" fmla="*/ 25 h 25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T9" t="T10" r="T11" b="T12"/>
                <a:pathLst>
                  <a:path w="25" h="25">
                    <a:moveTo>
                      <a:pt x="0" y="25"/>
                    </a:moveTo>
                    <a:cubicBezTo>
                      <a:pt x="3" y="24"/>
                      <a:pt x="12" y="22"/>
                      <a:pt x="16" y="18"/>
                    </a:cubicBezTo>
                    <a:cubicBezTo>
                      <a:pt x="20" y="14"/>
                      <a:pt x="23" y="4"/>
                      <a:pt x="25" y="0"/>
                    </a:cubicBezTo>
                  </a:path>
                </a:pathLst>
              </a:cu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none" w="med" len="med"/>
                <a:tailEnd type="triangle" w="med" len="med"/>
              </a:ln>
            </xdr:spPr>
          </xdr:sp>
          <xdr:sp macro="" textlink="">
            <xdr:nvSpPr>
              <xdr:cNvPr id="418" name="Freeform 39"/>
              <xdr:cNvSpPr>
                <a:spLocks/>
              </xdr:cNvSpPr>
            </xdr:nvSpPr>
            <xdr:spPr bwMode="auto">
              <a:xfrm rot="16177863" flipH="1">
                <a:off x="266" y="1130"/>
                <a:ext cx="11" cy="21"/>
              </a:xfrm>
              <a:custGeom>
                <a:avLst/>
                <a:gdLst>
                  <a:gd name="T0" fmla="*/ 0 w 25"/>
                  <a:gd name="T1" fmla="*/ 3 h 25"/>
                  <a:gd name="T2" fmla="*/ 0 w 25"/>
                  <a:gd name="T3" fmla="*/ 3 h 25"/>
                  <a:gd name="T4" fmla="*/ 0 w 25"/>
                  <a:gd name="T5" fmla="*/ 0 h 25"/>
                  <a:gd name="T6" fmla="*/ 0 60000 65536"/>
                  <a:gd name="T7" fmla="*/ 0 60000 65536"/>
                  <a:gd name="T8" fmla="*/ 0 60000 65536"/>
                  <a:gd name="T9" fmla="*/ 0 w 25"/>
                  <a:gd name="T10" fmla="*/ 0 h 25"/>
                  <a:gd name="T11" fmla="*/ 25 w 25"/>
                  <a:gd name="T12" fmla="*/ 25 h 25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T9" t="T10" r="T11" b="T12"/>
                <a:pathLst>
                  <a:path w="25" h="25">
                    <a:moveTo>
                      <a:pt x="0" y="25"/>
                    </a:moveTo>
                    <a:cubicBezTo>
                      <a:pt x="3" y="24"/>
                      <a:pt x="12" y="22"/>
                      <a:pt x="16" y="18"/>
                    </a:cubicBezTo>
                    <a:cubicBezTo>
                      <a:pt x="20" y="14"/>
                      <a:pt x="23" y="4"/>
                      <a:pt x="25" y="0"/>
                    </a:cubicBezTo>
                  </a:path>
                </a:pathLst>
              </a:cu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none" w="med" len="med"/>
                <a:tailEnd type="triangle" w="med" len="med"/>
              </a:ln>
            </xdr:spPr>
          </xdr:sp>
        </xdr:grpSp>
        <xdr:grpSp>
          <xdr:nvGrpSpPr>
            <xdr:cNvPr id="413" name="Group 201"/>
            <xdr:cNvGrpSpPr>
              <a:grpSpLocks/>
            </xdr:cNvGrpSpPr>
          </xdr:nvGrpSpPr>
          <xdr:grpSpPr bwMode="auto">
            <a:xfrm rot="16200000" flipH="1">
              <a:off x="305" y="1335"/>
              <a:ext cx="31" cy="21"/>
              <a:chOff x="206" y="1182"/>
              <a:chExt cx="31" cy="21"/>
            </a:xfrm>
          </xdr:grpSpPr>
          <xdr:sp macro="" textlink="">
            <xdr:nvSpPr>
              <xdr:cNvPr id="414" name="Line 202"/>
              <xdr:cNvSpPr>
                <a:spLocks noChangeShapeType="1"/>
              </xdr:cNvSpPr>
            </xdr:nvSpPr>
            <xdr:spPr bwMode="auto">
              <a:xfrm>
                <a:off x="206" y="1182"/>
                <a:ext cx="31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415" name="Line 203"/>
              <xdr:cNvSpPr>
                <a:spLocks noChangeShapeType="1"/>
              </xdr:cNvSpPr>
            </xdr:nvSpPr>
            <xdr:spPr bwMode="auto">
              <a:xfrm>
                <a:off x="222" y="1182"/>
                <a:ext cx="0" cy="21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</xdr:spPr>
          </xdr:sp>
        </xdr:grpSp>
      </xdr:grpSp>
      <xdr:sp macro="" textlink="">
        <xdr:nvSpPr>
          <xdr:cNvPr id="409" name="Line 172"/>
          <xdr:cNvSpPr>
            <a:spLocks noChangeShapeType="1"/>
          </xdr:cNvSpPr>
        </xdr:nvSpPr>
        <xdr:spPr bwMode="auto">
          <a:xfrm flipH="1">
            <a:off x="2219325" y="12515850"/>
            <a:ext cx="533400" cy="9524"/>
          </a:xfrm>
          <a:prstGeom prst="line">
            <a:avLst/>
          </a:prstGeom>
          <a:noFill/>
          <a:ln w="9525">
            <a:solidFill>
              <a:srgbClr val="000000"/>
            </a:solidFill>
            <a:prstDash val="sysDot"/>
            <a:round/>
            <a:headEnd type="triangle" w="med" len="med"/>
            <a:tailEnd type="triangle" w="med" len="med"/>
          </a:ln>
        </xdr:spPr>
      </xdr:sp>
    </xdr:grpSp>
    <xdr:clientData/>
  </xdr:twoCellAnchor>
  <xdr:twoCellAnchor>
    <xdr:from>
      <xdr:col>3</xdr:col>
      <xdr:colOff>0</xdr:colOff>
      <xdr:row>14</xdr:row>
      <xdr:rowOff>202406</xdr:rowOff>
    </xdr:from>
    <xdr:to>
      <xdr:col>4</xdr:col>
      <xdr:colOff>14288</xdr:colOff>
      <xdr:row>14</xdr:row>
      <xdr:rowOff>202406</xdr:rowOff>
    </xdr:to>
    <xdr:sp macro="" textlink="">
      <xdr:nvSpPr>
        <xdr:cNvPr id="424" name="Line 3"/>
        <xdr:cNvSpPr>
          <a:spLocks noChangeShapeType="1"/>
        </xdr:cNvSpPr>
      </xdr:nvSpPr>
      <xdr:spPr bwMode="auto">
        <a:xfrm>
          <a:off x="2057400" y="2574131"/>
          <a:ext cx="700088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416719</xdr:colOff>
      <xdr:row>14</xdr:row>
      <xdr:rowOff>47625</xdr:rowOff>
    </xdr:from>
    <xdr:to>
      <xdr:col>5</xdr:col>
      <xdr:colOff>7144</xdr:colOff>
      <xdr:row>14</xdr:row>
      <xdr:rowOff>352425</xdr:rowOff>
    </xdr:to>
    <xdr:sp macro="" textlink="">
      <xdr:nvSpPr>
        <xdr:cNvPr id="425" name="Freeform 4"/>
        <xdr:cNvSpPr>
          <a:spLocks/>
        </xdr:cNvSpPr>
      </xdr:nvSpPr>
      <xdr:spPr bwMode="auto">
        <a:xfrm>
          <a:off x="2474119" y="2447925"/>
          <a:ext cx="962025" cy="123825"/>
        </a:xfrm>
        <a:custGeom>
          <a:avLst/>
          <a:gdLst>
            <a:gd name="T0" fmla="*/ 0 w 254"/>
            <a:gd name="T1" fmla="*/ 2147483647 h 205"/>
            <a:gd name="T2" fmla="*/ 2147483647 w 254"/>
            <a:gd name="T3" fmla="*/ 2147483647 h 205"/>
            <a:gd name="T4" fmla="*/ 2147483647 w 254"/>
            <a:gd name="T5" fmla="*/ 0 h 205"/>
            <a:gd name="T6" fmla="*/ 2147483647 w 254"/>
            <a:gd name="T7" fmla="*/ 2147483647 h 205"/>
            <a:gd name="T8" fmla="*/ 2147483647 w 254"/>
            <a:gd name="T9" fmla="*/ 0 h 205"/>
            <a:gd name="T10" fmla="*/ 2147483647 w 254"/>
            <a:gd name="T11" fmla="*/ 2147483647 h 205"/>
            <a:gd name="T12" fmla="*/ 2147483647 w 254"/>
            <a:gd name="T13" fmla="*/ 2147483647 h 205"/>
            <a:gd name="T14" fmla="*/ 2147483647 w 254"/>
            <a:gd name="T15" fmla="*/ 2147483647 h 205"/>
            <a:gd name="T16" fmla="*/ 2147483647 w 254"/>
            <a:gd name="T17" fmla="*/ 2147483647 h 205"/>
            <a:gd name="T18" fmla="*/ 2147483647 w 254"/>
            <a:gd name="T19" fmla="*/ 2147483647 h 205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w 254"/>
            <a:gd name="T31" fmla="*/ 0 h 205"/>
            <a:gd name="T32" fmla="*/ 254 w 254"/>
            <a:gd name="T33" fmla="*/ 205 h 205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T30" t="T31" r="T32" b="T33"/>
          <a:pathLst>
            <a:path w="254" h="205">
              <a:moveTo>
                <a:pt x="0" y="102"/>
              </a:moveTo>
              <a:lnTo>
                <a:pt x="27" y="101"/>
              </a:lnTo>
              <a:lnTo>
                <a:pt x="55" y="0"/>
              </a:lnTo>
              <a:lnTo>
                <a:pt x="84" y="204"/>
              </a:lnTo>
              <a:lnTo>
                <a:pt x="113" y="0"/>
              </a:lnTo>
              <a:lnTo>
                <a:pt x="141" y="205"/>
              </a:lnTo>
              <a:lnTo>
                <a:pt x="169" y="2"/>
              </a:lnTo>
              <a:lnTo>
                <a:pt x="198" y="205"/>
              </a:lnTo>
              <a:lnTo>
                <a:pt x="226" y="101"/>
              </a:lnTo>
              <a:lnTo>
                <a:pt x="254" y="101"/>
              </a:lnTo>
            </a:path>
          </a:pathLst>
        </a:custGeom>
        <a:noFill/>
        <a:ln w="19050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24</xdr:col>
      <xdr:colOff>176892</xdr:colOff>
      <xdr:row>14</xdr:row>
      <xdr:rowOff>258533</xdr:rowOff>
    </xdr:from>
    <xdr:to>
      <xdr:col>26</xdr:col>
      <xdr:colOff>68035</xdr:colOff>
      <xdr:row>14</xdr:row>
      <xdr:rowOff>258535</xdr:rowOff>
    </xdr:to>
    <xdr:sp macro="" textlink="">
      <xdr:nvSpPr>
        <xdr:cNvPr id="426" name="Line 14"/>
        <xdr:cNvSpPr>
          <a:spLocks noChangeShapeType="1"/>
        </xdr:cNvSpPr>
      </xdr:nvSpPr>
      <xdr:spPr bwMode="auto">
        <a:xfrm flipH="1" flipV="1">
          <a:off x="16636092" y="2573108"/>
          <a:ext cx="1262743" cy="2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26</xdr:col>
      <xdr:colOff>144576</xdr:colOff>
      <xdr:row>14</xdr:row>
      <xdr:rowOff>216012</xdr:rowOff>
    </xdr:from>
    <xdr:to>
      <xdr:col>27</xdr:col>
      <xdr:colOff>252072</xdr:colOff>
      <xdr:row>14</xdr:row>
      <xdr:rowOff>216012</xdr:rowOff>
    </xdr:to>
    <xdr:sp macro="" textlink="">
      <xdr:nvSpPr>
        <xdr:cNvPr id="427" name="Line 14"/>
        <xdr:cNvSpPr>
          <a:spLocks noChangeShapeType="1"/>
        </xdr:cNvSpPr>
      </xdr:nvSpPr>
      <xdr:spPr bwMode="auto">
        <a:xfrm>
          <a:off x="17975376" y="2568687"/>
          <a:ext cx="793296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27</xdr:col>
      <xdr:colOff>321469</xdr:colOff>
      <xdr:row>14</xdr:row>
      <xdr:rowOff>161585</xdr:rowOff>
    </xdr:from>
    <xdr:to>
      <xdr:col>28</xdr:col>
      <xdr:colOff>47966</xdr:colOff>
      <xdr:row>14</xdr:row>
      <xdr:rowOff>161585</xdr:rowOff>
    </xdr:to>
    <xdr:sp macro="" textlink="">
      <xdr:nvSpPr>
        <xdr:cNvPr id="428" name="Line 14"/>
        <xdr:cNvSpPr>
          <a:spLocks noChangeShapeType="1"/>
        </xdr:cNvSpPr>
      </xdr:nvSpPr>
      <xdr:spPr bwMode="auto">
        <a:xfrm>
          <a:off x="18838069" y="2561885"/>
          <a:ext cx="412297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11906</xdr:colOff>
      <xdr:row>16</xdr:row>
      <xdr:rowOff>166687</xdr:rowOff>
    </xdr:from>
    <xdr:to>
      <xdr:col>9</xdr:col>
      <xdr:colOff>14287</xdr:colOff>
      <xdr:row>16</xdr:row>
      <xdr:rowOff>233362</xdr:rowOff>
    </xdr:to>
    <xdr:grpSp>
      <xdr:nvGrpSpPr>
        <xdr:cNvPr id="429" name="Group 20"/>
        <xdr:cNvGrpSpPr>
          <a:grpSpLocks/>
        </xdr:cNvGrpSpPr>
      </xdr:nvGrpSpPr>
      <xdr:grpSpPr bwMode="auto">
        <a:xfrm>
          <a:off x="1583531" y="6357937"/>
          <a:ext cx="2574131" cy="66675"/>
          <a:chOff x="628" y="643"/>
          <a:chExt cx="204" cy="8"/>
        </a:xfrm>
      </xdr:grpSpPr>
      <xdr:sp macro="" textlink="">
        <xdr:nvSpPr>
          <xdr:cNvPr id="430" name="Line 6"/>
          <xdr:cNvSpPr>
            <a:spLocks noChangeShapeType="1"/>
          </xdr:cNvSpPr>
        </xdr:nvSpPr>
        <xdr:spPr bwMode="auto">
          <a:xfrm flipV="1">
            <a:off x="628" y="643"/>
            <a:ext cx="204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31" name="Line 6"/>
          <xdr:cNvSpPr>
            <a:spLocks noChangeShapeType="1"/>
          </xdr:cNvSpPr>
        </xdr:nvSpPr>
        <xdr:spPr bwMode="auto">
          <a:xfrm flipV="1">
            <a:off x="628" y="651"/>
            <a:ext cx="204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26</xdr:col>
      <xdr:colOff>176893</xdr:colOff>
      <xdr:row>14</xdr:row>
      <xdr:rowOff>0</xdr:rowOff>
    </xdr:from>
    <xdr:to>
      <xdr:col>27</xdr:col>
      <xdr:colOff>367393</xdr:colOff>
      <xdr:row>14</xdr:row>
      <xdr:rowOff>2</xdr:rowOff>
    </xdr:to>
    <xdr:sp macro="" textlink="">
      <xdr:nvSpPr>
        <xdr:cNvPr id="432" name="Line 14"/>
        <xdr:cNvSpPr>
          <a:spLocks noChangeShapeType="1"/>
        </xdr:cNvSpPr>
      </xdr:nvSpPr>
      <xdr:spPr bwMode="auto">
        <a:xfrm flipH="1" flipV="1">
          <a:off x="18007693" y="2400300"/>
          <a:ext cx="876300" cy="2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14</xdr:col>
      <xdr:colOff>31295</xdr:colOff>
      <xdr:row>13</xdr:row>
      <xdr:rowOff>204107</xdr:rowOff>
    </xdr:from>
    <xdr:to>
      <xdr:col>14</xdr:col>
      <xdr:colOff>408214</xdr:colOff>
      <xdr:row>13</xdr:row>
      <xdr:rowOff>204108</xdr:rowOff>
    </xdr:to>
    <xdr:sp macro="" textlink="">
      <xdr:nvSpPr>
        <xdr:cNvPr id="433" name="Line 14"/>
        <xdr:cNvSpPr>
          <a:spLocks noChangeShapeType="1"/>
        </xdr:cNvSpPr>
      </xdr:nvSpPr>
      <xdr:spPr bwMode="auto">
        <a:xfrm flipH="1" flipV="1">
          <a:off x="9632495" y="2404382"/>
          <a:ext cx="376919" cy="1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13607</xdr:colOff>
      <xdr:row>13</xdr:row>
      <xdr:rowOff>217715</xdr:rowOff>
    </xdr:from>
    <xdr:to>
      <xdr:col>13</xdr:col>
      <xdr:colOff>390526</xdr:colOff>
      <xdr:row>13</xdr:row>
      <xdr:rowOff>217716</xdr:rowOff>
    </xdr:to>
    <xdr:sp macro="" textlink="">
      <xdr:nvSpPr>
        <xdr:cNvPr id="434" name="Line 14"/>
        <xdr:cNvSpPr>
          <a:spLocks noChangeShapeType="1"/>
        </xdr:cNvSpPr>
      </xdr:nvSpPr>
      <xdr:spPr bwMode="auto">
        <a:xfrm flipH="1" flipV="1">
          <a:off x="8929007" y="2398940"/>
          <a:ext cx="376919" cy="1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27214</xdr:colOff>
      <xdr:row>13</xdr:row>
      <xdr:rowOff>204108</xdr:rowOff>
    </xdr:from>
    <xdr:to>
      <xdr:col>12</xdr:col>
      <xdr:colOff>404133</xdr:colOff>
      <xdr:row>13</xdr:row>
      <xdr:rowOff>204109</xdr:rowOff>
    </xdr:to>
    <xdr:sp macro="" textlink="">
      <xdr:nvSpPr>
        <xdr:cNvPr id="435" name="Line 14"/>
        <xdr:cNvSpPr>
          <a:spLocks noChangeShapeType="1"/>
        </xdr:cNvSpPr>
      </xdr:nvSpPr>
      <xdr:spPr bwMode="auto">
        <a:xfrm flipH="1" flipV="1">
          <a:off x="8256814" y="2404383"/>
          <a:ext cx="376919" cy="1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14</xdr:col>
      <xdr:colOff>101064</xdr:colOff>
      <xdr:row>28</xdr:row>
      <xdr:rowOff>274989</xdr:rowOff>
    </xdr:from>
    <xdr:to>
      <xdr:col>15</xdr:col>
      <xdr:colOff>200563</xdr:colOff>
      <xdr:row>31</xdr:row>
      <xdr:rowOff>90134</xdr:rowOff>
    </xdr:to>
    <xdr:sp macro="" textlink="">
      <xdr:nvSpPr>
        <xdr:cNvPr id="436" name="Line 172"/>
        <xdr:cNvSpPr>
          <a:spLocks noChangeShapeType="1"/>
        </xdr:cNvSpPr>
      </xdr:nvSpPr>
      <xdr:spPr bwMode="auto">
        <a:xfrm rot="20930209">
          <a:off x="9702264" y="4970814"/>
          <a:ext cx="785299" cy="43427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 type="triangle" w="med" len="med"/>
          <a:tailEnd type="triangle" w="med" len="med"/>
        </a:ln>
      </xdr:spPr>
    </xdr:sp>
    <xdr:clientData/>
  </xdr:twoCellAnchor>
  <xdr:twoCellAnchor>
    <xdr:from>
      <xdr:col>13</xdr:col>
      <xdr:colOff>388445</xdr:colOff>
      <xdr:row>29</xdr:row>
      <xdr:rowOff>72188</xdr:rowOff>
    </xdr:from>
    <xdr:to>
      <xdr:col>15</xdr:col>
      <xdr:colOff>329682</xdr:colOff>
      <xdr:row>30</xdr:row>
      <xdr:rowOff>294481</xdr:rowOff>
    </xdr:to>
    <xdr:sp macro="" textlink="">
      <xdr:nvSpPr>
        <xdr:cNvPr id="437" name="Line 172"/>
        <xdr:cNvSpPr>
          <a:spLocks noChangeShapeType="1"/>
        </xdr:cNvSpPr>
      </xdr:nvSpPr>
      <xdr:spPr bwMode="auto">
        <a:xfrm rot="20930209" flipV="1">
          <a:off x="9303845" y="5044238"/>
          <a:ext cx="1312837" cy="269918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 type="triangle" w="med" len="med"/>
          <a:tailEnd type="triangle" w="med" len="med"/>
        </a:ln>
      </xdr:spPr>
    </xdr:sp>
    <xdr:clientData/>
  </xdr:twoCellAnchor>
  <xdr:twoCellAnchor>
    <xdr:from>
      <xdr:col>2</xdr:col>
      <xdr:colOff>363225</xdr:colOff>
      <xdr:row>34</xdr:row>
      <xdr:rowOff>240565</xdr:rowOff>
    </xdr:from>
    <xdr:to>
      <xdr:col>6</xdr:col>
      <xdr:colOff>57730</xdr:colOff>
      <xdr:row>38</xdr:row>
      <xdr:rowOff>315880</xdr:rowOff>
    </xdr:to>
    <xdr:grpSp>
      <xdr:nvGrpSpPr>
        <xdr:cNvPr id="438" name="グループ化 437"/>
        <xdr:cNvGrpSpPr/>
      </xdr:nvGrpSpPr>
      <xdr:grpSpPr>
        <a:xfrm>
          <a:off x="1506225" y="12623065"/>
          <a:ext cx="1409005" cy="1408815"/>
          <a:chOff x="1537975" y="12638940"/>
          <a:chExt cx="1409005" cy="1345315"/>
        </a:xfrm>
      </xdr:grpSpPr>
      <xdr:grpSp>
        <xdr:nvGrpSpPr>
          <xdr:cNvPr id="439" name="Group 189"/>
          <xdr:cNvGrpSpPr>
            <a:grpSpLocks/>
          </xdr:cNvGrpSpPr>
        </xdr:nvGrpSpPr>
        <xdr:grpSpPr bwMode="auto">
          <a:xfrm rot="16200000">
            <a:off x="1482928" y="12693987"/>
            <a:ext cx="1345315" cy="1235221"/>
            <a:chOff x="187" y="1242"/>
            <a:chExt cx="144" cy="134"/>
          </a:xfrm>
        </xdr:grpSpPr>
        <xdr:grpSp>
          <xdr:nvGrpSpPr>
            <xdr:cNvPr id="441" name="Group 190"/>
            <xdr:cNvGrpSpPr>
              <a:grpSpLocks/>
            </xdr:cNvGrpSpPr>
          </xdr:nvGrpSpPr>
          <xdr:grpSpPr bwMode="auto">
            <a:xfrm rot="5400000">
              <a:off x="182" y="1276"/>
              <a:ext cx="31" cy="21"/>
              <a:chOff x="206" y="1182"/>
              <a:chExt cx="31" cy="21"/>
            </a:xfrm>
          </xdr:grpSpPr>
          <xdr:sp macro="" textlink="">
            <xdr:nvSpPr>
              <xdr:cNvPr id="452" name="Line 191"/>
              <xdr:cNvSpPr>
                <a:spLocks noChangeShapeType="1"/>
              </xdr:cNvSpPr>
            </xdr:nvSpPr>
            <xdr:spPr bwMode="auto">
              <a:xfrm>
                <a:off x="206" y="1182"/>
                <a:ext cx="31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453" name="Line 192"/>
              <xdr:cNvSpPr>
                <a:spLocks noChangeShapeType="1"/>
              </xdr:cNvSpPr>
            </xdr:nvSpPr>
            <xdr:spPr bwMode="auto">
              <a:xfrm>
                <a:off x="222" y="1182"/>
                <a:ext cx="0" cy="21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</xdr:spPr>
          </xdr:sp>
        </xdr:grpSp>
        <xdr:grpSp>
          <xdr:nvGrpSpPr>
            <xdr:cNvPr id="442" name="Group 193"/>
            <xdr:cNvGrpSpPr>
              <a:grpSpLocks/>
            </xdr:cNvGrpSpPr>
          </xdr:nvGrpSpPr>
          <xdr:grpSpPr bwMode="auto">
            <a:xfrm rot="10800000">
              <a:off x="224" y="1365"/>
              <a:ext cx="42" cy="11"/>
              <a:chOff x="261" y="1135"/>
              <a:chExt cx="42" cy="11"/>
            </a:xfrm>
          </xdr:grpSpPr>
          <xdr:sp macro="" textlink="">
            <xdr:nvSpPr>
              <xdr:cNvPr id="450" name="Freeform 39"/>
              <xdr:cNvSpPr>
                <a:spLocks/>
              </xdr:cNvSpPr>
            </xdr:nvSpPr>
            <xdr:spPr bwMode="auto">
              <a:xfrm rot="5422137">
                <a:off x="287" y="1130"/>
                <a:ext cx="11" cy="21"/>
              </a:xfrm>
              <a:custGeom>
                <a:avLst/>
                <a:gdLst>
                  <a:gd name="T0" fmla="*/ 0 w 25"/>
                  <a:gd name="T1" fmla="*/ 3 h 25"/>
                  <a:gd name="T2" fmla="*/ 0 w 25"/>
                  <a:gd name="T3" fmla="*/ 3 h 25"/>
                  <a:gd name="T4" fmla="*/ 0 w 25"/>
                  <a:gd name="T5" fmla="*/ 0 h 25"/>
                  <a:gd name="T6" fmla="*/ 0 60000 65536"/>
                  <a:gd name="T7" fmla="*/ 0 60000 65536"/>
                  <a:gd name="T8" fmla="*/ 0 60000 65536"/>
                  <a:gd name="T9" fmla="*/ 0 w 25"/>
                  <a:gd name="T10" fmla="*/ 0 h 25"/>
                  <a:gd name="T11" fmla="*/ 25 w 25"/>
                  <a:gd name="T12" fmla="*/ 25 h 25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T9" t="T10" r="T11" b="T12"/>
                <a:pathLst>
                  <a:path w="25" h="25">
                    <a:moveTo>
                      <a:pt x="0" y="25"/>
                    </a:moveTo>
                    <a:cubicBezTo>
                      <a:pt x="3" y="24"/>
                      <a:pt x="12" y="22"/>
                      <a:pt x="16" y="18"/>
                    </a:cubicBezTo>
                    <a:cubicBezTo>
                      <a:pt x="20" y="14"/>
                      <a:pt x="23" y="4"/>
                      <a:pt x="25" y="0"/>
                    </a:cubicBezTo>
                  </a:path>
                </a:pathLst>
              </a:cu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none" w="med" len="med"/>
                <a:tailEnd type="triangle" w="med" len="med"/>
              </a:ln>
            </xdr:spPr>
          </xdr:sp>
          <xdr:sp macro="" textlink="">
            <xdr:nvSpPr>
              <xdr:cNvPr id="451" name="Freeform 39"/>
              <xdr:cNvSpPr>
                <a:spLocks/>
              </xdr:cNvSpPr>
            </xdr:nvSpPr>
            <xdr:spPr bwMode="auto">
              <a:xfrm rot="16177863" flipH="1">
                <a:off x="266" y="1130"/>
                <a:ext cx="11" cy="21"/>
              </a:xfrm>
              <a:custGeom>
                <a:avLst/>
                <a:gdLst>
                  <a:gd name="T0" fmla="*/ 0 w 25"/>
                  <a:gd name="T1" fmla="*/ 3 h 25"/>
                  <a:gd name="T2" fmla="*/ 0 w 25"/>
                  <a:gd name="T3" fmla="*/ 3 h 25"/>
                  <a:gd name="T4" fmla="*/ 0 w 25"/>
                  <a:gd name="T5" fmla="*/ 0 h 25"/>
                  <a:gd name="T6" fmla="*/ 0 60000 65536"/>
                  <a:gd name="T7" fmla="*/ 0 60000 65536"/>
                  <a:gd name="T8" fmla="*/ 0 60000 65536"/>
                  <a:gd name="T9" fmla="*/ 0 w 25"/>
                  <a:gd name="T10" fmla="*/ 0 h 25"/>
                  <a:gd name="T11" fmla="*/ 25 w 25"/>
                  <a:gd name="T12" fmla="*/ 25 h 25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T9" t="T10" r="T11" b="T12"/>
                <a:pathLst>
                  <a:path w="25" h="25">
                    <a:moveTo>
                      <a:pt x="0" y="25"/>
                    </a:moveTo>
                    <a:cubicBezTo>
                      <a:pt x="3" y="24"/>
                      <a:pt x="12" y="22"/>
                      <a:pt x="16" y="18"/>
                    </a:cubicBezTo>
                    <a:cubicBezTo>
                      <a:pt x="20" y="14"/>
                      <a:pt x="23" y="4"/>
                      <a:pt x="25" y="0"/>
                    </a:cubicBezTo>
                  </a:path>
                </a:pathLst>
              </a:cu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none" w="med" len="med"/>
                <a:tailEnd type="triangle" w="med" len="med"/>
              </a:ln>
            </xdr:spPr>
          </xdr:sp>
        </xdr:grpSp>
        <xdr:grpSp>
          <xdr:nvGrpSpPr>
            <xdr:cNvPr id="443" name="Group 197"/>
            <xdr:cNvGrpSpPr>
              <a:grpSpLocks/>
            </xdr:cNvGrpSpPr>
          </xdr:nvGrpSpPr>
          <xdr:grpSpPr bwMode="auto">
            <a:xfrm rot="10800000" flipV="1">
              <a:off x="253" y="1242"/>
              <a:ext cx="42" cy="33"/>
              <a:chOff x="261" y="1122"/>
              <a:chExt cx="42" cy="33"/>
            </a:xfrm>
          </xdr:grpSpPr>
          <xdr:sp macro="" textlink="">
            <xdr:nvSpPr>
              <xdr:cNvPr id="447" name="Line 37"/>
              <xdr:cNvSpPr>
                <a:spLocks noChangeShapeType="1"/>
              </xdr:cNvSpPr>
            </xdr:nvSpPr>
            <xdr:spPr bwMode="auto">
              <a:xfrm rot="5378795">
                <a:off x="265" y="1139"/>
                <a:ext cx="33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 type="triangle" w="med" len="med"/>
              </a:ln>
            </xdr:spPr>
          </xdr:sp>
          <xdr:sp macro="" textlink="">
            <xdr:nvSpPr>
              <xdr:cNvPr id="448" name="Freeform 39"/>
              <xdr:cNvSpPr>
                <a:spLocks/>
              </xdr:cNvSpPr>
            </xdr:nvSpPr>
            <xdr:spPr bwMode="auto">
              <a:xfrm rot="5422137">
                <a:off x="287" y="1130"/>
                <a:ext cx="11" cy="21"/>
              </a:xfrm>
              <a:custGeom>
                <a:avLst/>
                <a:gdLst>
                  <a:gd name="T0" fmla="*/ 0 w 25"/>
                  <a:gd name="T1" fmla="*/ 3 h 25"/>
                  <a:gd name="T2" fmla="*/ 0 w 25"/>
                  <a:gd name="T3" fmla="*/ 3 h 25"/>
                  <a:gd name="T4" fmla="*/ 0 w 25"/>
                  <a:gd name="T5" fmla="*/ 0 h 25"/>
                  <a:gd name="T6" fmla="*/ 0 60000 65536"/>
                  <a:gd name="T7" fmla="*/ 0 60000 65536"/>
                  <a:gd name="T8" fmla="*/ 0 60000 65536"/>
                  <a:gd name="T9" fmla="*/ 0 w 25"/>
                  <a:gd name="T10" fmla="*/ 0 h 25"/>
                  <a:gd name="T11" fmla="*/ 25 w 25"/>
                  <a:gd name="T12" fmla="*/ 25 h 25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T9" t="T10" r="T11" b="T12"/>
                <a:pathLst>
                  <a:path w="25" h="25">
                    <a:moveTo>
                      <a:pt x="0" y="25"/>
                    </a:moveTo>
                    <a:cubicBezTo>
                      <a:pt x="3" y="24"/>
                      <a:pt x="12" y="22"/>
                      <a:pt x="16" y="18"/>
                    </a:cubicBezTo>
                    <a:cubicBezTo>
                      <a:pt x="20" y="14"/>
                      <a:pt x="23" y="4"/>
                      <a:pt x="25" y="0"/>
                    </a:cubicBezTo>
                  </a:path>
                </a:pathLst>
              </a:cu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none" w="med" len="med"/>
                <a:tailEnd type="triangle" w="med" len="med"/>
              </a:ln>
            </xdr:spPr>
          </xdr:sp>
          <xdr:sp macro="" textlink="">
            <xdr:nvSpPr>
              <xdr:cNvPr id="449" name="Freeform 39"/>
              <xdr:cNvSpPr>
                <a:spLocks/>
              </xdr:cNvSpPr>
            </xdr:nvSpPr>
            <xdr:spPr bwMode="auto">
              <a:xfrm rot="16177863" flipH="1">
                <a:off x="266" y="1130"/>
                <a:ext cx="11" cy="21"/>
              </a:xfrm>
              <a:custGeom>
                <a:avLst/>
                <a:gdLst>
                  <a:gd name="T0" fmla="*/ 0 w 25"/>
                  <a:gd name="T1" fmla="*/ 3 h 25"/>
                  <a:gd name="T2" fmla="*/ 0 w 25"/>
                  <a:gd name="T3" fmla="*/ 3 h 25"/>
                  <a:gd name="T4" fmla="*/ 0 w 25"/>
                  <a:gd name="T5" fmla="*/ 0 h 25"/>
                  <a:gd name="T6" fmla="*/ 0 60000 65536"/>
                  <a:gd name="T7" fmla="*/ 0 60000 65536"/>
                  <a:gd name="T8" fmla="*/ 0 60000 65536"/>
                  <a:gd name="T9" fmla="*/ 0 w 25"/>
                  <a:gd name="T10" fmla="*/ 0 h 25"/>
                  <a:gd name="T11" fmla="*/ 25 w 25"/>
                  <a:gd name="T12" fmla="*/ 25 h 25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T9" t="T10" r="T11" b="T12"/>
                <a:pathLst>
                  <a:path w="25" h="25">
                    <a:moveTo>
                      <a:pt x="0" y="25"/>
                    </a:moveTo>
                    <a:cubicBezTo>
                      <a:pt x="3" y="24"/>
                      <a:pt x="12" y="22"/>
                      <a:pt x="16" y="18"/>
                    </a:cubicBezTo>
                    <a:cubicBezTo>
                      <a:pt x="20" y="14"/>
                      <a:pt x="23" y="4"/>
                      <a:pt x="25" y="0"/>
                    </a:cubicBezTo>
                  </a:path>
                </a:pathLst>
              </a:cu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none" w="med" len="med"/>
                <a:tailEnd type="triangle" w="med" len="med"/>
              </a:ln>
            </xdr:spPr>
          </xdr:sp>
        </xdr:grpSp>
        <xdr:grpSp>
          <xdr:nvGrpSpPr>
            <xdr:cNvPr id="444" name="Group 201"/>
            <xdr:cNvGrpSpPr>
              <a:grpSpLocks/>
            </xdr:cNvGrpSpPr>
          </xdr:nvGrpSpPr>
          <xdr:grpSpPr bwMode="auto">
            <a:xfrm rot="16200000" flipH="1">
              <a:off x="305" y="1335"/>
              <a:ext cx="31" cy="21"/>
              <a:chOff x="206" y="1182"/>
              <a:chExt cx="31" cy="21"/>
            </a:xfrm>
          </xdr:grpSpPr>
          <xdr:sp macro="" textlink="">
            <xdr:nvSpPr>
              <xdr:cNvPr id="445" name="Line 202"/>
              <xdr:cNvSpPr>
                <a:spLocks noChangeShapeType="1"/>
              </xdr:cNvSpPr>
            </xdr:nvSpPr>
            <xdr:spPr bwMode="auto">
              <a:xfrm>
                <a:off x="206" y="1182"/>
                <a:ext cx="31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446" name="Line 203"/>
              <xdr:cNvSpPr>
                <a:spLocks noChangeShapeType="1"/>
              </xdr:cNvSpPr>
            </xdr:nvSpPr>
            <xdr:spPr bwMode="auto">
              <a:xfrm>
                <a:off x="222" y="1182"/>
                <a:ext cx="0" cy="21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</xdr:spPr>
          </xdr:sp>
        </xdr:grpSp>
      </xdr:grpSp>
      <xdr:sp macro="" textlink="">
        <xdr:nvSpPr>
          <xdr:cNvPr id="440" name="Line 191"/>
          <xdr:cNvSpPr>
            <a:spLocks noChangeShapeType="1"/>
          </xdr:cNvSpPr>
        </xdr:nvSpPr>
        <xdr:spPr bwMode="auto">
          <a:xfrm rot="7640708" flipH="1" flipV="1">
            <a:off x="2797528" y="13344850"/>
            <a:ext cx="128840" cy="17006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29</xdr:col>
      <xdr:colOff>460375</xdr:colOff>
      <xdr:row>29</xdr:row>
      <xdr:rowOff>238125</xdr:rowOff>
    </xdr:from>
    <xdr:to>
      <xdr:col>31</xdr:col>
      <xdr:colOff>504130</xdr:colOff>
      <xdr:row>33</xdr:row>
      <xdr:rowOff>313440</xdr:rowOff>
    </xdr:to>
    <xdr:grpSp>
      <xdr:nvGrpSpPr>
        <xdr:cNvPr id="454" name="グループ化 453"/>
        <xdr:cNvGrpSpPr/>
      </xdr:nvGrpSpPr>
      <xdr:grpSpPr>
        <a:xfrm>
          <a:off x="12842875" y="10953750"/>
          <a:ext cx="1091505" cy="1408815"/>
          <a:chOff x="1537975" y="12638940"/>
          <a:chExt cx="1409005" cy="1345315"/>
        </a:xfrm>
      </xdr:grpSpPr>
      <xdr:grpSp>
        <xdr:nvGrpSpPr>
          <xdr:cNvPr id="455" name="Group 189"/>
          <xdr:cNvGrpSpPr>
            <a:grpSpLocks/>
          </xdr:cNvGrpSpPr>
        </xdr:nvGrpSpPr>
        <xdr:grpSpPr bwMode="auto">
          <a:xfrm rot="16200000">
            <a:off x="1482928" y="12693987"/>
            <a:ext cx="1345315" cy="1235221"/>
            <a:chOff x="187" y="1242"/>
            <a:chExt cx="144" cy="134"/>
          </a:xfrm>
        </xdr:grpSpPr>
        <xdr:grpSp>
          <xdr:nvGrpSpPr>
            <xdr:cNvPr id="457" name="Group 190"/>
            <xdr:cNvGrpSpPr>
              <a:grpSpLocks/>
            </xdr:cNvGrpSpPr>
          </xdr:nvGrpSpPr>
          <xdr:grpSpPr bwMode="auto">
            <a:xfrm rot="5400000">
              <a:off x="182" y="1276"/>
              <a:ext cx="31" cy="21"/>
              <a:chOff x="206" y="1182"/>
              <a:chExt cx="31" cy="21"/>
            </a:xfrm>
          </xdr:grpSpPr>
          <xdr:sp macro="" textlink="">
            <xdr:nvSpPr>
              <xdr:cNvPr id="468" name="Line 191"/>
              <xdr:cNvSpPr>
                <a:spLocks noChangeShapeType="1"/>
              </xdr:cNvSpPr>
            </xdr:nvSpPr>
            <xdr:spPr bwMode="auto">
              <a:xfrm>
                <a:off x="206" y="1182"/>
                <a:ext cx="31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469" name="Line 192"/>
              <xdr:cNvSpPr>
                <a:spLocks noChangeShapeType="1"/>
              </xdr:cNvSpPr>
            </xdr:nvSpPr>
            <xdr:spPr bwMode="auto">
              <a:xfrm>
                <a:off x="222" y="1182"/>
                <a:ext cx="0" cy="21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</xdr:spPr>
          </xdr:sp>
        </xdr:grpSp>
        <xdr:grpSp>
          <xdr:nvGrpSpPr>
            <xdr:cNvPr id="458" name="Group 193"/>
            <xdr:cNvGrpSpPr>
              <a:grpSpLocks/>
            </xdr:cNvGrpSpPr>
          </xdr:nvGrpSpPr>
          <xdr:grpSpPr bwMode="auto">
            <a:xfrm rot="10800000">
              <a:off x="224" y="1365"/>
              <a:ext cx="42" cy="11"/>
              <a:chOff x="261" y="1135"/>
              <a:chExt cx="42" cy="11"/>
            </a:xfrm>
          </xdr:grpSpPr>
          <xdr:sp macro="" textlink="">
            <xdr:nvSpPr>
              <xdr:cNvPr id="466" name="Freeform 39"/>
              <xdr:cNvSpPr>
                <a:spLocks/>
              </xdr:cNvSpPr>
            </xdr:nvSpPr>
            <xdr:spPr bwMode="auto">
              <a:xfrm rot="5422137">
                <a:off x="287" y="1130"/>
                <a:ext cx="11" cy="21"/>
              </a:xfrm>
              <a:custGeom>
                <a:avLst/>
                <a:gdLst>
                  <a:gd name="T0" fmla="*/ 0 w 25"/>
                  <a:gd name="T1" fmla="*/ 3 h 25"/>
                  <a:gd name="T2" fmla="*/ 0 w 25"/>
                  <a:gd name="T3" fmla="*/ 3 h 25"/>
                  <a:gd name="T4" fmla="*/ 0 w 25"/>
                  <a:gd name="T5" fmla="*/ 0 h 25"/>
                  <a:gd name="T6" fmla="*/ 0 60000 65536"/>
                  <a:gd name="T7" fmla="*/ 0 60000 65536"/>
                  <a:gd name="T8" fmla="*/ 0 60000 65536"/>
                  <a:gd name="T9" fmla="*/ 0 w 25"/>
                  <a:gd name="T10" fmla="*/ 0 h 25"/>
                  <a:gd name="T11" fmla="*/ 25 w 25"/>
                  <a:gd name="T12" fmla="*/ 25 h 25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T9" t="T10" r="T11" b="T12"/>
                <a:pathLst>
                  <a:path w="25" h="25">
                    <a:moveTo>
                      <a:pt x="0" y="25"/>
                    </a:moveTo>
                    <a:cubicBezTo>
                      <a:pt x="3" y="24"/>
                      <a:pt x="12" y="22"/>
                      <a:pt x="16" y="18"/>
                    </a:cubicBezTo>
                    <a:cubicBezTo>
                      <a:pt x="20" y="14"/>
                      <a:pt x="23" y="4"/>
                      <a:pt x="25" y="0"/>
                    </a:cubicBezTo>
                  </a:path>
                </a:pathLst>
              </a:cu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none" w="med" len="med"/>
                <a:tailEnd type="triangle" w="med" len="med"/>
              </a:ln>
            </xdr:spPr>
          </xdr:sp>
          <xdr:sp macro="" textlink="">
            <xdr:nvSpPr>
              <xdr:cNvPr id="467" name="Freeform 39"/>
              <xdr:cNvSpPr>
                <a:spLocks/>
              </xdr:cNvSpPr>
            </xdr:nvSpPr>
            <xdr:spPr bwMode="auto">
              <a:xfrm rot="16177863" flipH="1">
                <a:off x="266" y="1130"/>
                <a:ext cx="11" cy="21"/>
              </a:xfrm>
              <a:custGeom>
                <a:avLst/>
                <a:gdLst>
                  <a:gd name="T0" fmla="*/ 0 w 25"/>
                  <a:gd name="T1" fmla="*/ 3 h 25"/>
                  <a:gd name="T2" fmla="*/ 0 w 25"/>
                  <a:gd name="T3" fmla="*/ 3 h 25"/>
                  <a:gd name="T4" fmla="*/ 0 w 25"/>
                  <a:gd name="T5" fmla="*/ 0 h 25"/>
                  <a:gd name="T6" fmla="*/ 0 60000 65536"/>
                  <a:gd name="T7" fmla="*/ 0 60000 65536"/>
                  <a:gd name="T8" fmla="*/ 0 60000 65536"/>
                  <a:gd name="T9" fmla="*/ 0 w 25"/>
                  <a:gd name="T10" fmla="*/ 0 h 25"/>
                  <a:gd name="T11" fmla="*/ 25 w 25"/>
                  <a:gd name="T12" fmla="*/ 25 h 25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T9" t="T10" r="T11" b="T12"/>
                <a:pathLst>
                  <a:path w="25" h="25">
                    <a:moveTo>
                      <a:pt x="0" y="25"/>
                    </a:moveTo>
                    <a:cubicBezTo>
                      <a:pt x="3" y="24"/>
                      <a:pt x="12" y="22"/>
                      <a:pt x="16" y="18"/>
                    </a:cubicBezTo>
                    <a:cubicBezTo>
                      <a:pt x="20" y="14"/>
                      <a:pt x="23" y="4"/>
                      <a:pt x="25" y="0"/>
                    </a:cubicBezTo>
                  </a:path>
                </a:pathLst>
              </a:cu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none" w="med" len="med"/>
                <a:tailEnd type="triangle" w="med" len="med"/>
              </a:ln>
            </xdr:spPr>
          </xdr:sp>
        </xdr:grpSp>
        <xdr:grpSp>
          <xdr:nvGrpSpPr>
            <xdr:cNvPr id="459" name="Group 197"/>
            <xdr:cNvGrpSpPr>
              <a:grpSpLocks/>
            </xdr:cNvGrpSpPr>
          </xdr:nvGrpSpPr>
          <xdr:grpSpPr bwMode="auto">
            <a:xfrm rot="10800000" flipV="1">
              <a:off x="253" y="1242"/>
              <a:ext cx="42" cy="33"/>
              <a:chOff x="261" y="1122"/>
              <a:chExt cx="42" cy="33"/>
            </a:xfrm>
          </xdr:grpSpPr>
          <xdr:sp macro="" textlink="">
            <xdr:nvSpPr>
              <xdr:cNvPr id="463" name="Line 37"/>
              <xdr:cNvSpPr>
                <a:spLocks noChangeShapeType="1"/>
              </xdr:cNvSpPr>
            </xdr:nvSpPr>
            <xdr:spPr bwMode="auto">
              <a:xfrm rot="5378795">
                <a:off x="265" y="1139"/>
                <a:ext cx="33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 type="triangle" w="med" len="med"/>
              </a:ln>
            </xdr:spPr>
          </xdr:sp>
          <xdr:sp macro="" textlink="">
            <xdr:nvSpPr>
              <xdr:cNvPr id="464" name="Freeform 39"/>
              <xdr:cNvSpPr>
                <a:spLocks/>
              </xdr:cNvSpPr>
            </xdr:nvSpPr>
            <xdr:spPr bwMode="auto">
              <a:xfrm rot="5422137">
                <a:off x="287" y="1130"/>
                <a:ext cx="11" cy="21"/>
              </a:xfrm>
              <a:custGeom>
                <a:avLst/>
                <a:gdLst>
                  <a:gd name="T0" fmla="*/ 0 w 25"/>
                  <a:gd name="T1" fmla="*/ 3 h 25"/>
                  <a:gd name="T2" fmla="*/ 0 w 25"/>
                  <a:gd name="T3" fmla="*/ 3 h 25"/>
                  <a:gd name="T4" fmla="*/ 0 w 25"/>
                  <a:gd name="T5" fmla="*/ 0 h 25"/>
                  <a:gd name="T6" fmla="*/ 0 60000 65536"/>
                  <a:gd name="T7" fmla="*/ 0 60000 65536"/>
                  <a:gd name="T8" fmla="*/ 0 60000 65536"/>
                  <a:gd name="T9" fmla="*/ 0 w 25"/>
                  <a:gd name="T10" fmla="*/ 0 h 25"/>
                  <a:gd name="T11" fmla="*/ 25 w 25"/>
                  <a:gd name="T12" fmla="*/ 25 h 25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T9" t="T10" r="T11" b="T12"/>
                <a:pathLst>
                  <a:path w="25" h="25">
                    <a:moveTo>
                      <a:pt x="0" y="25"/>
                    </a:moveTo>
                    <a:cubicBezTo>
                      <a:pt x="3" y="24"/>
                      <a:pt x="12" y="22"/>
                      <a:pt x="16" y="18"/>
                    </a:cubicBezTo>
                    <a:cubicBezTo>
                      <a:pt x="20" y="14"/>
                      <a:pt x="23" y="4"/>
                      <a:pt x="25" y="0"/>
                    </a:cubicBezTo>
                  </a:path>
                </a:pathLst>
              </a:cu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none" w="med" len="med"/>
                <a:tailEnd type="triangle" w="med" len="med"/>
              </a:ln>
            </xdr:spPr>
          </xdr:sp>
          <xdr:sp macro="" textlink="">
            <xdr:nvSpPr>
              <xdr:cNvPr id="465" name="Freeform 39"/>
              <xdr:cNvSpPr>
                <a:spLocks/>
              </xdr:cNvSpPr>
            </xdr:nvSpPr>
            <xdr:spPr bwMode="auto">
              <a:xfrm rot="16177863" flipH="1">
                <a:off x="266" y="1130"/>
                <a:ext cx="11" cy="21"/>
              </a:xfrm>
              <a:custGeom>
                <a:avLst/>
                <a:gdLst>
                  <a:gd name="T0" fmla="*/ 0 w 25"/>
                  <a:gd name="T1" fmla="*/ 3 h 25"/>
                  <a:gd name="T2" fmla="*/ 0 w 25"/>
                  <a:gd name="T3" fmla="*/ 3 h 25"/>
                  <a:gd name="T4" fmla="*/ 0 w 25"/>
                  <a:gd name="T5" fmla="*/ 0 h 25"/>
                  <a:gd name="T6" fmla="*/ 0 60000 65536"/>
                  <a:gd name="T7" fmla="*/ 0 60000 65536"/>
                  <a:gd name="T8" fmla="*/ 0 60000 65536"/>
                  <a:gd name="T9" fmla="*/ 0 w 25"/>
                  <a:gd name="T10" fmla="*/ 0 h 25"/>
                  <a:gd name="T11" fmla="*/ 25 w 25"/>
                  <a:gd name="T12" fmla="*/ 25 h 25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T9" t="T10" r="T11" b="T12"/>
                <a:pathLst>
                  <a:path w="25" h="25">
                    <a:moveTo>
                      <a:pt x="0" y="25"/>
                    </a:moveTo>
                    <a:cubicBezTo>
                      <a:pt x="3" y="24"/>
                      <a:pt x="12" y="22"/>
                      <a:pt x="16" y="18"/>
                    </a:cubicBezTo>
                    <a:cubicBezTo>
                      <a:pt x="20" y="14"/>
                      <a:pt x="23" y="4"/>
                      <a:pt x="25" y="0"/>
                    </a:cubicBezTo>
                  </a:path>
                </a:pathLst>
              </a:cu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none" w="med" len="med"/>
                <a:tailEnd type="triangle" w="med" len="med"/>
              </a:ln>
            </xdr:spPr>
          </xdr:sp>
        </xdr:grpSp>
        <xdr:grpSp>
          <xdr:nvGrpSpPr>
            <xdr:cNvPr id="460" name="Group 201"/>
            <xdr:cNvGrpSpPr>
              <a:grpSpLocks/>
            </xdr:cNvGrpSpPr>
          </xdr:nvGrpSpPr>
          <xdr:grpSpPr bwMode="auto">
            <a:xfrm rot="16200000" flipH="1">
              <a:off x="305" y="1335"/>
              <a:ext cx="31" cy="21"/>
              <a:chOff x="206" y="1182"/>
              <a:chExt cx="31" cy="21"/>
            </a:xfrm>
          </xdr:grpSpPr>
          <xdr:sp macro="" textlink="">
            <xdr:nvSpPr>
              <xdr:cNvPr id="461" name="Line 202"/>
              <xdr:cNvSpPr>
                <a:spLocks noChangeShapeType="1"/>
              </xdr:cNvSpPr>
            </xdr:nvSpPr>
            <xdr:spPr bwMode="auto">
              <a:xfrm>
                <a:off x="206" y="1182"/>
                <a:ext cx="31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462" name="Line 203"/>
              <xdr:cNvSpPr>
                <a:spLocks noChangeShapeType="1"/>
              </xdr:cNvSpPr>
            </xdr:nvSpPr>
            <xdr:spPr bwMode="auto">
              <a:xfrm>
                <a:off x="222" y="1182"/>
                <a:ext cx="0" cy="21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</xdr:spPr>
          </xdr:sp>
        </xdr:grpSp>
      </xdr:grpSp>
      <xdr:sp macro="" textlink="">
        <xdr:nvSpPr>
          <xdr:cNvPr id="456" name="Line 191"/>
          <xdr:cNvSpPr>
            <a:spLocks noChangeShapeType="1"/>
          </xdr:cNvSpPr>
        </xdr:nvSpPr>
        <xdr:spPr bwMode="auto">
          <a:xfrm rot="7640708" flipH="1" flipV="1">
            <a:off x="2797528" y="13344850"/>
            <a:ext cx="128840" cy="17006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8</xdr:col>
      <xdr:colOff>235549</xdr:colOff>
      <xdr:row>34</xdr:row>
      <xdr:rowOff>290313</xdr:rowOff>
    </xdr:from>
    <xdr:to>
      <xdr:col>11</xdr:col>
      <xdr:colOff>140700</xdr:colOff>
      <xdr:row>39</xdr:row>
      <xdr:rowOff>36511</xdr:rowOff>
    </xdr:to>
    <xdr:grpSp>
      <xdr:nvGrpSpPr>
        <xdr:cNvPr id="470" name="グループ化 469"/>
        <xdr:cNvGrpSpPr/>
      </xdr:nvGrpSpPr>
      <xdr:grpSpPr>
        <a:xfrm>
          <a:off x="3950299" y="12672813"/>
          <a:ext cx="1191026" cy="1413073"/>
          <a:chOff x="3982049" y="12688688"/>
          <a:chExt cx="1191026" cy="1333698"/>
        </a:xfrm>
      </xdr:grpSpPr>
      <xdr:grpSp>
        <xdr:nvGrpSpPr>
          <xdr:cNvPr id="471" name="グループ化 470"/>
          <xdr:cNvGrpSpPr/>
        </xdr:nvGrpSpPr>
        <xdr:grpSpPr>
          <a:xfrm rot="2730866">
            <a:off x="3771013" y="12899724"/>
            <a:ext cx="1333698" cy="911625"/>
            <a:chOff x="1597520" y="10570608"/>
            <a:chExt cx="1324239" cy="859467"/>
          </a:xfrm>
        </xdr:grpSpPr>
        <xdr:grpSp>
          <xdr:nvGrpSpPr>
            <xdr:cNvPr id="473" name="Group 189"/>
            <xdr:cNvGrpSpPr>
              <a:grpSpLocks/>
            </xdr:cNvGrpSpPr>
          </xdr:nvGrpSpPr>
          <xdr:grpSpPr bwMode="auto">
            <a:xfrm rot="13366758">
              <a:off x="1597520" y="10570608"/>
              <a:ext cx="1324239" cy="853492"/>
              <a:chOff x="191" y="1287"/>
              <a:chExt cx="140" cy="89"/>
            </a:xfrm>
          </xdr:grpSpPr>
          <xdr:grpSp>
            <xdr:nvGrpSpPr>
              <xdr:cNvPr id="476" name="Group 190"/>
              <xdr:cNvGrpSpPr>
                <a:grpSpLocks/>
              </xdr:cNvGrpSpPr>
            </xdr:nvGrpSpPr>
            <xdr:grpSpPr bwMode="auto">
              <a:xfrm rot="5400000">
                <a:off x="186" y="1292"/>
                <a:ext cx="31" cy="21"/>
                <a:chOff x="219" y="1181"/>
                <a:chExt cx="31" cy="21"/>
              </a:xfrm>
            </xdr:grpSpPr>
            <xdr:sp macro="" textlink="">
              <xdr:nvSpPr>
                <xdr:cNvPr id="483" name="Line 191"/>
                <xdr:cNvSpPr>
                  <a:spLocks noChangeShapeType="1"/>
                </xdr:cNvSpPr>
              </xdr:nvSpPr>
              <xdr:spPr bwMode="auto">
                <a:xfrm>
                  <a:off x="219" y="1182"/>
                  <a:ext cx="31" cy="0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484" name="Line 192"/>
                <xdr:cNvSpPr>
                  <a:spLocks noChangeShapeType="1"/>
                </xdr:cNvSpPr>
              </xdr:nvSpPr>
              <xdr:spPr bwMode="auto">
                <a:xfrm>
                  <a:off x="237" y="1181"/>
                  <a:ext cx="0" cy="21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</xdr:grpSp>
          <xdr:grpSp>
            <xdr:nvGrpSpPr>
              <xdr:cNvPr id="477" name="Group 193"/>
              <xdr:cNvGrpSpPr>
                <a:grpSpLocks/>
              </xdr:cNvGrpSpPr>
            </xdr:nvGrpSpPr>
            <xdr:grpSpPr bwMode="auto">
              <a:xfrm rot="10800000">
                <a:off x="224" y="1365"/>
                <a:ext cx="42" cy="11"/>
                <a:chOff x="261" y="1135"/>
                <a:chExt cx="42" cy="11"/>
              </a:xfrm>
            </xdr:grpSpPr>
            <xdr:sp macro="" textlink="">
              <xdr:nvSpPr>
                <xdr:cNvPr id="481" name="Freeform 39"/>
                <xdr:cNvSpPr>
                  <a:spLocks/>
                </xdr:cNvSpPr>
              </xdr:nvSpPr>
              <xdr:spPr bwMode="auto">
                <a:xfrm rot="5422137">
                  <a:off x="287" y="1130"/>
                  <a:ext cx="11" cy="21"/>
                </a:xfrm>
                <a:custGeom>
                  <a:avLst/>
                  <a:gdLst>
                    <a:gd name="T0" fmla="*/ 0 w 25"/>
                    <a:gd name="T1" fmla="*/ 3 h 25"/>
                    <a:gd name="T2" fmla="*/ 0 w 25"/>
                    <a:gd name="T3" fmla="*/ 3 h 25"/>
                    <a:gd name="T4" fmla="*/ 0 w 25"/>
                    <a:gd name="T5" fmla="*/ 0 h 25"/>
                    <a:gd name="T6" fmla="*/ 0 60000 65536"/>
                    <a:gd name="T7" fmla="*/ 0 60000 65536"/>
                    <a:gd name="T8" fmla="*/ 0 60000 65536"/>
                    <a:gd name="T9" fmla="*/ 0 w 25"/>
                    <a:gd name="T10" fmla="*/ 0 h 25"/>
                    <a:gd name="T11" fmla="*/ 25 w 25"/>
                    <a:gd name="T12" fmla="*/ 25 h 25"/>
                  </a:gdLst>
                  <a:ahLst/>
                  <a:cxnLst>
                    <a:cxn ang="T6">
                      <a:pos x="T0" y="T1"/>
                    </a:cxn>
                    <a:cxn ang="T7">
                      <a:pos x="T2" y="T3"/>
                    </a:cxn>
                    <a:cxn ang="T8">
                      <a:pos x="T4" y="T5"/>
                    </a:cxn>
                  </a:cxnLst>
                  <a:rect l="T9" t="T10" r="T11" b="T12"/>
                  <a:pathLst>
                    <a:path w="25" h="25">
                      <a:moveTo>
                        <a:pt x="0" y="25"/>
                      </a:moveTo>
                      <a:cubicBezTo>
                        <a:pt x="3" y="24"/>
                        <a:pt x="12" y="22"/>
                        <a:pt x="16" y="18"/>
                      </a:cubicBezTo>
                      <a:cubicBezTo>
                        <a:pt x="20" y="14"/>
                        <a:pt x="23" y="4"/>
                        <a:pt x="25" y="0"/>
                      </a:cubicBezTo>
                    </a:path>
                  </a:pathLst>
                </a:custGeom>
                <a:noFill/>
                <a:ln w="9525" cap="flat" cmpd="sng">
                  <a:solidFill>
                    <a:srgbClr val="000000"/>
                  </a:solidFill>
                  <a:prstDash val="solid"/>
                  <a:round/>
                  <a:headEnd type="none" w="med" len="med"/>
                  <a:tailEnd type="triangle" w="med" len="med"/>
                </a:ln>
              </xdr:spPr>
            </xdr:sp>
            <xdr:sp macro="" textlink="">
              <xdr:nvSpPr>
                <xdr:cNvPr id="482" name="Freeform 39"/>
                <xdr:cNvSpPr>
                  <a:spLocks/>
                </xdr:cNvSpPr>
              </xdr:nvSpPr>
              <xdr:spPr bwMode="auto">
                <a:xfrm rot="16177863" flipH="1">
                  <a:off x="266" y="1130"/>
                  <a:ext cx="11" cy="21"/>
                </a:xfrm>
                <a:custGeom>
                  <a:avLst/>
                  <a:gdLst>
                    <a:gd name="T0" fmla="*/ 0 w 25"/>
                    <a:gd name="T1" fmla="*/ 3 h 25"/>
                    <a:gd name="T2" fmla="*/ 0 w 25"/>
                    <a:gd name="T3" fmla="*/ 3 h 25"/>
                    <a:gd name="T4" fmla="*/ 0 w 25"/>
                    <a:gd name="T5" fmla="*/ 0 h 25"/>
                    <a:gd name="T6" fmla="*/ 0 60000 65536"/>
                    <a:gd name="T7" fmla="*/ 0 60000 65536"/>
                    <a:gd name="T8" fmla="*/ 0 60000 65536"/>
                    <a:gd name="T9" fmla="*/ 0 w 25"/>
                    <a:gd name="T10" fmla="*/ 0 h 25"/>
                    <a:gd name="T11" fmla="*/ 25 w 25"/>
                    <a:gd name="T12" fmla="*/ 25 h 25"/>
                  </a:gdLst>
                  <a:ahLst/>
                  <a:cxnLst>
                    <a:cxn ang="T6">
                      <a:pos x="T0" y="T1"/>
                    </a:cxn>
                    <a:cxn ang="T7">
                      <a:pos x="T2" y="T3"/>
                    </a:cxn>
                    <a:cxn ang="T8">
                      <a:pos x="T4" y="T5"/>
                    </a:cxn>
                  </a:cxnLst>
                  <a:rect l="T9" t="T10" r="T11" b="T12"/>
                  <a:pathLst>
                    <a:path w="25" h="25">
                      <a:moveTo>
                        <a:pt x="0" y="25"/>
                      </a:moveTo>
                      <a:cubicBezTo>
                        <a:pt x="3" y="24"/>
                        <a:pt x="12" y="22"/>
                        <a:pt x="16" y="18"/>
                      </a:cubicBezTo>
                      <a:cubicBezTo>
                        <a:pt x="20" y="14"/>
                        <a:pt x="23" y="4"/>
                        <a:pt x="25" y="0"/>
                      </a:cubicBezTo>
                    </a:path>
                  </a:pathLst>
                </a:custGeom>
                <a:noFill/>
                <a:ln w="9525" cap="flat" cmpd="sng">
                  <a:solidFill>
                    <a:srgbClr val="000000"/>
                  </a:solidFill>
                  <a:prstDash val="solid"/>
                  <a:round/>
                  <a:headEnd type="none" w="med" len="med"/>
                  <a:tailEnd type="triangle" w="med" len="med"/>
                </a:ln>
              </xdr:spPr>
            </xdr:sp>
          </xdr:grpSp>
          <xdr:grpSp>
            <xdr:nvGrpSpPr>
              <xdr:cNvPr id="478" name="Group 201"/>
              <xdr:cNvGrpSpPr>
                <a:grpSpLocks/>
              </xdr:cNvGrpSpPr>
            </xdr:nvGrpSpPr>
            <xdr:grpSpPr bwMode="auto">
              <a:xfrm rot="16200000" flipH="1">
                <a:off x="305" y="1335"/>
                <a:ext cx="31" cy="21"/>
                <a:chOff x="206" y="1182"/>
                <a:chExt cx="31" cy="21"/>
              </a:xfrm>
            </xdr:grpSpPr>
            <xdr:sp macro="" textlink="">
              <xdr:nvSpPr>
                <xdr:cNvPr id="479" name="Line 202"/>
                <xdr:cNvSpPr>
                  <a:spLocks noChangeShapeType="1"/>
                </xdr:cNvSpPr>
              </xdr:nvSpPr>
              <xdr:spPr bwMode="auto">
                <a:xfrm>
                  <a:off x="206" y="1182"/>
                  <a:ext cx="31" cy="0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480" name="Line 203"/>
                <xdr:cNvSpPr>
                  <a:spLocks noChangeShapeType="1"/>
                </xdr:cNvSpPr>
              </xdr:nvSpPr>
              <xdr:spPr bwMode="auto">
                <a:xfrm>
                  <a:off x="222" y="1182"/>
                  <a:ext cx="0" cy="21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</xdr:grpSp>
        </xdr:grpSp>
        <xdr:sp macro="" textlink="">
          <xdr:nvSpPr>
            <xdr:cNvPr id="474" name="Line 191"/>
            <xdr:cNvSpPr>
              <a:spLocks noChangeShapeType="1"/>
            </xdr:cNvSpPr>
          </xdr:nvSpPr>
          <xdr:spPr bwMode="auto">
            <a:xfrm rot="18766758">
              <a:off x="1815519" y="11114671"/>
              <a:ext cx="0" cy="297284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75" name="Line 191"/>
            <xdr:cNvSpPr>
              <a:spLocks noChangeShapeType="1"/>
            </xdr:cNvSpPr>
          </xdr:nvSpPr>
          <xdr:spPr bwMode="auto">
            <a:xfrm rot="18766758" flipV="1">
              <a:off x="1631083" y="11324300"/>
              <a:ext cx="202554" cy="8996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sp macro="" textlink="">
        <xdr:nvSpPr>
          <xdr:cNvPr id="472" name="Line 202"/>
          <xdr:cNvSpPr>
            <a:spLocks noChangeShapeType="1"/>
          </xdr:cNvSpPr>
        </xdr:nvSpPr>
        <xdr:spPr bwMode="auto">
          <a:xfrm rot="10697624" flipH="1">
            <a:off x="4857750" y="13493750"/>
            <a:ext cx="31532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13</xdr:col>
      <xdr:colOff>17681</xdr:colOff>
      <xdr:row>35</xdr:row>
      <xdr:rowOff>176978</xdr:rowOff>
    </xdr:from>
    <xdr:to>
      <xdr:col>16</xdr:col>
      <xdr:colOff>79776</xdr:colOff>
      <xdr:row>39</xdr:row>
      <xdr:rowOff>88460</xdr:rowOff>
    </xdr:to>
    <xdr:grpSp>
      <xdr:nvGrpSpPr>
        <xdr:cNvPr id="485" name="グループ化 484"/>
        <xdr:cNvGrpSpPr/>
      </xdr:nvGrpSpPr>
      <xdr:grpSpPr>
        <a:xfrm>
          <a:off x="5875556" y="12892853"/>
          <a:ext cx="1347970" cy="1244982"/>
          <a:chOff x="3825105" y="12913291"/>
          <a:chExt cx="1347970" cy="1181482"/>
        </a:xfrm>
      </xdr:grpSpPr>
      <xdr:grpSp>
        <xdr:nvGrpSpPr>
          <xdr:cNvPr id="486" name="グループ化 485"/>
          <xdr:cNvGrpSpPr/>
        </xdr:nvGrpSpPr>
        <xdr:grpSpPr>
          <a:xfrm rot="2730866">
            <a:off x="3687008" y="13051388"/>
            <a:ext cx="1181482" cy="905287"/>
            <a:chOff x="1666877" y="10779395"/>
            <a:chExt cx="1173102" cy="853492"/>
          </a:xfrm>
        </xdr:grpSpPr>
        <xdr:grpSp>
          <xdr:nvGrpSpPr>
            <xdr:cNvPr id="488" name="Group 189"/>
            <xdr:cNvGrpSpPr>
              <a:grpSpLocks/>
            </xdr:cNvGrpSpPr>
          </xdr:nvGrpSpPr>
          <xdr:grpSpPr bwMode="auto">
            <a:xfrm rot="13366758">
              <a:off x="2130565" y="10779395"/>
              <a:ext cx="709414" cy="853492"/>
              <a:chOff x="191" y="1287"/>
              <a:chExt cx="75" cy="89"/>
            </a:xfrm>
          </xdr:grpSpPr>
          <xdr:grpSp>
            <xdr:nvGrpSpPr>
              <xdr:cNvPr id="491" name="Group 190"/>
              <xdr:cNvGrpSpPr>
                <a:grpSpLocks/>
              </xdr:cNvGrpSpPr>
            </xdr:nvGrpSpPr>
            <xdr:grpSpPr bwMode="auto">
              <a:xfrm rot="5400000">
                <a:off x="186" y="1292"/>
                <a:ext cx="31" cy="21"/>
                <a:chOff x="219" y="1181"/>
                <a:chExt cx="31" cy="21"/>
              </a:xfrm>
            </xdr:grpSpPr>
            <xdr:sp macro="" textlink="">
              <xdr:nvSpPr>
                <xdr:cNvPr id="495" name="Line 191"/>
                <xdr:cNvSpPr>
                  <a:spLocks noChangeShapeType="1"/>
                </xdr:cNvSpPr>
              </xdr:nvSpPr>
              <xdr:spPr bwMode="auto">
                <a:xfrm>
                  <a:off x="219" y="1182"/>
                  <a:ext cx="31" cy="0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496" name="Line 192"/>
                <xdr:cNvSpPr>
                  <a:spLocks noChangeShapeType="1"/>
                </xdr:cNvSpPr>
              </xdr:nvSpPr>
              <xdr:spPr bwMode="auto">
                <a:xfrm>
                  <a:off x="237" y="1181"/>
                  <a:ext cx="0" cy="21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</xdr:grpSp>
          <xdr:grpSp>
            <xdr:nvGrpSpPr>
              <xdr:cNvPr id="492" name="Group 193"/>
              <xdr:cNvGrpSpPr>
                <a:grpSpLocks/>
              </xdr:cNvGrpSpPr>
            </xdr:nvGrpSpPr>
            <xdr:grpSpPr bwMode="auto">
              <a:xfrm rot="10800000">
                <a:off x="224" y="1365"/>
                <a:ext cx="42" cy="11"/>
                <a:chOff x="261" y="1135"/>
                <a:chExt cx="42" cy="11"/>
              </a:xfrm>
            </xdr:grpSpPr>
            <xdr:sp macro="" textlink="">
              <xdr:nvSpPr>
                <xdr:cNvPr id="493" name="Freeform 39"/>
                <xdr:cNvSpPr>
                  <a:spLocks/>
                </xdr:cNvSpPr>
              </xdr:nvSpPr>
              <xdr:spPr bwMode="auto">
                <a:xfrm rot="5422137">
                  <a:off x="287" y="1130"/>
                  <a:ext cx="11" cy="21"/>
                </a:xfrm>
                <a:custGeom>
                  <a:avLst/>
                  <a:gdLst>
                    <a:gd name="T0" fmla="*/ 0 w 25"/>
                    <a:gd name="T1" fmla="*/ 3 h 25"/>
                    <a:gd name="T2" fmla="*/ 0 w 25"/>
                    <a:gd name="T3" fmla="*/ 3 h 25"/>
                    <a:gd name="T4" fmla="*/ 0 w 25"/>
                    <a:gd name="T5" fmla="*/ 0 h 25"/>
                    <a:gd name="T6" fmla="*/ 0 60000 65536"/>
                    <a:gd name="T7" fmla="*/ 0 60000 65536"/>
                    <a:gd name="T8" fmla="*/ 0 60000 65536"/>
                    <a:gd name="T9" fmla="*/ 0 w 25"/>
                    <a:gd name="T10" fmla="*/ 0 h 25"/>
                    <a:gd name="T11" fmla="*/ 25 w 25"/>
                    <a:gd name="T12" fmla="*/ 25 h 25"/>
                  </a:gdLst>
                  <a:ahLst/>
                  <a:cxnLst>
                    <a:cxn ang="T6">
                      <a:pos x="T0" y="T1"/>
                    </a:cxn>
                    <a:cxn ang="T7">
                      <a:pos x="T2" y="T3"/>
                    </a:cxn>
                    <a:cxn ang="T8">
                      <a:pos x="T4" y="T5"/>
                    </a:cxn>
                  </a:cxnLst>
                  <a:rect l="T9" t="T10" r="T11" b="T12"/>
                  <a:pathLst>
                    <a:path w="25" h="25">
                      <a:moveTo>
                        <a:pt x="0" y="25"/>
                      </a:moveTo>
                      <a:cubicBezTo>
                        <a:pt x="3" y="24"/>
                        <a:pt x="12" y="22"/>
                        <a:pt x="16" y="18"/>
                      </a:cubicBezTo>
                      <a:cubicBezTo>
                        <a:pt x="20" y="14"/>
                        <a:pt x="23" y="4"/>
                        <a:pt x="25" y="0"/>
                      </a:cubicBezTo>
                    </a:path>
                  </a:pathLst>
                </a:custGeom>
                <a:noFill/>
                <a:ln w="9525" cap="flat" cmpd="sng">
                  <a:solidFill>
                    <a:srgbClr val="000000"/>
                  </a:solidFill>
                  <a:prstDash val="solid"/>
                  <a:round/>
                  <a:headEnd type="none" w="med" len="med"/>
                  <a:tailEnd type="triangle" w="med" len="med"/>
                </a:ln>
              </xdr:spPr>
            </xdr:sp>
            <xdr:sp macro="" textlink="">
              <xdr:nvSpPr>
                <xdr:cNvPr id="494" name="Freeform 39"/>
                <xdr:cNvSpPr>
                  <a:spLocks/>
                </xdr:cNvSpPr>
              </xdr:nvSpPr>
              <xdr:spPr bwMode="auto">
                <a:xfrm rot="16177863" flipH="1">
                  <a:off x="266" y="1130"/>
                  <a:ext cx="11" cy="21"/>
                </a:xfrm>
                <a:custGeom>
                  <a:avLst/>
                  <a:gdLst>
                    <a:gd name="T0" fmla="*/ 0 w 25"/>
                    <a:gd name="T1" fmla="*/ 3 h 25"/>
                    <a:gd name="T2" fmla="*/ 0 w 25"/>
                    <a:gd name="T3" fmla="*/ 3 h 25"/>
                    <a:gd name="T4" fmla="*/ 0 w 25"/>
                    <a:gd name="T5" fmla="*/ 0 h 25"/>
                    <a:gd name="T6" fmla="*/ 0 60000 65536"/>
                    <a:gd name="T7" fmla="*/ 0 60000 65536"/>
                    <a:gd name="T8" fmla="*/ 0 60000 65536"/>
                    <a:gd name="T9" fmla="*/ 0 w 25"/>
                    <a:gd name="T10" fmla="*/ 0 h 25"/>
                    <a:gd name="T11" fmla="*/ 25 w 25"/>
                    <a:gd name="T12" fmla="*/ 25 h 25"/>
                  </a:gdLst>
                  <a:ahLst/>
                  <a:cxnLst>
                    <a:cxn ang="T6">
                      <a:pos x="T0" y="T1"/>
                    </a:cxn>
                    <a:cxn ang="T7">
                      <a:pos x="T2" y="T3"/>
                    </a:cxn>
                    <a:cxn ang="T8">
                      <a:pos x="T4" y="T5"/>
                    </a:cxn>
                  </a:cxnLst>
                  <a:rect l="T9" t="T10" r="T11" b="T12"/>
                  <a:pathLst>
                    <a:path w="25" h="25">
                      <a:moveTo>
                        <a:pt x="0" y="25"/>
                      </a:moveTo>
                      <a:cubicBezTo>
                        <a:pt x="3" y="24"/>
                        <a:pt x="12" y="22"/>
                        <a:pt x="16" y="18"/>
                      </a:cubicBezTo>
                      <a:cubicBezTo>
                        <a:pt x="20" y="14"/>
                        <a:pt x="23" y="4"/>
                        <a:pt x="25" y="0"/>
                      </a:cubicBezTo>
                    </a:path>
                  </a:pathLst>
                </a:custGeom>
                <a:noFill/>
                <a:ln w="9525" cap="flat" cmpd="sng">
                  <a:solidFill>
                    <a:srgbClr val="000000"/>
                  </a:solidFill>
                  <a:prstDash val="solid"/>
                  <a:round/>
                  <a:headEnd type="none" w="med" len="med"/>
                  <a:tailEnd type="triangle" w="med" len="med"/>
                </a:ln>
              </xdr:spPr>
            </xdr:sp>
          </xdr:grpSp>
        </xdr:grpSp>
        <xdr:sp macro="" textlink="">
          <xdr:nvSpPr>
            <xdr:cNvPr id="489" name="Line 191"/>
            <xdr:cNvSpPr>
              <a:spLocks noChangeShapeType="1"/>
            </xdr:cNvSpPr>
          </xdr:nvSpPr>
          <xdr:spPr bwMode="auto">
            <a:xfrm rot="18766758">
              <a:off x="1815519" y="11114671"/>
              <a:ext cx="0" cy="297284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90" name="Line 191"/>
            <xdr:cNvSpPr>
              <a:spLocks noChangeShapeType="1"/>
            </xdr:cNvSpPr>
          </xdr:nvSpPr>
          <xdr:spPr bwMode="auto">
            <a:xfrm rot="18766758" flipV="1">
              <a:off x="1631083" y="11324300"/>
              <a:ext cx="202554" cy="8996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sp macro="" textlink="">
        <xdr:nvSpPr>
          <xdr:cNvPr id="487" name="Line 202"/>
          <xdr:cNvSpPr>
            <a:spLocks noChangeShapeType="1"/>
          </xdr:cNvSpPr>
        </xdr:nvSpPr>
        <xdr:spPr bwMode="auto">
          <a:xfrm rot="10697624" flipH="1">
            <a:off x="4857750" y="13493750"/>
            <a:ext cx="31532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14</xdr:col>
      <xdr:colOff>183926</xdr:colOff>
      <xdr:row>35</xdr:row>
      <xdr:rowOff>25187</xdr:rowOff>
    </xdr:from>
    <xdr:to>
      <xdr:col>14</xdr:col>
      <xdr:colOff>384267</xdr:colOff>
      <xdr:row>36</xdr:row>
      <xdr:rowOff>11465</xdr:rowOff>
    </xdr:to>
    <xdr:sp macro="" textlink="">
      <xdr:nvSpPr>
        <xdr:cNvPr id="497" name="Freeform 39"/>
        <xdr:cNvSpPr>
          <a:spLocks/>
        </xdr:cNvSpPr>
      </xdr:nvSpPr>
      <xdr:spPr bwMode="auto">
        <a:xfrm rot="21384860">
          <a:off x="9785126" y="6025937"/>
          <a:ext cx="200341" cy="157728"/>
        </a:xfrm>
        <a:custGeom>
          <a:avLst/>
          <a:gdLst>
            <a:gd name="T0" fmla="*/ 0 w 43"/>
            <a:gd name="T1" fmla="*/ 2147483647 h 19"/>
            <a:gd name="T2" fmla="*/ 2147483647 w 43"/>
            <a:gd name="T3" fmla="*/ 2147483647 h 19"/>
            <a:gd name="T4" fmla="*/ 2147483647 w 43"/>
            <a:gd name="T5" fmla="*/ 0 h 19"/>
            <a:gd name="T6" fmla="*/ 0 60000 65536"/>
            <a:gd name="T7" fmla="*/ 0 60000 65536"/>
            <a:gd name="T8" fmla="*/ 0 60000 65536"/>
            <a:gd name="T9" fmla="*/ 0 w 43"/>
            <a:gd name="T10" fmla="*/ 0 h 19"/>
            <a:gd name="T11" fmla="*/ 25 w 43"/>
            <a:gd name="T12" fmla="*/ 25 h 19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43" h="19">
              <a:moveTo>
                <a:pt x="43" y="19"/>
              </a:moveTo>
              <a:cubicBezTo>
                <a:pt x="37" y="18"/>
                <a:pt x="14" y="19"/>
                <a:pt x="7" y="16"/>
              </a:cubicBezTo>
              <a:cubicBezTo>
                <a:pt x="0" y="13"/>
                <a:pt x="3" y="4"/>
                <a:pt x="2" y="0"/>
              </a:cubicBez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triangle" w="med" len="med"/>
          <a:tailEnd type="none" w="med" len="med"/>
        </a:ln>
      </xdr:spPr>
    </xdr:sp>
    <xdr:clientData/>
  </xdr:twoCellAnchor>
  <xdr:twoCellAnchor>
    <xdr:from>
      <xdr:col>19</xdr:col>
      <xdr:colOff>333375</xdr:colOff>
      <xdr:row>35</xdr:row>
      <xdr:rowOff>79375</xdr:rowOff>
    </xdr:from>
    <xdr:to>
      <xdr:col>20</xdr:col>
      <xdr:colOff>73341</xdr:colOff>
      <xdr:row>36</xdr:row>
      <xdr:rowOff>65653</xdr:rowOff>
    </xdr:to>
    <xdr:sp macro="" textlink="">
      <xdr:nvSpPr>
        <xdr:cNvPr id="498" name="Freeform 39"/>
        <xdr:cNvSpPr>
          <a:spLocks/>
        </xdr:cNvSpPr>
      </xdr:nvSpPr>
      <xdr:spPr bwMode="auto">
        <a:xfrm rot="21384860">
          <a:off x="13363575" y="6080125"/>
          <a:ext cx="425766" cy="157728"/>
        </a:xfrm>
        <a:custGeom>
          <a:avLst/>
          <a:gdLst>
            <a:gd name="T0" fmla="*/ 0 w 43"/>
            <a:gd name="T1" fmla="*/ 2147483647 h 19"/>
            <a:gd name="T2" fmla="*/ 2147483647 w 43"/>
            <a:gd name="T3" fmla="*/ 2147483647 h 19"/>
            <a:gd name="T4" fmla="*/ 2147483647 w 43"/>
            <a:gd name="T5" fmla="*/ 0 h 19"/>
            <a:gd name="T6" fmla="*/ 0 60000 65536"/>
            <a:gd name="T7" fmla="*/ 0 60000 65536"/>
            <a:gd name="T8" fmla="*/ 0 60000 65536"/>
            <a:gd name="T9" fmla="*/ 0 w 43"/>
            <a:gd name="T10" fmla="*/ 0 h 19"/>
            <a:gd name="T11" fmla="*/ 25 w 43"/>
            <a:gd name="T12" fmla="*/ 25 h 19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43" h="19">
              <a:moveTo>
                <a:pt x="43" y="19"/>
              </a:moveTo>
              <a:cubicBezTo>
                <a:pt x="37" y="18"/>
                <a:pt x="14" y="19"/>
                <a:pt x="7" y="16"/>
              </a:cubicBezTo>
              <a:cubicBezTo>
                <a:pt x="0" y="13"/>
                <a:pt x="3" y="4"/>
                <a:pt x="2" y="0"/>
              </a:cubicBez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triangle" w="med" len="med"/>
          <a:tailEnd type="none" w="med" len="med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3730625</xdr:colOff>
      <xdr:row>3</xdr:row>
      <xdr:rowOff>95250</xdr:rowOff>
    </xdr:from>
    <xdr:ext cx="476250" cy="464705"/>
    <xdr:pic>
      <xdr:nvPicPr>
        <xdr:cNvPr id="2" name="図 1" descr="「北マーク」の画像検索結果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4225" y="609600"/>
          <a:ext cx="476250" cy="4647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3698875</xdr:colOff>
      <xdr:row>11</xdr:row>
      <xdr:rowOff>111125</xdr:rowOff>
    </xdr:from>
    <xdr:ext cx="476250" cy="479136"/>
    <xdr:pic>
      <xdr:nvPicPr>
        <xdr:cNvPr id="3" name="図 2" descr="「北マーク」の画像検索結果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0575" y="1997075"/>
          <a:ext cx="476250" cy="4791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absolute">
    <xdr:from>
      <xdr:col>1</xdr:col>
      <xdr:colOff>819150</xdr:colOff>
      <xdr:row>4</xdr:row>
      <xdr:rowOff>107041</xdr:rowOff>
    </xdr:from>
    <xdr:to>
      <xdr:col>2</xdr:col>
      <xdr:colOff>2933701</xdr:colOff>
      <xdr:row>10</xdr:row>
      <xdr:rowOff>597809</xdr:rowOff>
    </xdr:to>
    <xdr:pic>
      <xdr:nvPicPr>
        <xdr:cNvPr id="4" name="Picture 32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792841"/>
          <a:ext cx="4902778" cy="4751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1</xdr:col>
      <xdr:colOff>1009651</xdr:colOff>
      <xdr:row>12</xdr:row>
      <xdr:rowOff>140956</xdr:rowOff>
    </xdr:from>
    <xdr:to>
      <xdr:col>2</xdr:col>
      <xdr:colOff>3152776</xdr:colOff>
      <xdr:row>18</xdr:row>
      <xdr:rowOff>601994</xdr:rowOff>
    </xdr:to>
    <xdr:pic>
      <xdr:nvPicPr>
        <xdr:cNvPr id="5" name="Picture 37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1" y="2198356"/>
          <a:ext cx="4931352" cy="4721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914775" y="190500"/>
          <a:ext cx="390525" cy="35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　向　案　内　図</a:t>
          </a:r>
        </a:p>
      </xdr:txBody>
    </xdr:sp>
    <xdr:clientData/>
  </xdr:twoCellAnchor>
  <xdr:twoCellAnchor editAs="oneCell">
    <xdr:from>
      <xdr:col>10</xdr:col>
      <xdr:colOff>0</xdr:colOff>
      <xdr:row>1</xdr:row>
      <xdr:rowOff>171450</xdr:rowOff>
    </xdr:from>
    <xdr:to>
      <xdr:col>19</xdr:col>
      <xdr:colOff>4371</xdr:colOff>
      <xdr:row>18</xdr:row>
      <xdr:rowOff>0</xdr:rowOff>
    </xdr:to>
    <xdr:pic>
      <xdr:nvPicPr>
        <xdr:cNvPr id="4" name="図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0" y="361950"/>
          <a:ext cx="3519096" cy="3181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914775" y="190500"/>
          <a:ext cx="390525" cy="35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　向　案　内　図</a:t>
          </a:r>
        </a:p>
      </xdr:txBody>
    </xdr:sp>
    <xdr:clientData/>
  </xdr:twoCellAnchor>
  <xdr:twoCellAnchor editAs="oneCell">
    <xdr:from>
      <xdr:col>10</xdr:col>
      <xdr:colOff>0</xdr:colOff>
      <xdr:row>1</xdr:row>
      <xdr:rowOff>171450</xdr:rowOff>
    </xdr:from>
    <xdr:to>
      <xdr:col>19</xdr:col>
      <xdr:colOff>4371</xdr:colOff>
      <xdr:row>18</xdr:row>
      <xdr:rowOff>0</xdr:rowOff>
    </xdr:to>
    <xdr:pic>
      <xdr:nvPicPr>
        <xdr:cNvPr id="5" name="図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0" y="361950"/>
          <a:ext cx="3519096" cy="3181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914775" y="190500"/>
          <a:ext cx="390525" cy="35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　向　案　内　図</a:t>
          </a:r>
        </a:p>
      </xdr:txBody>
    </xdr:sp>
    <xdr:clientData/>
  </xdr:twoCellAnchor>
  <xdr:twoCellAnchor editAs="oneCell">
    <xdr:from>
      <xdr:col>10</xdr:col>
      <xdr:colOff>0</xdr:colOff>
      <xdr:row>1</xdr:row>
      <xdr:rowOff>171450</xdr:rowOff>
    </xdr:from>
    <xdr:to>
      <xdr:col>19</xdr:col>
      <xdr:colOff>4371</xdr:colOff>
      <xdr:row>18</xdr:row>
      <xdr:rowOff>0</xdr:rowOff>
    </xdr:to>
    <xdr:pic>
      <xdr:nvPicPr>
        <xdr:cNvPr id="6" name="図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0" y="361950"/>
          <a:ext cx="3519096" cy="3181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914775" y="190500"/>
          <a:ext cx="390525" cy="35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　向　案　内　図</a:t>
          </a:r>
        </a:p>
      </xdr:txBody>
    </xdr:sp>
    <xdr:clientData/>
  </xdr:twoCellAnchor>
  <xdr:twoCellAnchor editAs="oneCell">
    <xdr:from>
      <xdr:col>10</xdr:col>
      <xdr:colOff>0</xdr:colOff>
      <xdr:row>1</xdr:row>
      <xdr:rowOff>171450</xdr:rowOff>
    </xdr:from>
    <xdr:to>
      <xdr:col>19</xdr:col>
      <xdr:colOff>4371</xdr:colOff>
      <xdr:row>18</xdr:row>
      <xdr:rowOff>0</xdr:rowOff>
    </xdr:to>
    <xdr:pic>
      <xdr:nvPicPr>
        <xdr:cNvPr id="6" name="図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0" y="361950"/>
          <a:ext cx="3519096" cy="3181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914775" y="190500"/>
          <a:ext cx="390525" cy="35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　向　案　内　図</a:t>
          </a:r>
        </a:p>
      </xdr:txBody>
    </xdr:sp>
    <xdr:clientData/>
  </xdr:twoCellAnchor>
  <xdr:twoCellAnchor editAs="oneCell">
    <xdr:from>
      <xdr:col>10</xdr:col>
      <xdr:colOff>0</xdr:colOff>
      <xdr:row>1</xdr:row>
      <xdr:rowOff>171450</xdr:rowOff>
    </xdr:from>
    <xdr:to>
      <xdr:col>19</xdr:col>
      <xdr:colOff>4371</xdr:colOff>
      <xdr:row>18</xdr:row>
      <xdr:rowOff>0</xdr:rowOff>
    </xdr:to>
    <xdr:pic>
      <xdr:nvPicPr>
        <xdr:cNvPr id="5" name="図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0" y="361950"/>
          <a:ext cx="3519096" cy="3181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914775" y="190500"/>
          <a:ext cx="390525" cy="35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　向　案　内　図</a:t>
          </a:r>
        </a:p>
      </xdr:txBody>
    </xdr:sp>
    <xdr:clientData/>
  </xdr:twoCellAnchor>
  <xdr:twoCellAnchor>
    <xdr:from>
      <xdr:col>11</xdr:col>
      <xdr:colOff>48355</xdr:colOff>
      <xdr:row>1</xdr:row>
      <xdr:rowOff>117229</xdr:rowOff>
    </xdr:from>
    <xdr:to>
      <xdr:col>18</xdr:col>
      <xdr:colOff>102576</xdr:colOff>
      <xdr:row>14</xdr:row>
      <xdr:rowOff>47627</xdr:rowOff>
    </xdr:to>
    <xdr:grpSp>
      <xdr:nvGrpSpPr>
        <xdr:cNvPr id="3" name="グループ化 2"/>
        <xdr:cNvGrpSpPr/>
      </xdr:nvGrpSpPr>
      <xdr:grpSpPr>
        <a:xfrm>
          <a:off x="4728029" y="307729"/>
          <a:ext cx="2779199" cy="2522855"/>
          <a:chOff x="4722932" y="307729"/>
          <a:chExt cx="2772509" cy="2524129"/>
        </a:xfrm>
      </xdr:grpSpPr>
      <xdr:cxnSp macro="">
        <xdr:nvCxnSpPr>
          <xdr:cNvPr id="5" name="直線コネクタ 4"/>
          <xdr:cNvCxnSpPr/>
        </xdr:nvCxnSpPr>
        <xdr:spPr>
          <a:xfrm flipV="1">
            <a:off x="5114192" y="674077"/>
            <a:ext cx="1318846" cy="73269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6" name="テキスト ボックス 5"/>
          <xdr:cNvSpPr txBox="1"/>
        </xdr:nvSpPr>
        <xdr:spPr>
          <a:xfrm>
            <a:off x="6264519" y="307729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A</a:t>
            </a:r>
            <a:endParaRPr kumimoji="1" lang="ja-JP" altLang="en-US" sz="1100"/>
          </a:p>
        </xdr:txBody>
      </xdr:sp>
      <xdr:cxnSp macro="">
        <xdr:nvCxnSpPr>
          <xdr:cNvPr id="8" name="直線コネクタ 7"/>
          <xdr:cNvCxnSpPr/>
        </xdr:nvCxnSpPr>
        <xdr:spPr>
          <a:xfrm>
            <a:off x="4960326" y="1069730"/>
            <a:ext cx="58616" cy="1348154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" name="テキスト ボックス 9"/>
          <xdr:cNvSpPr txBox="1"/>
        </xdr:nvSpPr>
        <xdr:spPr>
          <a:xfrm>
            <a:off x="4722932" y="992799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B</a:t>
            </a:r>
            <a:endParaRPr kumimoji="1" lang="ja-JP" altLang="en-US" sz="1100"/>
          </a:p>
        </xdr:txBody>
      </xdr:sp>
      <xdr:cxnSp macro="">
        <xdr:nvCxnSpPr>
          <xdr:cNvPr id="11" name="直線コネクタ 10"/>
          <xdr:cNvCxnSpPr/>
        </xdr:nvCxnSpPr>
        <xdr:spPr>
          <a:xfrm flipV="1">
            <a:off x="5348654" y="2535116"/>
            <a:ext cx="1267557" cy="241788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4" name="テキスト ボックス 13"/>
          <xdr:cNvSpPr txBox="1"/>
        </xdr:nvSpPr>
        <xdr:spPr>
          <a:xfrm>
            <a:off x="5199183" y="2494820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C</a:t>
            </a:r>
            <a:endParaRPr kumimoji="1" lang="ja-JP" altLang="en-US" sz="1100"/>
          </a:p>
        </xdr:txBody>
      </xdr:sp>
      <xdr:cxnSp macro="">
        <xdr:nvCxnSpPr>
          <xdr:cNvPr id="15" name="直線コネクタ 14"/>
          <xdr:cNvCxnSpPr/>
        </xdr:nvCxnSpPr>
        <xdr:spPr>
          <a:xfrm>
            <a:off x="7092462" y="798635"/>
            <a:ext cx="73270" cy="145805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7" name="テキスト ボックス 16"/>
          <xdr:cNvSpPr txBox="1"/>
        </xdr:nvSpPr>
        <xdr:spPr>
          <a:xfrm>
            <a:off x="7129095" y="2029558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D</a:t>
            </a:r>
            <a:endParaRPr kumimoji="1" lang="ja-JP" altLang="en-US" sz="1100"/>
          </a:p>
        </xdr:txBody>
      </xdr:sp>
    </xdr:grpSp>
    <xdr:clientData/>
  </xdr:twoCellAnchor>
  <xdr:twoCellAnchor>
    <xdr:from>
      <xdr:col>10</xdr:col>
      <xdr:colOff>0</xdr:colOff>
      <xdr:row>1</xdr:row>
      <xdr:rowOff>117229</xdr:rowOff>
    </xdr:from>
    <xdr:to>
      <xdr:col>19</xdr:col>
      <xdr:colOff>4371</xdr:colOff>
      <xdr:row>18</xdr:row>
      <xdr:rowOff>0</xdr:rowOff>
    </xdr:to>
    <xdr:grpSp>
      <xdr:nvGrpSpPr>
        <xdr:cNvPr id="4" name="グループ化 3"/>
        <xdr:cNvGrpSpPr/>
      </xdr:nvGrpSpPr>
      <xdr:grpSpPr>
        <a:xfrm>
          <a:off x="4290391" y="307729"/>
          <a:ext cx="3507915" cy="3237228"/>
          <a:chOff x="4286250" y="307729"/>
          <a:chExt cx="3499313" cy="3238502"/>
        </a:xfrm>
      </xdr:grpSpPr>
      <xdr:pic>
        <xdr:nvPicPr>
          <xdr:cNvPr id="13" name="図 12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0" y="361950"/>
            <a:ext cx="3499313" cy="318428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cxnSp macro="">
        <xdr:nvCxnSpPr>
          <xdr:cNvPr id="18" name="直線コネクタ 17"/>
          <xdr:cNvCxnSpPr/>
        </xdr:nvCxnSpPr>
        <xdr:spPr>
          <a:xfrm flipV="1">
            <a:off x="5114192" y="674077"/>
            <a:ext cx="1318846" cy="73269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9" name="テキスト ボックス 18"/>
          <xdr:cNvSpPr txBox="1"/>
        </xdr:nvSpPr>
        <xdr:spPr>
          <a:xfrm>
            <a:off x="6264519" y="307729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A</a:t>
            </a:r>
            <a:endParaRPr kumimoji="1" lang="ja-JP" altLang="en-US" sz="1100"/>
          </a:p>
        </xdr:txBody>
      </xdr:sp>
      <xdr:cxnSp macro="">
        <xdr:nvCxnSpPr>
          <xdr:cNvPr id="20" name="直線コネクタ 19"/>
          <xdr:cNvCxnSpPr/>
        </xdr:nvCxnSpPr>
        <xdr:spPr>
          <a:xfrm>
            <a:off x="4960326" y="1069730"/>
            <a:ext cx="58616" cy="1348154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1" name="テキスト ボックス 20"/>
          <xdr:cNvSpPr txBox="1"/>
        </xdr:nvSpPr>
        <xdr:spPr>
          <a:xfrm>
            <a:off x="4722932" y="992799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B</a:t>
            </a:r>
            <a:endParaRPr kumimoji="1" lang="ja-JP" altLang="en-US" sz="1100"/>
          </a:p>
        </xdr:txBody>
      </xdr:sp>
      <xdr:cxnSp macro="">
        <xdr:nvCxnSpPr>
          <xdr:cNvPr id="22" name="直線コネクタ 21"/>
          <xdr:cNvCxnSpPr/>
        </xdr:nvCxnSpPr>
        <xdr:spPr>
          <a:xfrm flipV="1">
            <a:off x="5348654" y="2535116"/>
            <a:ext cx="1267557" cy="241788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3" name="テキスト ボックス 22"/>
          <xdr:cNvSpPr txBox="1"/>
        </xdr:nvSpPr>
        <xdr:spPr>
          <a:xfrm>
            <a:off x="5199183" y="2494820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C</a:t>
            </a:r>
            <a:endParaRPr kumimoji="1" lang="ja-JP" altLang="en-US" sz="1100"/>
          </a:p>
        </xdr:txBody>
      </xdr:sp>
      <xdr:cxnSp macro="">
        <xdr:nvCxnSpPr>
          <xdr:cNvPr id="24" name="直線コネクタ 23"/>
          <xdr:cNvCxnSpPr/>
        </xdr:nvCxnSpPr>
        <xdr:spPr>
          <a:xfrm>
            <a:off x="7092462" y="798635"/>
            <a:ext cx="73270" cy="145805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5" name="テキスト ボックス 24"/>
          <xdr:cNvSpPr txBox="1"/>
        </xdr:nvSpPr>
        <xdr:spPr>
          <a:xfrm>
            <a:off x="7129095" y="2029558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D</a:t>
            </a:r>
            <a:endParaRPr kumimoji="1" lang="ja-JP" altLang="en-US" sz="1100"/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</xdr:row>
      <xdr:rowOff>171450</xdr:rowOff>
    </xdr:from>
    <xdr:to>
      <xdr:col>19</xdr:col>
      <xdr:colOff>4371</xdr:colOff>
      <xdr:row>18</xdr:row>
      <xdr:rowOff>0</xdr:rowOff>
    </xdr:to>
    <xdr:pic>
      <xdr:nvPicPr>
        <xdr:cNvPr id="39" name="図 3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0" y="361950"/>
          <a:ext cx="3519096" cy="3181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0</xdr:colOff>
      <xdr:row>1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914775" y="190500"/>
          <a:ext cx="390525" cy="35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　向　案　内　図</a:t>
          </a:r>
        </a:p>
      </xdr:txBody>
    </xdr:sp>
    <xdr:clientData/>
  </xdr:twoCellAnchor>
  <xdr:twoCellAnchor>
    <xdr:from>
      <xdr:col>12</xdr:col>
      <xdr:colOff>51288</xdr:colOff>
      <xdr:row>3</xdr:row>
      <xdr:rowOff>102577</xdr:rowOff>
    </xdr:from>
    <xdr:to>
      <xdr:col>15</xdr:col>
      <xdr:colOff>205153</xdr:colOff>
      <xdr:row>3</xdr:row>
      <xdr:rowOff>175846</xdr:rowOff>
    </xdr:to>
    <xdr:cxnSp macro="">
      <xdr:nvCxnSpPr>
        <xdr:cNvPr id="22" name="直線コネクタ 21"/>
        <xdr:cNvCxnSpPr/>
      </xdr:nvCxnSpPr>
      <xdr:spPr>
        <a:xfrm flipV="1">
          <a:off x="5137638" y="674077"/>
          <a:ext cx="1325440" cy="73269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36634</xdr:colOff>
      <xdr:row>1</xdr:row>
      <xdr:rowOff>117229</xdr:rowOff>
    </xdr:from>
    <xdr:to>
      <xdr:col>16</xdr:col>
      <xdr:colOff>14653</xdr:colOff>
      <xdr:row>3</xdr:row>
      <xdr:rowOff>73267</xdr:rowOff>
    </xdr:to>
    <xdr:sp macro="" textlink="">
      <xdr:nvSpPr>
        <xdr:cNvPr id="23" name="テキスト ボックス 22"/>
        <xdr:cNvSpPr txBox="1"/>
      </xdr:nvSpPr>
      <xdr:spPr>
        <a:xfrm>
          <a:off x="6294559" y="307729"/>
          <a:ext cx="368544" cy="3370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en-US" altLang="ja-JP" sz="1100"/>
            <a:t>A</a:t>
          </a:r>
          <a:endParaRPr kumimoji="1" lang="ja-JP" altLang="en-US" sz="1100"/>
        </a:p>
      </xdr:txBody>
    </xdr:sp>
    <xdr:clientData/>
  </xdr:twoCellAnchor>
  <xdr:twoCellAnchor>
    <xdr:from>
      <xdr:col>11</xdr:col>
      <xdr:colOff>285749</xdr:colOff>
      <xdr:row>5</xdr:row>
      <xdr:rowOff>117230</xdr:rowOff>
    </xdr:from>
    <xdr:to>
      <xdr:col>11</xdr:col>
      <xdr:colOff>344365</xdr:colOff>
      <xdr:row>12</xdr:row>
      <xdr:rowOff>14653</xdr:rowOff>
    </xdr:to>
    <xdr:cxnSp macro="">
      <xdr:nvCxnSpPr>
        <xdr:cNvPr id="24" name="直線コネクタ 23"/>
        <xdr:cNvCxnSpPr/>
      </xdr:nvCxnSpPr>
      <xdr:spPr>
        <a:xfrm>
          <a:off x="4981574" y="1069730"/>
          <a:ext cx="58616" cy="1345223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48355</xdr:colOff>
      <xdr:row>5</xdr:row>
      <xdr:rowOff>40299</xdr:rowOff>
    </xdr:from>
    <xdr:to>
      <xdr:col>12</xdr:col>
      <xdr:colOff>26374</xdr:colOff>
      <xdr:row>6</xdr:row>
      <xdr:rowOff>69606</xdr:rowOff>
    </xdr:to>
    <xdr:sp macro="" textlink="">
      <xdr:nvSpPr>
        <xdr:cNvPr id="25" name="テキスト ボックス 24"/>
        <xdr:cNvSpPr txBox="1"/>
      </xdr:nvSpPr>
      <xdr:spPr>
        <a:xfrm>
          <a:off x="4744180" y="992799"/>
          <a:ext cx="368544" cy="3341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en-US" altLang="ja-JP" sz="1100"/>
            <a:t>B</a:t>
          </a:r>
          <a:endParaRPr kumimoji="1" lang="ja-JP" altLang="en-US" sz="1100"/>
        </a:p>
      </xdr:txBody>
    </xdr:sp>
    <xdr:clientData/>
  </xdr:twoCellAnchor>
  <xdr:twoCellAnchor>
    <xdr:from>
      <xdr:col>12</xdr:col>
      <xdr:colOff>285750</xdr:colOff>
      <xdr:row>12</xdr:row>
      <xdr:rowOff>131885</xdr:rowOff>
    </xdr:from>
    <xdr:to>
      <xdr:col>15</xdr:col>
      <xdr:colOff>388326</xdr:colOff>
      <xdr:row>13</xdr:row>
      <xdr:rowOff>183173</xdr:rowOff>
    </xdr:to>
    <xdr:cxnSp macro="">
      <xdr:nvCxnSpPr>
        <xdr:cNvPr id="26" name="直線コネクタ 25"/>
        <xdr:cNvCxnSpPr/>
      </xdr:nvCxnSpPr>
      <xdr:spPr>
        <a:xfrm flipV="1">
          <a:off x="5372100" y="2532185"/>
          <a:ext cx="1274151" cy="241788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136279</xdr:colOff>
      <xdr:row>12</xdr:row>
      <xdr:rowOff>91589</xdr:rowOff>
    </xdr:from>
    <xdr:to>
      <xdr:col>13</xdr:col>
      <xdr:colOff>114298</xdr:colOff>
      <xdr:row>14</xdr:row>
      <xdr:rowOff>47627</xdr:rowOff>
    </xdr:to>
    <xdr:sp macro="" textlink="">
      <xdr:nvSpPr>
        <xdr:cNvPr id="27" name="テキスト ボックス 26"/>
        <xdr:cNvSpPr txBox="1"/>
      </xdr:nvSpPr>
      <xdr:spPr>
        <a:xfrm>
          <a:off x="5222629" y="2491889"/>
          <a:ext cx="368544" cy="3370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en-US" altLang="ja-JP" sz="1100"/>
            <a:t>C</a:t>
          </a:r>
          <a:endParaRPr kumimoji="1" lang="ja-JP" altLang="en-US" sz="1100"/>
        </a:p>
      </xdr:txBody>
    </xdr:sp>
    <xdr:clientData/>
  </xdr:twoCellAnchor>
  <xdr:twoCellAnchor>
    <xdr:from>
      <xdr:col>17</xdr:col>
      <xdr:colOff>87924</xdr:colOff>
      <xdr:row>4</xdr:row>
      <xdr:rowOff>36635</xdr:rowOff>
    </xdr:from>
    <xdr:to>
      <xdr:col>17</xdr:col>
      <xdr:colOff>161194</xdr:colOff>
      <xdr:row>11</xdr:row>
      <xdr:rowOff>43961</xdr:rowOff>
    </xdr:to>
    <xdr:cxnSp macro="">
      <xdr:nvCxnSpPr>
        <xdr:cNvPr id="28" name="直線コネクタ 27"/>
        <xdr:cNvCxnSpPr/>
      </xdr:nvCxnSpPr>
      <xdr:spPr>
        <a:xfrm>
          <a:off x="7126899" y="798635"/>
          <a:ext cx="73270" cy="145512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124557</xdr:colOff>
      <xdr:row>10</xdr:row>
      <xdr:rowOff>7327</xdr:rowOff>
    </xdr:from>
    <xdr:to>
      <xdr:col>18</xdr:col>
      <xdr:colOff>102576</xdr:colOff>
      <xdr:row>11</xdr:row>
      <xdr:rowOff>153865</xdr:rowOff>
    </xdr:to>
    <xdr:sp macro="" textlink="">
      <xdr:nvSpPr>
        <xdr:cNvPr id="29" name="テキスト ボックス 28"/>
        <xdr:cNvSpPr txBox="1"/>
      </xdr:nvSpPr>
      <xdr:spPr>
        <a:xfrm>
          <a:off x="7163532" y="2026627"/>
          <a:ext cx="368544" cy="3370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en-US" altLang="ja-JP" sz="1100"/>
            <a:t>D</a:t>
          </a:r>
          <a:endParaRPr kumimoji="1" lang="ja-JP" altLang="en-US" sz="1100"/>
        </a:p>
      </xdr:txBody>
    </xdr:sp>
    <xdr:clientData/>
  </xdr:twoCellAnchor>
  <xdr:twoCellAnchor>
    <xdr:from>
      <xdr:col>12</xdr:col>
      <xdr:colOff>51288</xdr:colOff>
      <xdr:row>3</xdr:row>
      <xdr:rowOff>102577</xdr:rowOff>
    </xdr:from>
    <xdr:to>
      <xdr:col>15</xdr:col>
      <xdr:colOff>205153</xdr:colOff>
      <xdr:row>3</xdr:row>
      <xdr:rowOff>175846</xdr:rowOff>
    </xdr:to>
    <xdr:cxnSp macro="">
      <xdr:nvCxnSpPr>
        <xdr:cNvPr id="31" name="直線コネクタ 30"/>
        <xdr:cNvCxnSpPr/>
      </xdr:nvCxnSpPr>
      <xdr:spPr>
        <a:xfrm flipV="1">
          <a:off x="5137638" y="674077"/>
          <a:ext cx="1325440" cy="73269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36634</xdr:colOff>
      <xdr:row>1</xdr:row>
      <xdr:rowOff>117229</xdr:rowOff>
    </xdr:from>
    <xdr:to>
      <xdr:col>16</xdr:col>
      <xdr:colOff>14653</xdr:colOff>
      <xdr:row>3</xdr:row>
      <xdr:rowOff>73267</xdr:rowOff>
    </xdr:to>
    <xdr:sp macro="" textlink="">
      <xdr:nvSpPr>
        <xdr:cNvPr id="32" name="テキスト ボックス 31"/>
        <xdr:cNvSpPr txBox="1"/>
      </xdr:nvSpPr>
      <xdr:spPr>
        <a:xfrm>
          <a:off x="6294559" y="307729"/>
          <a:ext cx="368544" cy="3370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en-US" altLang="ja-JP" sz="1100"/>
            <a:t>A</a:t>
          </a:r>
          <a:endParaRPr kumimoji="1" lang="ja-JP" altLang="en-US" sz="1100"/>
        </a:p>
      </xdr:txBody>
    </xdr:sp>
    <xdr:clientData/>
  </xdr:twoCellAnchor>
  <xdr:twoCellAnchor>
    <xdr:from>
      <xdr:col>11</xdr:col>
      <xdr:colOff>285749</xdr:colOff>
      <xdr:row>5</xdr:row>
      <xdr:rowOff>117230</xdr:rowOff>
    </xdr:from>
    <xdr:to>
      <xdr:col>11</xdr:col>
      <xdr:colOff>344365</xdr:colOff>
      <xdr:row>12</xdr:row>
      <xdr:rowOff>14653</xdr:rowOff>
    </xdr:to>
    <xdr:cxnSp macro="">
      <xdr:nvCxnSpPr>
        <xdr:cNvPr id="33" name="直線コネクタ 32"/>
        <xdr:cNvCxnSpPr/>
      </xdr:nvCxnSpPr>
      <xdr:spPr>
        <a:xfrm>
          <a:off x="4981574" y="1069730"/>
          <a:ext cx="58616" cy="1345223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48355</xdr:colOff>
      <xdr:row>5</xdr:row>
      <xdr:rowOff>40299</xdr:rowOff>
    </xdr:from>
    <xdr:to>
      <xdr:col>12</xdr:col>
      <xdr:colOff>26374</xdr:colOff>
      <xdr:row>6</xdr:row>
      <xdr:rowOff>69606</xdr:rowOff>
    </xdr:to>
    <xdr:sp macro="" textlink="">
      <xdr:nvSpPr>
        <xdr:cNvPr id="34" name="テキスト ボックス 33"/>
        <xdr:cNvSpPr txBox="1"/>
      </xdr:nvSpPr>
      <xdr:spPr>
        <a:xfrm>
          <a:off x="4744180" y="992799"/>
          <a:ext cx="368544" cy="3341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en-US" altLang="ja-JP" sz="1100"/>
            <a:t>B</a:t>
          </a:r>
          <a:endParaRPr kumimoji="1" lang="ja-JP" altLang="en-US" sz="1100"/>
        </a:p>
      </xdr:txBody>
    </xdr:sp>
    <xdr:clientData/>
  </xdr:twoCellAnchor>
  <xdr:twoCellAnchor>
    <xdr:from>
      <xdr:col>12</xdr:col>
      <xdr:colOff>285750</xdr:colOff>
      <xdr:row>12</xdr:row>
      <xdr:rowOff>131885</xdr:rowOff>
    </xdr:from>
    <xdr:to>
      <xdr:col>15</xdr:col>
      <xdr:colOff>388326</xdr:colOff>
      <xdr:row>13</xdr:row>
      <xdr:rowOff>183173</xdr:rowOff>
    </xdr:to>
    <xdr:cxnSp macro="">
      <xdr:nvCxnSpPr>
        <xdr:cNvPr id="35" name="直線コネクタ 34"/>
        <xdr:cNvCxnSpPr/>
      </xdr:nvCxnSpPr>
      <xdr:spPr>
        <a:xfrm flipV="1">
          <a:off x="5372100" y="2532185"/>
          <a:ext cx="1274151" cy="241788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136279</xdr:colOff>
      <xdr:row>12</xdr:row>
      <xdr:rowOff>91589</xdr:rowOff>
    </xdr:from>
    <xdr:to>
      <xdr:col>13</xdr:col>
      <xdr:colOff>114298</xdr:colOff>
      <xdr:row>14</xdr:row>
      <xdr:rowOff>47627</xdr:rowOff>
    </xdr:to>
    <xdr:sp macro="" textlink="">
      <xdr:nvSpPr>
        <xdr:cNvPr id="36" name="テキスト ボックス 35"/>
        <xdr:cNvSpPr txBox="1"/>
      </xdr:nvSpPr>
      <xdr:spPr>
        <a:xfrm>
          <a:off x="5222629" y="2491889"/>
          <a:ext cx="368544" cy="3370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en-US" altLang="ja-JP" sz="1100"/>
            <a:t>C</a:t>
          </a:r>
          <a:endParaRPr kumimoji="1" lang="ja-JP" altLang="en-US" sz="1100"/>
        </a:p>
      </xdr:txBody>
    </xdr:sp>
    <xdr:clientData/>
  </xdr:twoCellAnchor>
  <xdr:twoCellAnchor>
    <xdr:from>
      <xdr:col>17</xdr:col>
      <xdr:colOff>87924</xdr:colOff>
      <xdr:row>4</xdr:row>
      <xdr:rowOff>36635</xdr:rowOff>
    </xdr:from>
    <xdr:to>
      <xdr:col>17</xdr:col>
      <xdr:colOff>161194</xdr:colOff>
      <xdr:row>11</xdr:row>
      <xdr:rowOff>43961</xdr:rowOff>
    </xdr:to>
    <xdr:cxnSp macro="">
      <xdr:nvCxnSpPr>
        <xdr:cNvPr id="37" name="直線コネクタ 36"/>
        <xdr:cNvCxnSpPr/>
      </xdr:nvCxnSpPr>
      <xdr:spPr>
        <a:xfrm>
          <a:off x="7126899" y="798635"/>
          <a:ext cx="73270" cy="145512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124557</xdr:colOff>
      <xdr:row>10</xdr:row>
      <xdr:rowOff>7327</xdr:rowOff>
    </xdr:from>
    <xdr:to>
      <xdr:col>18</xdr:col>
      <xdr:colOff>102576</xdr:colOff>
      <xdr:row>11</xdr:row>
      <xdr:rowOff>153865</xdr:rowOff>
    </xdr:to>
    <xdr:sp macro="" textlink="">
      <xdr:nvSpPr>
        <xdr:cNvPr id="38" name="テキスト ボックス 37"/>
        <xdr:cNvSpPr txBox="1"/>
      </xdr:nvSpPr>
      <xdr:spPr>
        <a:xfrm>
          <a:off x="7163532" y="2026627"/>
          <a:ext cx="368544" cy="3370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en-US" altLang="ja-JP" sz="1100"/>
            <a:t>D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Q59"/>
  <sheetViews>
    <sheetView tabSelected="1" view="pageBreakPreview" zoomScale="85" zoomScaleNormal="100" zoomScaleSheetLayoutView="85" workbookViewId="0">
      <selection activeCell="M8" sqref="M8"/>
    </sheetView>
  </sheetViews>
  <sheetFormatPr defaultColWidth="8.83203125" defaultRowHeight="13.5" customHeight="1"/>
  <cols>
    <col min="1" max="1" width="8.83203125" style="151"/>
    <col min="2" max="2" width="6.1640625" style="151" customWidth="1"/>
    <col min="3" max="7" width="12.83203125" style="151" customWidth="1"/>
    <col min="8" max="8" width="4.83203125" style="151" customWidth="1"/>
    <col min="9" max="9" width="10" style="151" bestFit="1" customWidth="1"/>
    <col min="10" max="10" width="6.1640625" style="151" customWidth="1"/>
    <col min="11" max="14" width="11.5" style="151" customWidth="1"/>
    <col min="15" max="15" width="14.1640625" style="151" customWidth="1"/>
    <col min="16" max="16" width="8.83203125" style="151"/>
    <col min="17" max="17" width="0" style="151" hidden="1" customWidth="1"/>
    <col min="18" max="16384" width="8.83203125" style="151"/>
  </cols>
  <sheetData>
    <row r="2" spans="1:17" ht="20.100000000000001" customHeight="1">
      <c r="A2" s="150" t="s">
        <v>118</v>
      </c>
    </row>
    <row r="3" spans="1:17" ht="15.95" customHeight="1"/>
    <row r="4" spans="1:17" ht="18" customHeight="1">
      <c r="B4" s="152" t="s">
        <v>255</v>
      </c>
      <c r="C4" s="153"/>
      <c r="D4" s="154"/>
    </row>
    <row r="5" spans="1:17" ht="18" customHeight="1">
      <c r="B5" s="152" t="s">
        <v>171</v>
      </c>
      <c r="C5" s="153"/>
      <c r="D5" s="154"/>
    </row>
    <row r="6" spans="1:17" ht="15" customHeight="1" thickBot="1"/>
    <row r="7" spans="1:17" ht="13.5" customHeight="1">
      <c r="B7" s="489" t="s">
        <v>126</v>
      </c>
      <c r="C7" s="158"/>
      <c r="D7" s="158"/>
      <c r="E7" s="158"/>
      <c r="F7" s="158"/>
      <c r="G7" s="159"/>
    </row>
    <row r="8" spans="1:17" ht="13.5" customHeight="1">
      <c r="B8" s="490"/>
      <c r="C8" s="162"/>
      <c r="D8" s="162"/>
      <c r="E8" s="162"/>
      <c r="F8" s="162"/>
      <c r="G8" s="163"/>
      <c r="Q8" s="151">
        <v>1</v>
      </c>
    </row>
    <row r="9" spans="1:17" ht="13.5" customHeight="1">
      <c r="B9" s="490"/>
      <c r="C9" s="162"/>
      <c r="D9" s="162"/>
      <c r="E9" s="162"/>
      <c r="F9" s="162"/>
      <c r="G9" s="163"/>
      <c r="Q9" s="151">
        <v>2</v>
      </c>
    </row>
    <row r="10" spans="1:17" ht="13.5" customHeight="1">
      <c r="B10" s="490"/>
      <c r="C10" s="162"/>
      <c r="D10" s="162"/>
      <c r="E10" s="162"/>
      <c r="F10" s="162"/>
      <c r="G10" s="163"/>
      <c r="Q10" s="151">
        <v>3</v>
      </c>
    </row>
    <row r="11" spans="1:17" ht="13.5" customHeight="1">
      <c r="B11" s="490"/>
      <c r="C11" s="162"/>
      <c r="D11" s="162"/>
      <c r="E11" s="162"/>
      <c r="F11" s="162"/>
      <c r="G11" s="163"/>
      <c r="Q11" s="151">
        <v>4</v>
      </c>
    </row>
    <row r="12" spans="1:17" ht="13.5" customHeight="1">
      <c r="B12" s="490"/>
      <c r="C12" s="162"/>
      <c r="D12" s="162"/>
      <c r="E12" s="162"/>
      <c r="F12" s="162"/>
      <c r="G12" s="163"/>
    </row>
    <row r="13" spans="1:17" ht="13.5" customHeight="1">
      <c r="B13" s="490"/>
      <c r="C13" s="162"/>
      <c r="D13" s="162"/>
      <c r="E13" s="162"/>
      <c r="F13" s="162"/>
      <c r="G13" s="163"/>
    </row>
    <row r="14" spans="1:17" ht="13.5" customHeight="1">
      <c r="B14" s="490"/>
      <c r="C14" s="162"/>
      <c r="D14" s="162"/>
      <c r="E14" s="162"/>
      <c r="F14" s="162"/>
      <c r="G14" s="163"/>
      <c r="Q14" s="151">
        <v>1</v>
      </c>
    </row>
    <row r="15" spans="1:17" ht="13.5" customHeight="1">
      <c r="B15" s="490"/>
      <c r="C15" s="162"/>
      <c r="D15" s="162"/>
      <c r="E15" s="162"/>
      <c r="F15" s="162"/>
      <c r="G15" s="163"/>
      <c r="Q15" s="151">
        <v>2</v>
      </c>
    </row>
    <row r="16" spans="1:17" ht="13.5" customHeight="1">
      <c r="B16" s="490"/>
      <c r="C16" s="162"/>
      <c r="D16" s="162"/>
      <c r="E16" s="162"/>
      <c r="F16" s="162"/>
      <c r="G16" s="163"/>
      <c r="Q16" s="151">
        <v>3</v>
      </c>
    </row>
    <row r="17" spans="2:17" ht="13.5" customHeight="1">
      <c r="B17" s="490"/>
      <c r="C17" s="162"/>
      <c r="D17" s="162"/>
      <c r="E17" s="162"/>
      <c r="F17" s="162"/>
      <c r="G17" s="163"/>
      <c r="Q17" s="151">
        <v>4</v>
      </c>
    </row>
    <row r="18" spans="2:17" ht="13.5" customHeight="1">
      <c r="B18" s="490"/>
      <c r="C18" s="162"/>
      <c r="D18" s="162"/>
      <c r="E18" s="162"/>
      <c r="F18" s="162"/>
      <c r="G18" s="163"/>
    </row>
    <row r="19" spans="2:17" ht="13.5" customHeight="1">
      <c r="B19" s="490"/>
      <c r="C19" s="162"/>
      <c r="D19" s="162"/>
      <c r="E19" s="162"/>
      <c r="F19" s="162"/>
      <c r="G19" s="163"/>
    </row>
    <row r="20" spans="2:17" ht="13.5" customHeight="1">
      <c r="B20" s="490"/>
      <c r="C20" s="162"/>
      <c r="D20" s="162"/>
      <c r="E20" s="162"/>
      <c r="F20" s="162"/>
      <c r="G20" s="163"/>
      <c r="Q20" s="151">
        <v>1</v>
      </c>
    </row>
    <row r="21" spans="2:17" ht="13.5" customHeight="1">
      <c r="B21" s="490"/>
      <c r="C21" s="162"/>
      <c r="D21" s="162"/>
      <c r="E21" s="162"/>
      <c r="F21" s="162"/>
      <c r="G21" s="163"/>
      <c r="Q21" s="151">
        <v>2</v>
      </c>
    </row>
    <row r="22" spans="2:17" ht="13.5" customHeight="1">
      <c r="B22" s="490"/>
      <c r="C22" s="162"/>
      <c r="D22" s="162"/>
      <c r="E22" s="162"/>
      <c r="F22" s="162"/>
      <c r="G22" s="163"/>
      <c r="Q22" s="151">
        <v>3</v>
      </c>
    </row>
    <row r="23" spans="2:17" ht="13.5" customHeight="1">
      <c r="B23" s="490"/>
      <c r="C23" s="162"/>
      <c r="D23" s="162"/>
      <c r="E23" s="162"/>
      <c r="F23" s="162"/>
      <c r="G23" s="163"/>
      <c r="Q23" s="151">
        <v>4</v>
      </c>
    </row>
    <row r="24" spans="2:17" ht="13.5" customHeight="1" thickBot="1">
      <c r="B24" s="491"/>
      <c r="C24" s="173"/>
      <c r="D24" s="173"/>
      <c r="E24" s="173"/>
      <c r="F24" s="173"/>
      <c r="G24" s="174"/>
    </row>
    <row r="26" spans="2:17" ht="13.5" customHeight="1">
      <c r="Q26" s="151">
        <v>1</v>
      </c>
    </row>
    <row r="27" spans="2:17" ht="13.5" customHeight="1">
      <c r="B27" s="155" t="s">
        <v>119</v>
      </c>
      <c r="Q27" s="151">
        <v>2</v>
      </c>
    </row>
    <row r="28" spans="2:17" ht="13.5" customHeight="1">
      <c r="D28" s="156" t="s">
        <v>120</v>
      </c>
      <c r="Q28" s="151">
        <v>3</v>
      </c>
    </row>
    <row r="29" spans="2:17" ht="13.5" customHeight="1">
      <c r="B29" s="157"/>
      <c r="C29" s="157" t="s">
        <v>121</v>
      </c>
      <c r="D29" s="157" t="s">
        <v>122</v>
      </c>
      <c r="E29" s="157" t="s">
        <v>123</v>
      </c>
      <c r="F29" s="157" t="s">
        <v>124</v>
      </c>
      <c r="G29" s="157" t="s">
        <v>125</v>
      </c>
      <c r="Q29" s="151">
        <v>4</v>
      </c>
    </row>
    <row r="30" spans="2:17" ht="13.5" customHeight="1">
      <c r="B30" s="492" t="s">
        <v>127</v>
      </c>
      <c r="C30" s="160" t="s">
        <v>128</v>
      </c>
      <c r="D30" s="161">
        <v>3</v>
      </c>
      <c r="E30" s="161">
        <v>6</v>
      </c>
      <c r="F30" s="161">
        <v>9</v>
      </c>
      <c r="G30" s="157"/>
    </row>
    <row r="31" spans="2:17" ht="13.5" customHeight="1">
      <c r="B31" s="493"/>
      <c r="C31" s="164" t="s">
        <v>129</v>
      </c>
      <c r="D31" s="165">
        <f>'No.2-34（方向別）'!B60</f>
        <v>128</v>
      </c>
      <c r="E31" s="165">
        <f>'No.2-56（方向別）'!K60</f>
        <v>2774</v>
      </c>
      <c r="F31" s="165">
        <f>'No.2-910（方向別）'!B60</f>
        <v>1807</v>
      </c>
      <c r="G31" s="165">
        <f>SUM(D31:F31)</f>
        <v>4709</v>
      </c>
    </row>
    <row r="32" spans="2:17" ht="13.5" customHeight="1">
      <c r="B32" s="493"/>
      <c r="C32" s="166" t="s">
        <v>130</v>
      </c>
      <c r="D32" s="167">
        <f>'No.2-34（方向別）'!C60</f>
        <v>22</v>
      </c>
      <c r="E32" s="167">
        <f>'No.2-56（方向別）'!L60</f>
        <v>339</v>
      </c>
      <c r="F32" s="167">
        <f>'No.2-910（方向別）'!C60</f>
        <v>215</v>
      </c>
      <c r="G32" s="167">
        <f>SUM(D32:F32)</f>
        <v>576</v>
      </c>
    </row>
    <row r="33" spans="1:7" ht="13.5" customHeight="1">
      <c r="B33" s="493"/>
      <c r="C33" s="166" t="s">
        <v>131</v>
      </c>
      <c r="D33" s="167">
        <f>'No.2-34（方向別）'!F60</f>
        <v>10</v>
      </c>
      <c r="E33" s="167">
        <f>'No.2-56（方向別）'!O60</f>
        <v>72</v>
      </c>
      <c r="F33" s="167">
        <f>'No.2-910（方向別）'!F60</f>
        <v>58</v>
      </c>
      <c r="G33" s="167">
        <f>SUM(D33:F33)</f>
        <v>140</v>
      </c>
    </row>
    <row r="34" spans="1:7" ht="13.5" customHeight="1">
      <c r="B34" s="493"/>
      <c r="C34" s="168" t="s">
        <v>132</v>
      </c>
      <c r="D34" s="169">
        <f>'No.2-34（方向別）'!E60</f>
        <v>0</v>
      </c>
      <c r="E34" s="169">
        <f>'No.2-56（方向別）'!N60</f>
        <v>635</v>
      </c>
      <c r="F34" s="169">
        <f>'No.2-910（方向別）'!E60</f>
        <v>242</v>
      </c>
      <c r="G34" s="169">
        <f>SUM(D34:F34)</f>
        <v>877</v>
      </c>
    </row>
    <row r="35" spans="1:7" ht="13.5" customHeight="1">
      <c r="B35" s="494"/>
      <c r="C35" s="170" t="s">
        <v>133</v>
      </c>
      <c r="D35" s="171">
        <f>SUM(D31:D34)</f>
        <v>160</v>
      </c>
      <c r="E35" s="171">
        <f t="shared" ref="E35:F35" si="0">SUM(E31:E34)</f>
        <v>3820</v>
      </c>
      <c r="F35" s="171">
        <f t="shared" si="0"/>
        <v>2322</v>
      </c>
      <c r="G35" s="171">
        <f>SUM(G31:G34)</f>
        <v>6302</v>
      </c>
    </row>
    <row r="36" spans="1:7" ht="13.5" customHeight="1">
      <c r="A36" s="495" t="s">
        <v>134</v>
      </c>
      <c r="B36" s="492" t="s">
        <v>135</v>
      </c>
      <c r="C36" s="161"/>
      <c r="D36" s="172"/>
      <c r="E36" s="161"/>
      <c r="F36" s="161"/>
      <c r="G36" s="157"/>
    </row>
    <row r="37" spans="1:7" ht="13.5" customHeight="1">
      <c r="A37" s="496"/>
      <c r="B37" s="493"/>
      <c r="C37" s="165"/>
      <c r="D37" s="164" t="s">
        <v>129</v>
      </c>
      <c r="E37" s="165"/>
      <c r="F37" s="165"/>
      <c r="G37" s="165">
        <f>F37+E37+C37</f>
        <v>0</v>
      </c>
    </row>
    <row r="38" spans="1:7" ht="13.5" customHeight="1">
      <c r="A38" s="496"/>
      <c r="B38" s="493"/>
      <c r="C38" s="167"/>
      <c r="D38" s="166" t="s">
        <v>130</v>
      </c>
      <c r="E38" s="167"/>
      <c r="F38" s="167"/>
      <c r="G38" s="167">
        <f t="shared" ref="G38:G40" si="1">F38+E38+C38</f>
        <v>0</v>
      </c>
    </row>
    <row r="39" spans="1:7" ht="13.5" customHeight="1">
      <c r="A39" s="496"/>
      <c r="B39" s="493"/>
      <c r="C39" s="167"/>
      <c r="D39" s="166" t="s">
        <v>131</v>
      </c>
      <c r="E39" s="167"/>
      <c r="F39" s="167"/>
      <c r="G39" s="167">
        <f t="shared" si="1"/>
        <v>0</v>
      </c>
    </row>
    <row r="40" spans="1:7" ht="13.5" customHeight="1">
      <c r="A40" s="496"/>
      <c r="B40" s="493"/>
      <c r="C40" s="169"/>
      <c r="D40" s="168" t="s">
        <v>136</v>
      </c>
      <c r="E40" s="169"/>
      <c r="F40" s="169"/>
      <c r="G40" s="169">
        <f t="shared" si="1"/>
        <v>0</v>
      </c>
    </row>
    <row r="41" spans="1:7" ht="13.5" customHeight="1">
      <c r="A41" s="496"/>
      <c r="B41" s="494"/>
      <c r="C41" s="171"/>
      <c r="D41" s="170" t="s">
        <v>133</v>
      </c>
      <c r="E41" s="171"/>
      <c r="F41" s="171"/>
      <c r="G41" s="392">
        <f t="shared" ref="G41" si="2">SUM(G37:G40)</f>
        <v>0</v>
      </c>
    </row>
    <row r="42" spans="1:7" ht="13.5" customHeight="1">
      <c r="B42" s="492" t="s">
        <v>137</v>
      </c>
      <c r="C42" s="161">
        <v>2</v>
      </c>
      <c r="D42" s="161">
        <v>5</v>
      </c>
      <c r="E42" s="172" t="s">
        <v>128</v>
      </c>
      <c r="F42" s="161">
        <v>8</v>
      </c>
      <c r="G42" s="157"/>
    </row>
    <row r="43" spans="1:7" ht="13.5" customHeight="1">
      <c r="B43" s="493"/>
      <c r="C43" s="165">
        <f>'No.2-12（方向別）'!K60</f>
        <v>3084</v>
      </c>
      <c r="D43" s="165">
        <f>'No.2-56（方向別）'!B60</f>
        <v>349</v>
      </c>
      <c r="E43" s="164" t="s">
        <v>129</v>
      </c>
      <c r="F43" s="165">
        <f>'No.2-78（方向別）'!K60</f>
        <v>1039</v>
      </c>
      <c r="G43" s="165">
        <f>C43+D43+F43</f>
        <v>4472</v>
      </c>
    </row>
    <row r="44" spans="1:7" ht="13.5" customHeight="1">
      <c r="B44" s="493"/>
      <c r="C44" s="167">
        <f>'No.2-12（方向別）'!L60</f>
        <v>278</v>
      </c>
      <c r="D44" s="167">
        <f>'No.2-56（方向別）'!C60</f>
        <v>51</v>
      </c>
      <c r="E44" s="166" t="s">
        <v>130</v>
      </c>
      <c r="F44" s="167">
        <f>'No.2-78（方向別）'!L60</f>
        <v>130</v>
      </c>
      <c r="G44" s="167">
        <f t="shared" ref="G44:G46" si="3">C44+D44+F44</f>
        <v>459</v>
      </c>
    </row>
    <row r="45" spans="1:7" ht="13.5" customHeight="1">
      <c r="B45" s="493"/>
      <c r="C45" s="167">
        <f>'No.2-12（方向別）'!O60</f>
        <v>94</v>
      </c>
      <c r="D45" s="167">
        <f>'No.2-56（方向別）'!F60</f>
        <v>18</v>
      </c>
      <c r="E45" s="166" t="s">
        <v>131</v>
      </c>
      <c r="F45" s="167">
        <f>'No.2-78（方向別）'!O60</f>
        <v>51</v>
      </c>
      <c r="G45" s="167">
        <f t="shared" si="3"/>
        <v>163</v>
      </c>
    </row>
    <row r="46" spans="1:7" ht="13.5" customHeight="1">
      <c r="B46" s="493"/>
      <c r="C46" s="169">
        <f>'No.2-12（方向別）'!N60</f>
        <v>695</v>
      </c>
      <c r="D46" s="169">
        <f>'No.2-56（方向別）'!E60</f>
        <v>0</v>
      </c>
      <c r="E46" s="168" t="s">
        <v>136</v>
      </c>
      <c r="F46" s="169">
        <f>'No.2-78（方向別）'!N60</f>
        <v>0</v>
      </c>
      <c r="G46" s="169">
        <f t="shared" si="3"/>
        <v>695</v>
      </c>
    </row>
    <row r="47" spans="1:7" ht="13.5" customHeight="1">
      <c r="B47" s="494"/>
      <c r="C47" s="171">
        <f>SUM(C43:C46)</f>
        <v>4151</v>
      </c>
      <c r="D47" s="171">
        <f>SUM(D43:D46)</f>
        <v>418</v>
      </c>
      <c r="E47" s="170" t="s">
        <v>133</v>
      </c>
      <c r="F47" s="171">
        <f>SUM(F43:F46)</f>
        <v>1220</v>
      </c>
      <c r="G47" s="171">
        <f>SUM(G43:G46)</f>
        <v>5789</v>
      </c>
    </row>
    <row r="48" spans="1:7" ht="13.5" customHeight="1">
      <c r="B48" s="492" t="s">
        <v>138</v>
      </c>
      <c r="C48" s="161">
        <v>1</v>
      </c>
      <c r="D48" s="161">
        <v>4</v>
      </c>
      <c r="E48" s="161">
        <v>7</v>
      </c>
      <c r="F48" s="172" t="s">
        <v>128</v>
      </c>
      <c r="G48" s="157"/>
    </row>
    <row r="49" spans="2:9" ht="13.5" customHeight="1">
      <c r="B49" s="493"/>
      <c r="C49" s="165">
        <f>'No.2-12（方向別）'!B60</f>
        <v>1042</v>
      </c>
      <c r="D49" s="165">
        <f>'No.2-34（方向別）'!K60</f>
        <v>1405</v>
      </c>
      <c r="E49" s="165">
        <f>'No.2-78（方向別）'!B60</f>
        <v>469</v>
      </c>
      <c r="F49" s="164" t="s">
        <v>129</v>
      </c>
      <c r="G49" s="165">
        <f>SUM(C49:E49)</f>
        <v>2916</v>
      </c>
    </row>
    <row r="50" spans="2:9" ht="13.5" customHeight="1">
      <c r="B50" s="493"/>
      <c r="C50" s="167">
        <f>'No.2-12（方向別）'!C60</f>
        <v>129</v>
      </c>
      <c r="D50" s="167">
        <f>'No.2-34（方向別）'!L60</f>
        <v>290</v>
      </c>
      <c r="E50" s="167">
        <f>'No.2-78（方向別）'!C60</f>
        <v>97</v>
      </c>
      <c r="F50" s="166" t="s">
        <v>130</v>
      </c>
      <c r="G50" s="167">
        <f t="shared" ref="G50:G52" si="4">SUM(C50:E50)</f>
        <v>516</v>
      </c>
    </row>
    <row r="51" spans="2:9" ht="13.5" customHeight="1">
      <c r="B51" s="493"/>
      <c r="C51" s="167">
        <f>'No.2-12（方向別）'!F60</f>
        <v>45</v>
      </c>
      <c r="D51" s="167">
        <f>'No.2-34（方向別）'!O60</f>
        <v>46</v>
      </c>
      <c r="E51" s="167">
        <f>'No.2-78（方向別）'!F60</f>
        <v>21</v>
      </c>
      <c r="F51" s="166" t="s">
        <v>131</v>
      </c>
      <c r="G51" s="167">
        <f t="shared" si="4"/>
        <v>112</v>
      </c>
    </row>
    <row r="52" spans="2:9" ht="13.5" customHeight="1">
      <c r="B52" s="493"/>
      <c r="C52" s="169">
        <f>'No.2-12（方向別）'!E60</f>
        <v>189</v>
      </c>
      <c r="D52" s="169">
        <f>'No.2-34（方向別）'!N60</f>
        <v>1</v>
      </c>
      <c r="E52" s="169">
        <f>'No.2-78（方向別）'!E60</f>
        <v>1</v>
      </c>
      <c r="F52" s="168" t="s">
        <v>136</v>
      </c>
      <c r="G52" s="169">
        <f t="shared" si="4"/>
        <v>191</v>
      </c>
    </row>
    <row r="53" spans="2:9" ht="13.5" customHeight="1">
      <c r="B53" s="494"/>
      <c r="C53" s="171">
        <f>SUM(C49:C52)</f>
        <v>1405</v>
      </c>
      <c r="D53" s="171">
        <f>SUM(D49:D52)</f>
        <v>1742</v>
      </c>
      <c r="E53" s="171">
        <f>SUM(E49:E52)</f>
        <v>588</v>
      </c>
      <c r="F53" s="170" t="s">
        <v>133</v>
      </c>
      <c r="G53" s="171">
        <f>SUM(G49:G52)</f>
        <v>3735</v>
      </c>
    </row>
    <row r="54" spans="2:9" ht="13.5" customHeight="1">
      <c r="B54" s="486" t="s">
        <v>125</v>
      </c>
      <c r="C54" s="171"/>
      <c r="D54" s="171"/>
      <c r="E54" s="171"/>
      <c r="F54" s="160"/>
      <c r="G54" s="157"/>
    </row>
    <row r="55" spans="2:9" ht="13.5" customHeight="1">
      <c r="B55" s="487"/>
      <c r="C55" s="165">
        <f>C43+C49</f>
        <v>4126</v>
      </c>
      <c r="D55" s="165">
        <f>+D31+D43+D49</f>
        <v>1882</v>
      </c>
      <c r="E55" s="165">
        <f>+E31+E37+E49</f>
        <v>3243</v>
      </c>
      <c r="F55" s="165">
        <f>+F31+F43+F37</f>
        <v>2846</v>
      </c>
      <c r="G55" s="165">
        <f>+G31+G37+G43+G49</f>
        <v>12097</v>
      </c>
      <c r="I55" s="301"/>
    </row>
    <row r="56" spans="2:9" ht="13.5" customHeight="1">
      <c r="B56" s="487"/>
      <c r="C56" s="167">
        <f t="shared" ref="C56:C58" si="5">+C38+C44+C50</f>
        <v>407</v>
      </c>
      <c r="D56" s="167">
        <f t="shared" ref="D56:D58" si="6">+D32+D44+D50</f>
        <v>363</v>
      </c>
      <c r="E56" s="167">
        <f t="shared" ref="E56:E58" si="7">+E32+E38+E50</f>
        <v>436</v>
      </c>
      <c r="F56" s="167">
        <f t="shared" ref="F56:F58" si="8">+F32+F44+F38</f>
        <v>345</v>
      </c>
      <c r="G56" s="167">
        <f t="shared" ref="G56:G58" si="9">+G32+G38+G44+G50</f>
        <v>1551</v>
      </c>
      <c r="I56" s="301"/>
    </row>
    <row r="57" spans="2:9" ht="13.5" customHeight="1">
      <c r="B57" s="487"/>
      <c r="C57" s="167">
        <f t="shared" si="5"/>
        <v>139</v>
      </c>
      <c r="D57" s="167">
        <f t="shared" si="6"/>
        <v>74</v>
      </c>
      <c r="E57" s="167">
        <f t="shared" si="7"/>
        <v>93</v>
      </c>
      <c r="F57" s="167">
        <f t="shared" si="8"/>
        <v>109</v>
      </c>
      <c r="G57" s="167">
        <f t="shared" si="9"/>
        <v>415</v>
      </c>
      <c r="I57" s="301"/>
    </row>
    <row r="58" spans="2:9" ht="13.5" customHeight="1">
      <c r="B58" s="487"/>
      <c r="C58" s="167">
        <f t="shared" si="5"/>
        <v>884</v>
      </c>
      <c r="D58" s="167">
        <f t="shared" si="6"/>
        <v>1</v>
      </c>
      <c r="E58" s="167">
        <f t="shared" si="7"/>
        <v>636</v>
      </c>
      <c r="F58" s="167">
        <f t="shared" si="8"/>
        <v>242</v>
      </c>
      <c r="G58" s="167">
        <f t="shared" si="9"/>
        <v>1763</v>
      </c>
      <c r="I58" s="301"/>
    </row>
    <row r="59" spans="2:9" ht="13.5" customHeight="1">
      <c r="B59" s="488"/>
      <c r="C59" s="169">
        <f>SUM(C55:C58)</f>
        <v>5556</v>
      </c>
      <c r="D59" s="169">
        <f t="shared" ref="D59:G59" si="10">SUM(D55:D58)</f>
        <v>2320</v>
      </c>
      <c r="E59" s="169">
        <f t="shared" si="10"/>
        <v>4408</v>
      </c>
      <c r="F59" s="169">
        <f t="shared" si="10"/>
        <v>3542</v>
      </c>
      <c r="G59" s="169">
        <f t="shared" si="10"/>
        <v>15826</v>
      </c>
      <c r="I59" s="301"/>
    </row>
  </sheetData>
  <mergeCells count="7">
    <mergeCell ref="B54:B59"/>
    <mergeCell ref="B7:B24"/>
    <mergeCell ref="B30:B35"/>
    <mergeCell ref="A36:A41"/>
    <mergeCell ref="B36:B41"/>
    <mergeCell ref="B42:B47"/>
    <mergeCell ref="B48:B53"/>
  </mergeCells>
  <phoneticPr fontId="3"/>
  <pageMargins left="0.98425196850393704" right="0.59055118110236227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A1:BG100"/>
  <sheetViews>
    <sheetView view="pageBreakPreview" topLeftCell="A60" zoomScale="85" zoomScaleNormal="100" zoomScaleSheetLayoutView="85" workbookViewId="0">
      <selection activeCell="U94" sqref="U94"/>
    </sheetView>
  </sheetViews>
  <sheetFormatPr defaultColWidth="5.33203125" defaultRowHeight="11.25"/>
  <cols>
    <col min="1" max="1" width="13.83203125" style="9" customWidth="1"/>
    <col min="2" max="21" width="6.83203125" style="9" customWidth="1"/>
    <col min="22" max="22" width="2.83203125" style="9" customWidth="1"/>
    <col min="23" max="23" width="4.83203125" style="9" customWidth="1"/>
    <col min="24" max="32" width="6.83203125" style="9" customWidth="1"/>
    <col min="33" max="59" width="5.33203125" style="10"/>
    <col min="60" max="16384" width="5.33203125" style="9"/>
  </cols>
  <sheetData>
    <row r="1" spans="1:32" ht="15" customHeight="1">
      <c r="A1" s="1"/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4"/>
      <c r="O1" s="2"/>
      <c r="P1" s="5"/>
      <c r="Q1" s="5"/>
      <c r="R1" s="5"/>
      <c r="S1" s="6"/>
      <c r="T1" s="7"/>
      <c r="U1" s="7"/>
      <c r="V1" s="8" t="s">
        <v>89</v>
      </c>
      <c r="W1" s="7"/>
      <c r="Y1" s="7"/>
      <c r="Z1" s="7"/>
      <c r="AA1" s="7"/>
      <c r="AB1" s="7"/>
      <c r="AC1" s="7"/>
      <c r="AD1" s="7"/>
      <c r="AE1" s="7"/>
      <c r="AF1" s="7"/>
    </row>
    <row r="2" spans="1:32" ht="15" customHeight="1">
      <c r="A2" s="11"/>
      <c r="B2" s="12"/>
      <c r="C2" s="12"/>
      <c r="D2" s="12"/>
      <c r="E2" s="12"/>
      <c r="F2" s="12"/>
      <c r="G2" s="12"/>
      <c r="H2" s="12"/>
      <c r="I2" s="12"/>
      <c r="J2" s="13"/>
      <c r="K2" s="12"/>
      <c r="L2" s="12"/>
      <c r="M2" s="12"/>
      <c r="N2" s="14"/>
      <c r="O2" s="12"/>
      <c r="P2" s="7"/>
      <c r="Q2" s="7"/>
      <c r="R2" s="7"/>
      <c r="S2" s="15"/>
      <c r="T2" s="7"/>
      <c r="U2" s="7"/>
      <c r="V2" s="9" t="s">
        <v>104</v>
      </c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15" customHeight="1">
      <c r="A3" s="16"/>
      <c r="B3" s="17"/>
      <c r="C3" s="12"/>
      <c r="D3" s="12"/>
      <c r="E3" s="12"/>
      <c r="F3" s="12"/>
      <c r="G3" s="12"/>
      <c r="H3" s="12"/>
      <c r="I3" s="12"/>
      <c r="J3" s="13"/>
      <c r="K3" s="12"/>
      <c r="L3" s="12"/>
      <c r="M3" s="12"/>
      <c r="N3" s="14"/>
      <c r="O3" s="12"/>
      <c r="P3" s="7"/>
      <c r="Q3" s="7"/>
      <c r="R3" s="7"/>
      <c r="S3" s="15"/>
      <c r="T3" s="7"/>
      <c r="U3" s="7"/>
      <c r="V3" s="7" t="s">
        <v>76</v>
      </c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15" customHeight="1">
      <c r="A4" s="16"/>
      <c r="B4" s="12"/>
      <c r="C4" s="12"/>
      <c r="D4" s="12"/>
      <c r="E4" s="12"/>
      <c r="F4" s="12"/>
      <c r="G4" s="12"/>
      <c r="H4" s="12"/>
      <c r="I4" s="12"/>
      <c r="J4" s="13"/>
      <c r="K4" s="12"/>
      <c r="L4" s="12"/>
      <c r="M4" s="12"/>
      <c r="N4" s="14"/>
      <c r="O4" s="12"/>
      <c r="P4" s="7"/>
      <c r="Q4" s="7"/>
      <c r="R4" s="7"/>
      <c r="S4" s="15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15" customHeight="1">
      <c r="A5" s="16"/>
      <c r="B5" s="12"/>
      <c r="C5" s="12"/>
      <c r="D5" s="12"/>
      <c r="E5" s="12"/>
      <c r="F5" s="12"/>
      <c r="G5" s="12"/>
      <c r="H5" s="12"/>
      <c r="I5" s="12"/>
      <c r="J5" s="13"/>
      <c r="K5" s="12"/>
      <c r="L5" s="12"/>
      <c r="M5" s="12"/>
      <c r="N5" s="14"/>
      <c r="O5" s="12"/>
      <c r="P5" s="7"/>
      <c r="Q5" s="7"/>
      <c r="R5" s="7"/>
      <c r="S5" s="15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4" customHeight="1">
      <c r="A6" s="18" t="s">
        <v>105</v>
      </c>
      <c r="B6" s="12"/>
      <c r="C6" s="12"/>
      <c r="D6" s="12"/>
      <c r="E6" s="12"/>
      <c r="F6" s="12"/>
      <c r="G6" s="12"/>
      <c r="H6" s="12"/>
      <c r="I6" s="14"/>
      <c r="J6" s="19"/>
      <c r="K6" s="14"/>
      <c r="L6" s="14"/>
      <c r="M6" s="14"/>
      <c r="N6" s="14"/>
      <c r="O6" s="14"/>
      <c r="P6" s="14"/>
      <c r="Q6" s="14"/>
      <c r="R6" s="14"/>
      <c r="S6" s="20"/>
      <c r="T6" s="14"/>
      <c r="U6" s="14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15" customHeight="1">
      <c r="A7" s="16"/>
      <c r="B7" s="12"/>
      <c r="C7" s="12"/>
      <c r="D7" s="12"/>
      <c r="E7" s="12"/>
      <c r="F7" s="12"/>
      <c r="G7" s="12"/>
      <c r="H7" s="12"/>
      <c r="I7" s="12"/>
      <c r="J7" s="13"/>
      <c r="K7" s="12"/>
      <c r="L7" s="12"/>
      <c r="M7" s="12"/>
      <c r="N7" s="14"/>
      <c r="O7" s="12"/>
      <c r="P7" s="7"/>
      <c r="Q7" s="7"/>
      <c r="R7" s="7"/>
      <c r="S7" s="15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15" customHeight="1">
      <c r="A8" s="16"/>
      <c r="B8" s="12"/>
      <c r="C8" s="12"/>
      <c r="D8" s="12"/>
      <c r="E8" s="12"/>
      <c r="F8" s="12"/>
      <c r="G8" s="12"/>
      <c r="H8" s="12"/>
      <c r="I8" s="12"/>
      <c r="J8" s="13"/>
      <c r="K8" s="12"/>
      <c r="L8" s="12"/>
      <c r="M8" s="12"/>
      <c r="N8" s="14"/>
      <c r="O8" s="12"/>
      <c r="P8" s="7"/>
      <c r="Q8" s="7"/>
      <c r="R8" s="7"/>
      <c r="S8" s="15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15" customHeight="1">
      <c r="A9" s="16"/>
      <c r="B9" s="12"/>
      <c r="C9" s="12"/>
      <c r="D9" s="12"/>
      <c r="E9" s="12"/>
      <c r="F9" s="12"/>
      <c r="G9" s="12"/>
      <c r="H9" s="12"/>
      <c r="I9" s="12"/>
      <c r="J9" s="13"/>
      <c r="K9" s="12"/>
      <c r="L9" s="12"/>
      <c r="M9" s="12"/>
      <c r="N9" s="14"/>
      <c r="O9" s="12"/>
      <c r="P9" s="7"/>
      <c r="Q9" s="7"/>
      <c r="R9" s="7"/>
      <c r="S9" s="15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15" customHeight="1">
      <c r="A10" s="16"/>
      <c r="B10" s="12"/>
      <c r="C10" s="12"/>
      <c r="D10" s="12"/>
      <c r="E10" s="12"/>
      <c r="F10" s="12"/>
      <c r="G10" s="12"/>
      <c r="H10" s="12"/>
      <c r="I10" s="12"/>
      <c r="J10" s="13"/>
      <c r="K10" s="12"/>
      <c r="L10" s="12"/>
      <c r="M10" s="12"/>
      <c r="N10" s="14"/>
      <c r="O10" s="12"/>
      <c r="P10" s="7"/>
      <c r="Q10" s="7"/>
      <c r="R10" s="7"/>
      <c r="S10" s="15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15" customHeight="1">
      <c r="A11" s="11"/>
      <c r="B11" s="12"/>
      <c r="C11" s="12"/>
      <c r="D11" s="12"/>
      <c r="E11" s="12"/>
      <c r="F11" s="12"/>
      <c r="G11" s="12"/>
      <c r="H11" s="12"/>
      <c r="I11" s="14"/>
      <c r="J11" s="13"/>
      <c r="K11" s="12"/>
      <c r="L11" s="12"/>
      <c r="M11" s="14"/>
      <c r="N11" s="14"/>
      <c r="O11" s="14"/>
      <c r="P11" s="14"/>
      <c r="Q11" s="14"/>
      <c r="R11" s="14"/>
      <c r="S11" s="20"/>
      <c r="T11" s="14"/>
      <c r="U11" s="14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15" customHeight="1">
      <c r="A12" s="11"/>
      <c r="B12" s="12"/>
      <c r="C12" s="12"/>
      <c r="D12" s="12"/>
      <c r="E12" s="12"/>
      <c r="F12" s="12"/>
      <c r="G12" s="12"/>
      <c r="H12" s="12"/>
      <c r="I12" s="14"/>
      <c r="J12" s="13"/>
      <c r="K12" s="12"/>
      <c r="L12" s="12"/>
      <c r="M12" s="14"/>
      <c r="N12" s="14"/>
      <c r="O12" s="14"/>
      <c r="P12" s="14"/>
      <c r="Q12" s="14"/>
      <c r="R12" s="14"/>
      <c r="S12" s="20"/>
      <c r="T12" s="14"/>
      <c r="U12" s="14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15" customHeight="1">
      <c r="A13" s="21" t="s">
        <v>173</v>
      </c>
      <c r="B13" s="14"/>
      <c r="C13" s="14"/>
      <c r="D13" s="14"/>
      <c r="E13" s="14"/>
      <c r="F13" s="14"/>
      <c r="G13" s="14"/>
      <c r="H13" s="14"/>
      <c r="I13" s="14"/>
      <c r="J13" s="19"/>
      <c r="K13" s="12"/>
      <c r="L13" s="12"/>
      <c r="M13" s="14"/>
      <c r="N13" s="14"/>
      <c r="O13" s="14"/>
      <c r="P13" s="14"/>
      <c r="Q13" s="14"/>
      <c r="R13" s="14"/>
      <c r="S13" s="20"/>
      <c r="T13" s="14"/>
      <c r="U13" s="14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15" customHeight="1">
      <c r="A14" s="22"/>
      <c r="B14" s="12"/>
      <c r="C14" s="12"/>
      <c r="D14" s="12"/>
      <c r="E14" s="12"/>
      <c r="F14" s="12"/>
      <c r="G14" s="12"/>
      <c r="H14" s="12"/>
      <c r="I14" s="14"/>
      <c r="J14" s="13"/>
      <c r="K14" s="12"/>
      <c r="L14" s="12"/>
      <c r="M14" s="14"/>
      <c r="N14" s="14"/>
      <c r="O14" s="14"/>
      <c r="P14" s="14"/>
      <c r="Q14" s="14"/>
      <c r="R14" s="14"/>
      <c r="S14" s="20"/>
      <c r="T14" s="14"/>
      <c r="U14" s="14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15" customHeight="1">
      <c r="A15" s="21" t="s">
        <v>77</v>
      </c>
      <c r="B15" s="12"/>
      <c r="C15" s="12"/>
      <c r="D15" s="12"/>
      <c r="E15" s="12"/>
      <c r="F15" s="12"/>
      <c r="G15" s="12"/>
      <c r="H15" s="12"/>
      <c r="I15" s="14"/>
      <c r="J15" s="13"/>
      <c r="K15" s="12"/>
      <c r="L15" s="12"/>
      <c r="M15" s="14"/>
      <c r="N15" s="14"/>
      <c r="O15" s="14"/>
      <c r="P15" s="14"/>
      <c r="Q15" s="14"/>
      <c r="R15" s="14"/>
      <c r="S15" s="20"/>
      <c r="T15" s="14"/>
      <c r="U15" s="14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ht="15" customHeight="1">
      <c r="A16" s="22"/>
      <c r="B16" s="12"/>
      <c r="C16" s="12"/>
      <c r="D16" s="12"/>
      <c r="E16" s="12"/>
      <c r="F16" s="12"/>
      <c r="G16" s="12"/>
      <c r="H16" s="12"/>
      <c r="I16" s="14"/>
      <c r="J16" s="13"/>
      <c r="K16" s="12"/>
      <c r="L16" s="12"/>
      <c r="M16" s="14"/>
      <c r="N16" s="14"/>
      <c r="O16" s="14"/>
      <c r="P16" s="14"/>
      <c r="Q16" s="14"/>
      <c r="R16" s="14"/>
      <c r="S16" s="20"/>
      <c r="T16" s="14"/>
      <c r="U16" s="14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59" ht="15" customHeight="1">
      <c r="A17" s="21" t="s">
        <v>209</v>
      </c>
      <c r="B17" s="12"/>
      <c r="C17" s="12"/>
      <c r="D17" s="12"/>
      <c r="E17" s="12"/>
      <c r="F17" s="12"/>
      <c r="G17" s="12"/>
      <c r="H17" s="12"/>
      <c r="I17" s="14"/>
      <c r="J17" s="13"/>
      <c r="K17" s="7"/>
      <c r="L17" s="7"/>
      <c r="M17" s="14"/>
      <c r="N17" s="14"/>
      <c r="O17" s="14"/>
      <c r="P17" s="14"/>
      <c r="Q17" s="14"/>
      <c r="R17" s="14"/>
      <c r="S17" s="20"/>
      <c r="T17" s="14"/>
      <c r="U17" s="14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59" s="24" customFormat="1" ht="15" customHeight="1">
      <c r="A18" s="22"/>
      <c r="B18" s="12"/>
      <c r="C18" s="12"/>
      <c r="D18" s="12"/>
      <c r="E18" s="12"/>
      <c r="F18" s="12"/>
      <c r="G18" s="12"/>
      <c r="H18" s="12"/>
      <c r="I18" s="14"/>
      <c r="J18" s="13"/>
      <c r="K18" s="23"/>
      <c r="L18" s="23"/>
      <c r="M18" s="14"/>
      <c r="N18" s="14"/>
      <c r="O18" s="14"/>
      <c r="P18" s="14"/>
      <c r="Q18" s="14"/>
      <c r="R18" s="14"/>
      <c r="S18" s="20"/>
      <c r="T18" s="14"/>
      <c r="U18" s="14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</row>
    <row r="19" spans="1:59" ht="15" customHeight="1">
      <c r="A19" s="11"/>
      <c r="B19" s="7"/>
      <c r="C19" s="7"/>
      <c r="D19" s="7"/>
      <c r="E19" s="7"/>
      <c r="F19" s="7"/>
      <c r="G19" s="7"/>
      <c r="H19" s="7"/>
      <c r="I19" s="12"/>
      <c r="J19" s="25"/>
      <c r="K19" s="12"/>
      <c r="L19" s="12"/>
      <c r="M19" s="12"/>
      <c r="N19" s="14"/>
      <c r="O19" s="26"/>
      <c r="P19" s="7"/>
      <c r="Q19" s="7"/>
      <c r="R19" s="7"/>
      <c r="S19" s="15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59" ht="15" customHeight="1" thickBot="1">
      <c r="A20" s="27"/>
      <c r="B20" s="28"/>
      <c r="C20" s="29"/>
      <c r="D20" s="29"/>
      <c r="E20" s="29"/>
      <c r="F20" s="7"/>
      <c r="G20" s="7"/>
      <c r="H20" s="7"/>
      <c r="I20" s="12"/>
      <c r="J20" s="30"/>
      <c r="K20" s="31"/>
      <c r="L20" s="31"/>
      <c r="M20" s="31"/>
      <c r="N20" s="32"/>
      <c r="O20" s="33"/>
      <c r="P20" s="34"/>
      <c r="Q20" s="34"/>
      <c r="R20" s="34"/>
      <c r="S20" s="35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59" s="24" customFormat="1" ht="17.100000000000001" customHeight="1" thickBot="1">
      <c r="A21" s="36" t="s">
        <v>2</v>
      </c>
      <c r="B21" s="37" t="s">
        <v>188</v>
      </c>
      <c r="C21" s="38"/>
      <c r="D21" s="38"/>
      <c r="E21" s="38"/>
      <c r="F21" s="38"/>
      <c r="G21" s="38"/>
      <c r="H21" s="38"/>
      <c r="I21" s="38"/>
      <c r="J21" s="39"/>
      <c r="K21" s="40" t="s">
        <v>189</v>
      </c>
      <c r="L21" s="38"/>
      <c r="M21" s="38"/>
      <c r="N21" s="38"/>
      <c r="O21" s="38"/>
      <c r="P21" s="38"/>
      <c r="Q21" s="38"/>
      <c r="R21" s="38"/>
      <c r="S21" s="39"/>
      <c r="T21" s="23"/>
      <c r="U21" s="23"/>
      <c r="V21" s="10" t="s">
        <v>3</v>
      </c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</row>
    <row r="22" spans="1:59" s="52" customFormat="1" ht="17.100000000000001" customHeight="1" thickBot="1">
      <c r="A22" s="41"/>
      <c r="B22" s="42" t="s">
        <v>106</v>
      </c>
      <c r="C22" s="43"/>
      <c r="D22" s="44"/>
      <c r="E22" s="45" t="s">
        <v>5</v>
      </c>
      <c r="F22" s="43"/>
      <c r="G22" s="44"/>
      <c r="H22" s="46"/>
      <c r="I22" s="47" t="s">
        <v>6</v>
      </c>
      <c r="J22" s="48" t="s">
        <v>7</v>
      </c>
      <c r="K22" s="49" t="s">
        <v>8</v>
      </c>
      <c r="L22" s="43"/>
      <c r="M22" s="44"/>
      <c r="N22" s="45" t="s">
        <v>5</v>
      </c>
      <c r="O22" s="43"/>
      <c r="P22" s="44"/>
      <c r="Q22" s="46"/>
      <c r="R22" s="47" t="s">
        <v>6</v>
      </c>
      <c r="S22" s="48" t="s">
        <v>7</v>
      </c>
      <c r="T22" s="50"/>
      <c r="U22" s="50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</row>
    <row r="23" spans="1:59" s="63" customFormat="1" ht="23.25" thickBot="1">
      <c r="A23" s="53" t="s">
        <v>9</v>
      </c>
      <c r="B23" s="54" t="s">
        <v>10</v>
      </c>
      <c r="C23" s="55" t="s">
        <v>11</v>
      </c>
      <c r="D23" s="56" t="s">
        <v>12</v>
      </c>
      <c r="E23" s="57" t="s">
        <v>13</v>
      </c>
      <c r="F23" s="58" t="s">
        <v>11</v>
      </c>
      <c r="G23" s="56" t="s">
        <v>12</v>
      </c>
      <c r="H23" s="59" t="s">
        <v>14</v>
      </c>
      <c r="I23" s="58" t="s">
        <v>107</v>
      </c>
      <c r="J23" s="56" t="s">
        <v>108</v>
      </c>
      <c r="K23" s="60" t="s">
        <v>10</v>
      </c>
      <c r="L23" s="55" t="s">
        <v>11</v>
      </c>
      <c r="M23" s="56" t="s">
        <v>12</v>
      </c>
      <c r="N23" s="57" t="s">
        <v>13</v>
      </c>
      <c r="O23" s="58" t="s">
        <v>11</v>
      </c>
      <c r="P23" s="56" t="s">
        <v>12</v>
      </c>
      <c r="Q23" s="59" t="s">
        <v>14</v>
      </c>
      <c r="R23" s="58" t="s">
        <v>109</v>
      </c>
      <c r="S23" s="56" t="s">
        <v>110</v>
      </c>
      <c r="T23" s="61"/>
      <c r="U23" s="61"/>
      <c r="V23" s="62"/>
      <c r="W23" s="62"/>
      <c r="X23" s="62">
        <v>444</v>
      </c>
      <c r="Y23" s="62">
        <v>464</v>
      </c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</row>
    <row r="24" spans="1:59" s="24" customFormat="1" ht="17.100000000000001" customHeight="1">
      <c r="A24" s="64" t="s">
        <v>17</v>
      </c>
      <c r="B24" s="474">
        <f>'No.2-56（方向別）'!K24+'No.2-78（方向別）'!B24</f>
        <v>38</v>
      </c>
      <c r="C24" s="475">
        <f>'No.2-56（方向別）'!L24+'No.2-78（方向別）'!C24</f>
        <v>4</v>
      </c>
      <c r="D24" s="476">
        <f>SUM(B24:C24)</f>
        <v>42</v>
      </c>
      <c r="E24" s="484">
        <f>'No.2-56（方向別）'!N24+'No.2-78（方向別）'!E24</f>
        <v>11</v>
      </c>
      <c r="F24" s="485">
        <f>'No.2-56（方向別）'!O24+'No.2-78（方向別）'!F24</f>
        <v>1</v>
      </c>
      <c r="G24" s="476">
        <f>SUM(E24:F24)</f>
        <v>12</v>
      </c>
      <c r="H24" s="65">
        <f>D24+G24</f>
        <v>54</v>
      </c>
      <c r="I24" s="67">
        <f>G24/H24%</f>
        <v>22.222222222222221</v>
      </c>
      <c r="J24" s="68">
        <f>H24/$H$60%</f>
        <v>1.2250453720508168</v>
      </c>
      <c r="K24" s="65">
        <f>'No.2-12（方向別）'!K24+'No.2-56（方向別）'!B24+'No.2-78（方向別）'!K24</f>
        <v>59</v>
      </c>
      <c r="L24" s="66">
        <f>'No.2-12（方向別）'!L24+'No.2-56（方向別）'!C24+'No.2-78（方向別）'!L24</f>
        <v>6</v>
      </c>
      <c r="M24" s="66">
        <f>'No.2-12（方向別）'!M24+'No.2-56（方向別）'!D24+'No.2-78（方向別）'!M24</f>
        <v>65</v>
      </c>
      <c r="N24" s="65">
        <f>'No.2-12（方向別）'!N24+'No.2-56（方向別）'!E24+'No.2-78（方向別）'!N24</f>
        <v>4</v>
      </c>
      <c r="O24" s="66">
        <f>'No.2-12（方向別）'!O24+'No.2-56（方向別）'!F24+'No.2-78（方向別）'!O24</f>
        <v>1</v>
      </c>
      <c r="P24" s="66">
        <f>'No.2-12（方向別）'!P24+'No.2-56（方向別）'!G24+'No.2-78（方向別）'!P24</f>
        <v>5</v>
      </c>
      <c r="Q24" s="65">
        <f>M24+P24</f>
        <v>70</v>
      </c>
      <c r="R24" s="67">
        <f>P24/Q24%</f>
        <v>7.1428571428571432</v>
      </c>
      <c r="S24" s="68">
        <f>Q24/$Q$60%</f>
        <v>1.2091898428053205</v>
      </c>
      <c r="T24" s="70"/>
      <c r="U24" s="70"/>
      <c r="Z24" s="71"/>
      <c r="AA24" s="71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</row>
    <row r="25" spans="1:59" s="24" customFormat="1" ht="17.100000000000001" customHeight="1">
      <c r="A25" s="73" t="s">
        <v>18</v>
      </c>
      <c r="B25" s="74">
        <f>'No.2-56（方向別）'!K25+'No.2-78（方向別）'!B25</f>
        <v>24</v>
      </c>
      <c r="C25" s="384">
        <f>'No.2-56（方向別）'!L25+'No.2-78（方向別）'!C25</f>
        <v>3</v>
      </c>
      <c r="D25" s="477">
        <f t="shared" ref="D25:D59" si="0">SUM(B25:C25)</f>
        <v>27</v>
      </c>
      <c r="E25" s="376">
        <f>'No.2-56（方向別）'!N25+'No.2-78（方向別）'!E25</f>
        <v>10</v>
      </c>
      <c r="F25" s="78">
        <f>'No.2-56（方向別）'!O25+'No.2-78（方向別）'!F25</f>
        <v>1</v>
      </c>
      <c r="G25" s="306">
        <f t="shared" ref="G25:G59" si="1">SUM(E25:F25)</f>
        <v>11</v>
      </c>
      <c r="H25" s="74">
        <f>D25+G25</f>
        <v>38</v>
      </c>
      <c r="I25" s="76">
        <f t="shared" ref="I25:I60" si="2">G25/H25%</f>
        <v>28.94736842105263</v>
      </c>
      <c r="J25" s="77">
        <f t="shared" ref="J25:J59" si="3">H25/$H$60%</f>
        <v>0.86206896551724144</v>
      </c>
      <c r="K25" s="74">
        <f>'No.2-12（方向別）'!K25+'No.2-56（方向別）'!B25+'No.2-78（方向別）'!K25</f>
        <v>57</v>
      </c>
      <c r="L25" s="75">
        <f>'No.2-12（方向別）'!L25+'No.2-56（方向別）'!C25+'No.2-78（方向別）'!L25</f>
        <v>4</v>
      </c>
      <c r="M25" s="75">
        <f>'No.2-12（方向別）'!M25+'No.2-56（方向別）'!D25+'No.2-78（方向別）'!M25</f>
        <v>61</v>
      </c>
      <c r="N25" s="74">
        <f>'No.2-12（方向別）'!N25+'No.2-56（方向別）'!E25+'No.2-78（方向別）'!N25</f>
        <v>14</v>
      </c>
      <c r="O25" s="75">
        <f>'No.2-12（方向別）'!O25+'No.2-56（方向別）'!F25+'No.2-78（方向別）'!O25</f>
        <v>1</v>
      </c>
      <c r="P25" s="75">
        <f>'No.2-12（方向別）'!P25+'No.2-56（方向別）'!G25+'No.2-78（方向別）'!P25</f>
        <v>15</v>
      </c>
      <c r="Q25" s="74">
        <f>M25+P25</f>
        <v>76</v>
      </c>
      <c r="R25" s="76">
        <f t="shared" ref="R25:R60" si="4">P25/Q25%</f>
        <v>19.736842105263158</v>
      </c>
      <c r="S25" s="77">
        <f t="shared" ref="S25:S60" si="5">Q25/$Q$60%</f>
        <v>1.3128346864743479</v>
      </c>
      <c r="T25" s="70"/>
      <c r="U25" s="70"/>
      <c r="Z25" s="71"/>
      <c r="AA25" s="71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</row>
    <row r="26" spans="1:59" s="24" customFormat="1" ht="17.100000000000001" customHeight="1">
      <c r="A26" s="73" t="s">
        <v>19</v>
      </c>
      <c r="B26" s="74">
        <f>'No.2-56（方向別）'!K26+'No.2-78（方向別）'!B26</f>
        <v>31</v>
      </c>
      <c r="C26" s="384">
        <f>'No.2-56（方向別）'!L26+'No.2-78（方向別）'!C26</f>
        <v>2</v>
      </c>
      <c r="D26" s="477">
        <f t="shared" si="0"/>
        <v>33</v>
      </c>
      <c r="E26" s="376">
        <f>'No.2-56（方向別）'!N26+'No.2-78（方向別）'!E26</f>
        <v>9</v>
      </c>
      <c r="F26" s="78">
        <f>'No.2-56（方向別）'!O26+'No.2-78（方向別）'!F26</f>
        <v>0</v>
      </c>
      <c r="G26" s="306">
        <f t="shared" si="1"/>
        <v>9</v>
      </c>
      <c r="H26" s="74">
        <f t="shared" ref="H26:H59" si="6">D26+G26</f>
        <v>42</v>
      </c>
      <c r="I26" s="76">
        <f t="shared" si="2"/>
        <v>21.428571428571431</v>
      </c>
      <c r="J26" s="77">
        <f t="shared" si="3"/>
        <v>0.9528130671506353</v>
      </c>
      <c r="K26" s="74">
        <f>'No.2-12（方向別）'!K26+'No.2-56（方向別）'!B26+'No.2-78（方向別）'!K26</f>
        <v>76</v>
      </c>
      <c r="L26" s="75">
        <f>'No.2-12（方向別）'!L26+'No.2-56（方向別）'!C26+'No.2-78（方向別）'!L26</f>
        <v>2</v>
      </c>
      <c r="M26" s="75">
        <f>'No.2-12（方向別）'!M26+'No.2-56（方向別）'!D26+'No.2-78（方向別）'!M26</f>
        <v>78</v>
      </c>
      <c r="N26" s="74">
        <f>'No.2-12（方向別）'!N26+'No.2-56（方向別）'!E26+'No.2-78（方向別）'!N26</f>
        <v>10</v>
      </c>
      <c r="O26" s="75">
        <f>'No.2-12（方向別）'!O26+'No.2-56（方向別）'!F26+'No.2-78（方向別）'!O26</f>
        <v>1</v>
      </c>
      <c r="P26" s="75">
        <f>'No.2-12（方向別）'!P26+'No.2-56（方向別）'!G26+'No.2-78（方向別）'!P26</f>
        <v>11</v>
      </c>
      <c r="Q26" s="74">
        <f t="shared" ref="Q26:Q59" si="7">M26+P26</f>
        <v>89</v>
      </c>
      <c r="R26" s="76">
        <f t="shared" si="4"/>
        <v>12.359550561797752</v>
      </c>
      <c r="S26" s="77">
        <f t="shared" si="5"/>
        <v>1.5373985144239073</v>
      </c>
      <c r="T26" s="70"/>
      <c r="U26" s="70"/>
      <c r="Z26" s="71"/>
      <c r="AA26" s="71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</row>
    <row r="27" spans="1:59" s="24" customFormat="1" ht="17.100000000000001" customHeight="1">
      <c r="A27" s="79" t="s">
        <v>20</v>
      </c>
      <c r="B27" s="74">
        <f>'No.2-56（方向別）'!K27+'No.2-78（方向別）'!B27</f>
        <v>36</v>
      </c>
      <c r="C27" s="384">
        <f>'No.2-56（方向別）'!L27+'No.2-78（方向別）'!C27</f>
        <v>5</v>
      </c>
      <c r="D27" s="477">
        <f t="shared" si="0"/>
        <v>41</v>
      </c>
      <c r="E27" s="376">
        <f>'No.2-56（方向別）'!N27+'No.2-78（方向別）'!E27</f>
        <v>12</v>
      </c>
      <c r="F27" s="78">
        <f>'No.2-56（方向別）'!O27+'No.2-78（方向別）'!F27</f>
        <v>0</v>
      </c>
      <c r="G27" s="306">
        <f t="shared" si="1"/>
        <v>12</v>
      </c>
      <c r="H27" s="80">
        <f t="shared" si="6"/>
        <v>53</v>
      </c>
      <c r="I27" s="82">
        <f t="shared" si="2"/>
        <v>22.641509433962263</v>
      </c>
      <c r="J27" s="83">
        <f t="shared" si="3"/>
        <v>1.2023593466424682</v>
      </c>
      <c r="K27" s="80">
        <f>'No.2-12（方向別）'!K27+'No.2-56（方向別）'!B27+'No.2-78（方向別）'!K27</f>
        <v>65</v>
      </c>
      <c r="L27" s="81">
        <f>'No.2-12（方向別）'!L27+'No.2-56（方向別）'!C27+'No.2-78（方向別）'!L27</f>
        <v>3</v>
      </c>
      <c r="M27" s="81">
        <f>'No.2-12（方向別）'!M27+'No.2-56（方向別）'!D27+'No.2-78（方向別）'!M27</f>
        <v>68</v>
      </c>
      <c r="N27" s="80">
        <f>'No.2-12（方向別）'!N27+'No.2-56（方向別）'!E27+'No.2-78（方向別）'!N27</f>
        <v>8</v>
      </c>
      <c r="O27" s="81">
        <f>'No.2-12（方向別）'!O27+'No.2-56（方向別）'!F27+'No.2-78（方向別）'!O27</f>
        <v>2</v>
      </c>
      <c r="P27" s="81">
        <f>'No.2-12（方向別）'!P27+'No.2-56（方向別）'!G27+'No.2-78（方向別）'!P27</f>
        <v>10</v>
      </c>
      <c r="Q27" s="80">
        <f t="shared" si="7"/>
        <v>78</v>
      </c>
      <c r="R27" s="82">
        <f t="shared" si="4"/>
        <v>12.820512820512819</v>
      </c>
      <c r="S27" s="83">
        <f t="shared" si="5"/>
        <v>1.347382967697357</v>
      </c>
      <c r="T27" s="70"/>
      <c r="U27" s="70"/>
      <c r="Z27" s="71"/>
      <c r="AA27" s="71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</row>
    <row r="28" spans="1:59" s="24" customFormat="1" ht="17.100000000000001" customHeight="1">
      <c r="A28" s="73" t="s">
        <v>21</v>
      </c>
      <c r="B28" s="74">
        <f>'No.2-56（方向別）'!K28+'No.2-78（方向別）'!B28</f>
        <v>30</v>
      </c>
      <c r="C28" s="384">
        <f>'No.2-56（方向別）'!L28+'No.2-78（方向別）'!C28</f>
        <v>1</v>
      </c>
      <c r="D28" s="477">
        <f t="shared" si="0"/>
        <v>31</v>
      </c>
      <c r="E28" s="376">
        <f>'No.2-56（方向別）'!N28+'No.2-78（方向別）'!E28</f>
        <v>10</v>
      </c>
      <c r="F28" s="78">
        <f>'No.2-56（方向別）'!O28+'No.2-78（方向別）'!F28</f>
        <v>0</v>
      </c>
      <c r="G28" s="306">
        <f t="shared" si="1"/>
        <v>10</v>
      </c>
      <c r="H28" s="74">
        <f t="shared" si="6"/>
        <v>41</v>
      </c>
      <c r="I28" s="76">
        <f t="shared" si="2"/>
        <v>24.390243902439025</v>
      </c>
      <c r="J28" s="77">
        <f t="shared" si="3"/>
        <v>0.93012704174228678</v>
      </c>
      <c r="K28" s="74">
        <f>'No.2-12（方向別）'!K28+'No.2-56（方向別）'!B28+'No.2-78（方向別）'!K28</f>
        <v>69</v>
      </c>
      <c r="L28" s="75">
        <f>'No.2-12（方向別）'!L28+'No.2-56（方向別）'!C28+'No.2-78（方向別）'!L28</f>
        <v>4</v>
      </c>
      <c r="M28" s="75">
        <f>'No.2-12（方向別）'!M28+'No.2-56（方向別）'!D28+'No.2-78（方向別）'!M28</f>
        <v>73</v>
      </c>
      <c r="N28" s="74">
        <f>'No.2-12（方向別）'!N28+'No.2-56（方向別）'!E28+'No.2-78（方向別）'!N28</f>
        <v>12</v>
      </c>
      <c r="O28" s="75">
        <f>'No.2-12（方向別）'!O28+'No.2-56（方向別）'!F28+'No.2-78（方向別）'!O28</f>
        <v>7</v>
      </c>
      <c r="P28" s="75">
        <f>'No.2-12（方向別）'!P28+'No.2-56（方向別）'!G28+'No.2-78（方向別）'!P28</f>
        <v>19</v>
      </c>
      <c r="Q28" s="74">
        <f t="shared" si="7"/>
        <v>92</v>
      </c>
      <c r="R28" s="76">
        <f t="shared" si="4"/>
        <v>20.652173913043477</v>
      </c>
      <c r="S28" s="77">
        <f t="shared" si="5"/>
        <v>1.5892209362584211</v>
      </c>
      <c r="T28" s="70"/>
      <c r="U28" s="70"/>
      <c r="Z28" s="71"/>
      <c r="AA28" s="71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</row>
    <row r="29" spans="1:59" s="24" customFormat="1" ht="17.100000000000001" customHeight="1">
      <c r="A29" s="85" t="s">
        <v>22</v>
      </c>
      <c r="B29" s="86">
        <f>'No.2-56（方向別）'!K29+'No.2-78（方向別）'!B29</f>
        <v>31</v>
      </c>
      <c r="C29" s="386">
        <f>'No.2-56（方向別）'!L29+'No.2-78（方向別）'!C29</f>
        <v>3</v>
      </c>
      <c r="D29" s="479">
        <f t="shared" si="0"/>
        <v>34</v>
      </c>
      <c r="E29" s="378">
        <f>'No.2-56（方向別）'!N29+'No.2-78（方向別）'!E29</f>
        <v>10</v>
      </c>
      <c r="F29" s="90">
        <f>'No.2-56（方向別）'!O29+'No.2-78（方向別）'!F29</f>
        <v>1</v>
      </c>
      <c r="G29" s="307">
        <f t="shared" si="1"/>
        <v>11</v>
      </c>
      <c r="H29" s="86">
        <f t="shared" si="6"/>
        <v>45</v>
      </c>
      <c r="I29" s="88">
        <f t="shared" si="2"/>
        <v>24.444444444444443</v>
      </c>
      <c r="J29" s="89">
        <f t="shared" si="3"/>
        <v>1.0208711433756805</v>
      </c>
      <c r="K29" s="86">
        <f>'No.2-12（方向別）'!K29+'No.2-56（方向別）'!B29+'No.2-78（方向別）'!K29</f>
        <v>75</v>
      </c>
      <c r="L29" s="87">
        <f>'No.2-12（方向別）'!L29+'No.2-56（方向別）'!C29+'No.2-78（方向別）'!L29</f>
        <v>4</v>
      </c>
      <c r="M29" s="87">
        <f>'No.2-12（方向別）'!M29+'No.2-56（方向別）'!D29+'No.2-78（方向別）'!M29</f>
        <v>79</v>
      </c>
      <c r="N29" s="86">
        <f>'No.2-12（方向別）'!N29+'No.2-56（方向別）'!E29+'No.2-78（方向別）'!N29</f>
        <v>13</v>
      </c>
      <c r="O29" s="87">
        <f>'No.2-12（方向別）'!O29+'No.2-56（方向別）'!F29+'No.2-78（方向別）'!O29</f>
        <v>2</v>
      </c>
      <c r="P29" s="87">
        <f>'No.2-12（方向別）'!P29+'No.2-56（方向別）'!G29+'No.2-78（方向別）'!P29</f>
        <v>15</v>
      </c>
      <c r="Q29" s="86">
        <f t="shared" si="7"/>
        <v>94</v>
      </c>
      <c r="R29" s="88">
        <f t="shared" si="4"/>
        <v>15.957446808510639</v>
      </c>
      <c r="S29" s="89">
        <f t="shared" si="5"/>
        <v>1.6237692174814302</v>
      </c>
      <c r="T29" s="91"/>
      <c r="U29" s="91"/>
      <c r="Z29" s="71"/>
      <c r="AA29" s="71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</row>
    <row r="30" spans="1:59" s="24" customFormat="1" ht="17.100000000000001" customHeight="1">
      <c r="A30" s="92" t="s">
        <v>23</v>
      </c>
      <c r="B30" s="480">
        <f>'No.2-56（方向別）'!K30+'No.2-78（方向別）'!B30</f>
        <v>190</v>
      </c>
      <c r="C30" s="481">
        <f>'No.2-56（方向別）'!L30+'No.2-78（方向別）'!C30</f>
        <v>18</v>
      </c>
      <c r="D30" s="482">
        <f t="shared" si="0"/>
        <v>208</v>
      </c>
      <c r="E30" s="379">
        <f>'No.2-56（方向別）'!N30+'No.2-78（方向別）'!E30</f>
        <v>62</v>
      </c>
      <c r="F30" s="387">
        <f>'No.2-56（方向別）'!O30+'No.2-78（方向別）'!F30</f>
        <v>3</v>
      </c>
      <c r="G30" s="304">
        <f t="shared" si="1"/>
        <v>65</v>
      </c>
      <c r="H30" s="93">
        <f t="shared" si="6"/>
        <v>273</v>
      </c>
      <c r="I30" s="95">
        <f t="shared" si="2"/>
        <v>23.80952380952381</v>
      </c>
      <c r="J30" s="96">
        <f t="shared" si="3"/>
        <v>6.1932849364791291</v>
      </c>
      <c r="K30" s="93">
        <f>'No.2-12（方向別）'!K30+'No.2-56（方向別）'!B30+'No.2-78（方向別）'!K30</f>
        <v>401</v>
      </c>
      <c r="L30" s="94">
        <f>'No.2-12（方向別）'!L30+'No.2-56（方向別）'!C30+'No.2-78（方向別）'!L30</f>
        <v>23</v>
      </c>
      <c r="M30" s="94">
        <f>'No.2-12（方向別）'!M30+'No.2-56（方向別）'!D30+'No.2-78（方向別）'!M30</f>
        <v>424</v>
      </c>
      <c r="N30" s="93">
        <f>'No.2-12（方向別）'!N30+'No.2-56（方向別）'!E30+'No.2-78（方向別）'!N30</f>
        <v>61</v>
      </c>
      <c r="O30" s="94">
        <f>'No.2-12（方向別）'!O30+'No.2-56（方向別）'!F30+'No.2-78（方向別）'!O30</f>
        <v>14</v>
      </c>
      <c r="P30" s="94">
        <f>'No.2-12（方向別）'!P30+'No.2-56（方向別）'!G30+'No.2-78（方向別）'!P30</f>
        <v>75</v>
      </c>
      <c r="Q30" s="93">
        <f t="shared" si="7"/>
        <v>499</v>
      </c>
      <c r="R30" s="95">
        <f t="shared" si="4"/>
        <v>15.03006012024048</v>
      </c>
      <c r="S30" s="96">
        <f t="shared" si="5"/>
        <v>8.6197961651407837</v>
      </c>
      <c r="T30" s="91"/>
      <c r="U30" s="91"/>
      <c r="V30" s="24">
        <v>1</v>
      </c>
      <c r="Z30" s="71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</row>
    <row r="31" spans="1:59" s="24" customFormat="1" ht="17.100000000000001" customHeight="1">
      <c r="A31" s="98" t="s">
        <v>24</v>
      </c>
      <c r="B31" s="99">
        <f>'No.2-56（方向別）'!K31+'No.2-78（方向別）'!B31</f>
        <v>34</v>
      </c>
      <c r="C31" s="388">
        <f>'No.2-56（方向別）'!L31+'No.2-78（方向別）'!C31</f>
        <v>5</v>
      </c>
      <c r="D31" s="478">
        <f t="shared" si="0"/>
        <v>39</v>
      </c>
      <c r="E31" s="380">
        <f>'No.2-56（方向別）'!N31+'No.2-78（方向別）'!E31</f>
        <v>11</v>
      </c>
      <c r="F31" s="103">
        <f>'No.2-56（方向別）'!O31+'No.2-78（方向別）'!F31</f>
        <v>0</v>
      </c>
      <c r="G31" s="305">
        <f t="shared" si="1"/>
        <v>11</v>
      </c>
      <c r="H31" s="99">
        <f t="shared" si="6"/>
        <v>50</v>
      </c>
      <c r="I31" s="101">
        <f t="shared" si="2"/>
        <v>22</v>
      </c>
      <c r="J31" s="102">
        <f t="shared" si="3"/>
        <v>1.1343012704174229</v>
      </c>
      <c r="K31" s="99">
        <f>'No.2-12（方向別）'!K31+'No.2-56（方向別）'!B31+'No.2-78（方向別）'!K31</f>
        <v>69</v>
      </c>
      <c r="L31" s="100">
        <f>'No.2-12（方向別）'!L31+'No.2-56（方向別）'!C31+'No.2-78（方向別）'!L31</f>
        <v>7</v>
      </c>
      <c r="M31" s="100">
        <f>'No.2-12（方向別）'!M31+'No.2-56（方向別）'!D31+'No.2-78（方向別）'!M31</f>
        <v>76</v>
      </c>
      <c r="N31" s="99">
        <f>'No.2-12（方向別）'!N31+'No.2-56（方向別）'!E31+'No.2-78（方向別）'!N31</f>
        <v>13</v>
      </c>
      <c r="O31" s="100">
        <f>'No.2-12（方向別）'!O31+'No.2-56（方向別）'!F31+'No.2-78（方向別）'!O31</f>
        <v>2</v>
      </c>
      <c r="P31" s="100">
        <f>'No.2-12（方向別）'!P31+'No.2-56（方向別）'!G31+'No.2-78（方向別）'!P31</f>
        <v>15</v>
      </c>
      <c r="Q31" s="99">
        <f t="shared" si="7"/>
        <v>91</v>
      </c>
      <c r="R31" s="101">
        <f t="shared" si="4"/>
        <v>16.483516483516482</v>
      </c>
      <c r="S31" s="102">
        <f t="shared" si="5"/>
        <v>1.5719467956469166</v>
      </c>
      <c r="T31" s="70"/>
      <c r="U31" s="70"/>
      <c r="Z31" s="71"/>
      <c r="AA31" s="71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</row>
    <row r="32" spans="1:59" s="24" customFormat="1" ht="17.100000000000001" customHeight="1">
      <c r="A32" s="73" t="s">
        <v>25</v>
      </c>
      <c r="B32" s="74">
        <f>'No.2-56（方向別）'!K32+'No.2-78（方向別）'!B32</f>
        <v>37</v>
      </c>
      <c r="C32" s="384">
        <f>'No.2-56（方向別）'!L32+'No.2-78（方向別）'!C32</f>
        <v>7</v>
      </c>
      <c r="D32" s="477">
        <f t="shared" si="0"/>
        <v>44</v>
      </c>
      <c r="E32" s="376">
        <f>'No.2-56（方向別）'!N32+'No.2-78（方向別）'!E32</f>
        <v>10</v>
      </c>
      <c r="F32" s="78">
        <f>'No.2-56（方向別）'!O32+'No.2-78（方向別）'!F32</f>
        <v>0</v>
      </c>
      <c r="G32" s="306">
        <f t="shared" si="1"/>
        <v>10</v>
      </c>
      <c r="H32" s="74">
        <f t="shared" si="6"/>
        <v>54</v>
      </c>
      <c r="I32" s="76">
        <f t="shared" si="2"/>
        <v>18.518518518518519</v>
      </c>
      <c r="J32" s="77">
        <f t="shared" si="3"/>
        <v>1.2250453720508168</v>
      </c>
      <c r="K32" s="74">
        <f>'No.2-12（方向別）'!K32+'No.2-56（方向別）'!B32+'No.2-78（方向別）'!K32</f>
        <v>75</v>
      </c>
      <c r="L32" s="75">
        <f>'No.2-12（方向別）'!L32+'No.2-56（方向別）'!C32+'No.2-78（方向別）'!L32</f>
        <v>3</v>
      </c>
      <c r="M32" s="75">
        <f>'No.2-12（方向別）'!M32+'No.2-56（方向別）'!D32+'No.2-78（方向別）'!M32</f>
        <v>78</v>
      </c>
      <c r="N32" s="74">
        <f>'No.2-12（方向別）'!N32+'No.2-56（方向別）'!E32+'No.2-78（方向別）'!N32</f>
        <v>11</v>
      </c>
      <c r="O32" s="75">
        <f>'No.2-12（方向別）'!O32+'No.2-56（方向別）'!F32+'No.2-78（方向別）'!O32</f>
        <v>2</v>
      </c>
      <c r="P32" s="75">
        <f>'No.2-12（方向別）'!P32+'No.2-56（方向別）'!G32+'No.2-78（方向別）'!P32</f>
        <v>13</v>
      </c>
      <c r="Q32" s="74">
        <f t="shared" si="7"/>
        <v>91</v>
      </c>
      <c r="R32" s="76">
        <f t="shared" si="4"/>
        <v>14.285714285714285</v>
      </c>
      <c r="S32" s="77">
        <f t="shared" si="5"/>
        <v>1.5719467956469166</v>
      </c>
      <c r="T32" s="70"/>
      <c r="U32" s="70"/>
      <c r="Z32" s="71"/>
      <c r="AA32" s="71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</row>
    <row r="33" spans="1:59" s="24" customFormat="1" ht="17.100000000000001" customHeight="1">
      <c r="A33" s="73" t="s">
        <v>26</v>
      </c>
      <c r="B33" s="74">
        <f>'No.2-56（方向別）'!K33+'No.2-78（方向別）'!B33</f>
        <v>42</v>
      </c>
      <c r="C33" s="384">
        <f>'No.2-56（方向別）'!L33+'No.2-78（方向別）'!C33</f>
        <v>3</v>
      </c>
      <c r="D33" s="477">
        <f t="shared" si="0"/>
        <v>45</v>
      </c>
      <c r="E33" s="376">
        <f>'No.2-56（方向別）'!N33+'No.2-78（方向別）'!E33</f>
        <v>11</v>
      </c>
      <c r="F33" s="78">
        <f>'No.2-56（方向別）'!O33+'No.2-78（方向別）'!F33</f>
        <v>3</v>
      </c>
      <c r="G33" s="306">
        <f t="shared" si="1"/>
        <v>14</v>
      </c>
      <c r="H33" s="74">
        <f t="shared" si="6"/>
        <v>59</v>
      </c>
      <c r="I33" s="76">
        <f t="shared" si="2"/>
        <v>23.728813559322035</v>
      </c>
      <c r="J33" s="77">
        <f t="shared" si="3"/>
        <v>1.3384754990925591</v>
      </c>
      <c r="K33" s="74">
        <f>'No.2-12（方向別）'!K33+'No.2-56（方向別）'!B33+'No.2-78（方向別）'!K33</f>
        <v>66</v>
      </c>
      <c r="L33" s="75">
        <f>'No.2-12（方向別）'!L33+'No.2-56（方向別）'!C33+'No.2-78（方向別）'!L33</f>
        <v>7</v>
      </c>
      <c r="M33" s="75">
        <f>'No.2-12（方向別）'!M33+'No.2-56（方向別）'!D33+'No.2-78（方向別）'!M33</f>
        <v>73</v>
      </c>
      <c r="N33" s="74">
        <f>'No.2-12（方向別）'!N33+'No.2-56（方向別）'!E33+'No.2-78（方向別）'!N33</f>
        <v>15</v>
      </c>
      <c r="O33" s="75">
        <f>'No.2-12（方向別）'!O33+'No.2-56（方向別）'!F33+'No.2-78（方向別）'!O33</f>
        <v>4</v>
      </c>
      <c r="P33" s="75">
        <f>'No.2-12（方向別）'!P33+'No.2-56（方向別）'!G33+'No.2-78（方向別）'!P33</f>
        <v>19</v>
      </c>
      <c r="Q33" s="74">
        <f t="shared" si="7"/>
        <v>92</v>
      </c>
      <c r="R33" s="76">
        <f t="shared" si="4"/>
        <v>20.652173913043477</v>
      </c>
      <c r="S33" s="77">
        <f t="shared" si="5"/>
        <v>1.5892209362584211</v>
      </c>
      <c r="T33" s="70"/>
      <c r="U33" s="70"/>
      <c r="Z33" s="71"/>
      <c r="AA33" s="71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</row>
    <row r="34" spans="1:59" s="24" customFormat="1" ht="17.100000000000001" customHeight="1">
      <c r="A34" s="73" t="s">
        <v>27</v>
      </c>
      <c r="B34" s="74">
        <f>'No.2-56（方向別）'!K34+'No.2-78（方向別）'!B34</f>
        <v>49</v>
      </c>
      <c r="C34" s="384">
        <f>'No.2-56（方向別）'!L34+'No.2-78（方向別）'!C34</f>
        <v>5</v>
      </c>
      <c r="D34" s="477">
        <f t="shared" si="0"/>
        <v>54</v>
      </c>
      <c r="E34" s="376">
        <f>'No.2-56（方向別）'!N34+'No.2-78（方向別）'!E34</f>
        <v>13</v>
      </c>
      <c r="F34" s="78">
        <f>'No.2-56（方向別）'!O34+'No.2-78（方向別）'!F34</f>
        <v>0</v>
      </c>
      <c r="G34" s="306">
        <f t="shared" si="1"/>
        <v>13</v>
      </c>
      <c r="H34" s="74">
        <f t="shared" si="6"/>
        <v>67</v>
      </c>
      <c r="I34" s="76">
        <f t="shared" si="2"/>
        <v>19.402985074626866</v>
      </c>
      <c r="J34" s="77">
        <f t="shared" si="3"/>
        <v>1.5199637023593466</v>
      </c>
      <c r="K34" s="74">
        <f>'No.2-12（方向別）'!K34+'No.2-56（方向別）'!B34+'No.2-78（方向別）'!K34</f>
        <v>49</v>
      </c>
      <c r="L34" s="75">
        <f>'No.2-12（方向別）'!L34+'No.2-56（方向別）'!C34+'No.2-78（方向別）'!L34</f>
        <v>10</v>
      </c>
      <c r="M34" s="75">
        <f>'No.2-12（方向別）'!M34+'No.2-56（方向別）'!D34+'No.2-78（方向別）'!M34</f>
        <v>59</v>
      </c>
      <c r="N34" s="74">
        <f>'No.2-12（方向別）'!N34+'No.2-56（方向別）'!E34+'No.2-78（方向別）'!N34</f>
        <v>9</v>
      </c>
      <c r="O34" s="75">
        <f>'No.2-12（方向別）'!O34+'No.2-56（方向別）'!F34+'No.2-78（方向別）'!O34</f>
        <v>3</v>
      </c>
      <c r="P34" s="75">
        <f>'No.2-12（方向別）'!P34+'No.2-56（方向別）'!G34+'No.2-78（方向別）'!P34</f>
        <v>12</v>
      </c>
      <c r="Q34" s="74">
        <f t="shared" si="7"/>
        <v>71</v>
      </c>
      <c r="R34" s="76">
        <f t="shared" si="4"/>
        <v>16.901408450704228</v>
      </c>
      <c r="S34" s="77">
        <f t="shared" si="5"/>
        <v>1.2264639834168249</v>
      </c>
      <c r="T34" s="70"/>
      <c r="U34" s="70"/>
      <c r="Z34" s="71"/>
      <c r="AA34" s="71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</row>
    <row r="35" spans="1:59" s="24" customFormat="1" ht="17.100000000000001" customHeight="1">
      <c r="A35" s="73" t="s">
        <v>28</v>
      </c>
      <c r="B35" s="74">
        <f>'No.2-56（方向別）'!K35+'No.2-78（方向別）'!B35</f>
        <v>38</v>
      </c>
      <c r="C35" s="384">
        <f>'No.2-56（方向別）'!L35+'No.2-78（方向別）'!C35</f>
        <v>3</v>
      </c>
      <c r="D35" s="477">
        <f t="shared" si="0"/>
        <v>41</v>
      </c>
      <c r="E35" s="376">
        <f>'No.2-56（方向別）'!N35+'No.2-78（方向別）'!E35</f>
        <v>13</v>
      </c>
      <c r="F35" s="78">
        <f>'No.2-56（方向別）'!O35+'No.2-78（方向別）'!F35</f>
        <v>2</v>
      </c>
      <c r="G35" s="306">
        <f t="shared" si="1"/>
        <v>15</v>
      </c>
      <c r="H35" s="74">
        <f t="shared" si="6"/>
        <v>56</v>
      </c>
      <c r="I35" s="76">
        <f t="shared" si="2"/>
        <v>26.785714285714285</v>
      </c>
      <c r="J35" s="77">
        <f t="shared" si="3"/>
        <v>1.2704174228675136</v>
      </c>
      <c r="K35" s="74">
        <f>'No.2-12（方向別）'!K35+'No.2-56（方向別）'!B35+'No.2-78（方向別）'!K35</f>
        <v>65</v>
      </c>
      <c r="L35" s="75">
        <f>'No.2-12（方向別）'!L35+'No.2-56（方向別）'!C35+'No.2-78（方向別）'!L35</f>
        <v>13</v>
      </c>
      <c r="M35" s="75">
        <f>'No.2-12（方向別）'!M35+'No.2-56（方向別）'!D35+'No.2-78（方向別）'!M35</f>
        <v>78</v>
      </c>
      <c r="N35" s="74">
        <f>'No.2-12（方向別）'!N35+'No.2-56（方向別）'!E35+'No.2-78（方向別）'!N35</f>
        <v>10</v>
      </c>
      <c r="O35" s="75">
        <f>'No.2-12（方向別）'!O35+'No.2-56（方向別）'!F35+'No.2-78（方向別）'!O35</f>
        <v>2</v>
      </c>
      <c r="P35" s="75">
        <f>'No.2-12（方向別）'!P35+'No.2-56（方向別）'!G35+'No.2-78（方向別）'!P35</f>
        <v>12</v>
      </c>
      <c r="Q35" s="74">
        <f t="shared" si="7"/>
        <v>90</v>
      </c>
      <c r="R35" s="76">
        <f t="shared" si="4"/>
        <v>13.333333333333332</v>
      </c>
      <c r="S35" s="77">
        <f t="shared" si="5"/>
        <v>1.554672655035412</v>
      </c>
      <c r="T35" s="70"/>
      <c r="U35" s="70"/>
      <c r="Z35" s="71"/>
      <c r="AA35" s="71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</row>
    <row r="36" spans="1:59" s="24" customFormat="1" ht="17.100000000000001" customHeight="1">
      <c r="A36" s="85" t="s">
        <v>29</v>
      </c>
      <c r="B36" s="86">
        <f>'No.2-56（方向別）'!K36+'No.2-78（方向別）'!B36</f>
        <v>55</v>
      </c>
      <c r="C36" s="386">
        <f>'No.2-56（方向別）'!L36+'No.2-78（方向別）'!C36</f>
        <v>6</v>
      </c>
      <c r="D36" s="479">
        <f t="shared" si="0"/>
        <v>61</v>
      </c>
      <c r="E36" s="378">
        <f>'No.2-56（方向別）'!N36+'No.2-78（方向別）'!E36</f>
        <v>9</v>
      </c>
      <c r="F36" s="386">
        <f>'No.2-56（方向別）'!O36+'No.2-78（方向別）'!F36</f>
        <v>5</v>
      </c>
      <c r="G36" s="307">
        <f t="shared" si="1"/>
        <v>14</v>
      </c>
      <c r="H36" s="86">
        <f t="shared" si="6"/>
        <v>75</v>
      </c>
      <c r="I36" s="88">
        <f t="shared" si="2"/>
        <v>18.666666666666668</v>
      </c>
      <c r="J36" s="89">
        <f t="shared" si="3"/>
        <v>1.7014519056261344</v>
      </c>
      <c r="K36" s="86">
        <f>'No.2-12（方向別）'!K36+'No.2-56（方向別）'!B36+'No.2-78（方向別）'!K36</f>
        <v>45</v>
      </c>
      <c r="L36" s="87">
        <f>'No.2-12（方向別）'!L36+'No.2-56（方向別）'!C36+'No.2-78（方向別）'!L36</f>
        <v>7</v>
      </c>
      <c r="M36" s="87">
        <f>'No.2-12（方向別）'!M36+'No.2-56（方向別）'!D36+'No.2-78（方向別）'!M36</f>
        <v>52</v>
      </c>
      <c r="N36" s="86">
        <f>'No.2-12（方向別）'!N36+'No.2-56（方向別）'!E36+'No.2-78（方向別）'!N36</f>
        <v>13</v>
      </c>
      <c r="O36" s="87">
        <f>'No.2-12（方向別）'!O36+'No.2-56（方向別）'!F36+'No.2-78（方向別）'!O36</f>
        <v>3</v>
      </c>
      <c r="P36" s="87">
        <f>'No.2-12（方向別）'!P36+'No.2-56（方向別）'!G36+'No.2-78（方向別）'!P36</f>
        <v>16</v>
      </c>
      <c r="Q36" s="86">
        <f t="shared" si="7"/>
        <v>68</v>
      </c>
      <c r="R36" s="88">
        <f t="shared" si="4"/>
        <v>23.52941176470588</v>
      </c>
      <c r="S36" s="89">
        <f t="shared" si="5"/>
        <v>1.1746415615823114</v>
      </c>
      <c r="T36" s="91"/>
      <c r="U36" s="91"/>
      <c r="Z36" s="71"/>
      <c r="AA36" s="71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</row>
    <row r="37" spans="1:59" s="24" customFormat="1" ht="17.100000000000001" customHeight="1">
      <c r="A37" s="92" t="s">
        <v>30</v>
      </c>
      <c r="B37" s="93">
        <f>'No.2-56（方向別）'!K37+'No.2-78（方向別）'!B37</f>
        <v>255</v>
      </c>
      <c r="C37" s="387">
        <f>'No.2-56（方向別）'!L37+'No.2-78（方向別）'!C37</f>
        <v>29</v>
      </c>
      <c r="D37" s="483">
        <f t="shared" si="0"/>
        <v>284</v>
      </c>
      <c r="E37" s="379">
        <f>'No.2-56（方向別）'!N37+'No.2-78（方向別）'!E37</f>
        <v>67</v>
      </c>
      <c r="F37" s="387">
        <f>'No.2-56（方向別）'!O37+'No.2-78（方向別）'!F37</f>
        <v>10</v>
      </c>
      <c r="G37" s="304">
        <f t="shared" si="1"/>
        <v>77</v>
      </c>
      <c r="H37" s="93">
        <f t="shared" si="6"/>
        <v>361</v>
      </c>
      <c r="I37" s="95">
        <f t="shared" si="2"/>
        <v>21.329639889196677</v>
      </c>
      <c r="J37" s="96">
        <f t="shared" si="3"/>
        <v>8.1896551724137936</v>
      </c>
      <c r="K37" s="93">
        <f>'No.2-12（方向別）'!K37+'No.2-56（方向別）'!B37+'No.2-78（方向別）'!K37</f>
        <v>369</v>
      </c>
      <c r="L37" s="94">
        <f>'No.2-12（方向別）'!L37+'No.2-56（方向別）'!C37+'No.2-78（方向別）'!L37</f>
        <v>47</v>
      </c>
      <c r="M37" s="94">
        <f>'No.2-12（方向別）'!M37+'No.2-56（方向別）'!D37+'No.2-78（方向別）'!M37</f>
        <v>416</v>
      </c>
      <c r="N37" s="93">
        <f>'No.2-12（方向別）'!N37+'No.2-56（方向別）'!E37+'No.2-78（方向別）'!N37</f>
        <v>71</v>
      </c>
      <c r="O37" s="94">
        <f>'No.2-12（方向別）'!O37+'No.2-56（方向別）'!F37+'No.2-78（方向別）'!O37</f>
        <v>16</v>
      </c>
      <c r="P37" s="94">
        <f>'No.2-12（方向別）'!P37+'No.2-56（方向別）'!G37+'No.2-78（方向別）'!P37</f>
        <v>87</v>
      </c>
      <c r="Q37" s="93">
        <f t="shared" si="7"/>
        <v>503</v>
      </c>
      <c r="R37" s="95">
        <f t="shared" si="4"/>
        <v>17.296222664015904</v>
      </c>
      <c r="S37" s="96">
        <f t="shared" si="5"/>
        <v>8.6888927275868024</v>
      </c>
      <c r="T37" s="91"/>
      <c r="U37" s="91"/>
      <c r="V37" s="24">
        <v>1</v>
      </c>
      <c r="Z37" s="71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</row>
    <row r="38" spans="1:59" s="24" customFormat="1" ht="17.100000000000001" customHeight="1">
      <c r="A38" s="92" t="s">
        <v>31</v>
      </c>
      <c r="B38" s="93">
        <f>'No.2-56（方向別）'!K38+'No.2-78（方向別）'!B38</f>
        <v>268</v>
      </c>
      <c r="C38" s="387">
        <f>'No.2-56（方向別）'!L38+'No.2-78（方向別）'!C38</f>
        <v>38</v>
      </c>
      <c r="D38" s="483">
        <f t="shared" si="0"/>
        <v>306</v>
      </c>
      <c r="E38" s="379">
        <f>'No.2-56（方向別）'!N38+'No.2-78（方向別）'!E38</f>
        <v>60</v>
      </c>
      <c r="F38" s="387">
        <f>'No.2-56（方向別）'!O38+'No.2-78（方向別）'!F38</f>
        <v>12</v>
      </c>
      <c r="G38" s="304">
        <f t="shared" si="1"/>
        <v>72</v>
      </c>
      <c r="H38" s="93">
        <f t="shared" si="6"/>
        <v>378</v>
      </c>
      <c r="I38" s="95">
        <f t="shared" si="2"/>
        <v>19.047619047619047</v>
      </c>
      <c r="J38" s="96">
        <f t="shared" si="3"/>
        <v>8.5753176043557175</v>
      </c>
      <c r="K38" s="104">
        <f>'No.2-12（方向別）'!K38+'No.2-56（方向別）'!B38+'No.2-78（方向別）'!K38</f>
        <v>363</v>
      </c>
      <c r="L38" s="105">
        <f>'No.2-12（方向別）'!L38+'No.2-56（方向別）'!C38+'No.2-78（方向別）'!L38</f>
        <v>42</v>
      </c>
      <c r="M38" s="94">
        <f>'No.2-12（方向別）'!M38+'No.2-56（方向別）'!D38+'No.2-78（方向別）'!M38</f>
        <v>405</v>
      </c>
      <c r="N38" s="104">
        <f>'No.2-12（方向別）'!N38+'No.2-56（方向別）'!E38+'No.2-78（方向別）'!N38</f>
        <v>64</v>
      </c>
      <c r="O38" s="105">
        <f>'No.2-12（方向別）'!O38+'No.2-56（方向別）'!F38+'No.2-78（方向別）'!O38</f>
        <v>20</v>
      </c>
      <c r="P38" s="94">
        <f>'No.2-12（方向別）'!P38+'No.2-56（方向別）'!G38+'No.2-78（方向別）'!P38</f>
        <v>84</v>
      </c>
      <c r="Q38" s="93">
        <f t="shared" si="7"/>
        <v>489</v>
      </c>
      <c r="R38" s="95">
        <f t="shared" si="4"/>
        <v>17.177914110429448</v>
      </c>
      <c r="S38" s="96">
        <f t="shared" si="5"/>
        <v>8.4470547590257379</v>
      </c>
      <c r="T38" s="91"/>
      <c r="U38" s="91"/>
      <c r="V38" s="24">
        <v>1</v>
      </c>
      <c r="Z38" s="71"/>
      <c r="AA38" s="71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</row>
    <row r="39" spans="1:59" s="24" customFormat="1" ht="17.100000000000001" customHeight="1">
      <c r="A39" s="300" t="s">
        <v>32</v>
      </c>
      <c r="B39" s="93">
        <f>'No.2-56（方向別）'!K39+'No.2-78（方向別）'!B39</f>
        <v>279</v>
      </c>
      <c r="C39" s="387">
        <f>'No.2-56（方向別）'!L39+'No.2-78（方向別）'!C39</f>
        <v>45</v>
      </c>
      <c r="D39" s="483">
        <f t="shared" si="0"/>
        <v>324</v>
      </c>
      <c r="E39" s="379">
        <f>'No.2-56（方向別）'!N39+'No.2-78（方向別）'!E39</f>
        <v>49</v>
      </c>
      <c r="F39" s="387">
        <f>'No.2-56（方向別）'!O39+'No.2-78（方向別）'!F39</f>
        <v>12</v>
      </c>
      <c r="G39" s="304">
        <f t="shared" si="1"/>
        <v>61</v>
      </c>
      <c r="H39" s="93">
        <f t="shared" si="6"/>
        <v>385</v>
      </c>
      <c r="I39" s="95">
        <f t="shared" si="2"/>
        <v>15.844155844155845</v>
      </c>
      <c r="J39" s="96">
        <f t="shared" si="3"/>
        <v>8.7341197822141563</v>
      </c>
      <c r="K39" s="104">
        <f>'No.2-12（方向別）'!K39+'No.2-56（方向別）'!B39+'No.2-78（方向別）'!K39</f>
        <v>368</v>
      </c>
      <c r="L39" s="105">
        <f>'No.2-12（方向別）'!L39+'No.2-56（方向別）'!C39+'No.2-78（方向別）'!L39</f>
        <v>40</v>
      </c>
      <c r="M39" s="94">
        <f>'No.2-12（方向別）'!M39+'No.2-56（方向別）'!D39+'No.2-78（方向別）'!M39</f>
        <v>408</v>
      </c>
      <c r="N39" s="104">
        <f>'No.2-12（方向別）'!N39+'No.2-56（方向別）'!E39+'No.2-78（方向別）'!N39</f>
        <v>56</v>
      </c>
      <c r="O39" s="105">
        <f>'No.2-12（方向別）'!O39+'No.2-56（方向別）'!F39+'No.2-78（方向別）'!O39</f>
        <v>28</v>
      </c>
      <c r="P39" s="94">
        <f>'No.2-12（方向別）'!P39+'No.2-56（方向別）'!G39+'No.2-78（方向別）'!P39</f>
        <v>84</v>
      </c>
      <c r="Q39" s="93">
        <f t="shared" si="7"/>
        <v>492</v>
      </c>
      <c r="R39" s="95">
        <f t="shared" si="4"/>
        <v>17.073170731707318</v>
      </c>
      <c r="S39" s="96">
        <f t="shared" si="5"/>
        <v>8.4988771808602515</v>
      </c>
      <c r="T39" s="91"/>
      <c r="U39" s="91"/>
      <c r="V39" s="24">
        <v>1</v>
      </c>
      <c r="Z39" s="71"/>
      <c r="AA39" s="71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</row>
    <row r="40" spans="1:59" s="24" customFormat="1" ht="17.100000000000001" customHeight="1">
      <c r="A40" s="300" t="s">
        <v>33</v>
      </c>
      <c r="B40" s="379">
        <f>'No.2-56（方向別）'!K40+'No.2-78（方向別）'!B40</f>
        <v>298</v>
      </c>
      <c r="C40" s="387">
        <f>'No.2-56（方向別）'!L40+'No.2-78（方向別）'!C40</f>
        <v>43</v>
      </c>
      <c r="D40" s="304">
        <f t="shared" si="0"/>
        <v>341</v>
      </c>
      <c r="E40" s="379">
        <f>'No.2-56（方向別）'!N40+'No.2-78（方向別）'!E40</f>
        <v>47</v>
      </c>
      <c r="F40" s="387">
        <f>'No.2-56（方向別）'!O40+'No.2-78（方向別）'!F40</f>
        <v>10</v>
      </c>
      <c r="G40" s="304">
        <f t="shared" si="1"/>
        <v>57</v>
      </c>
      <c r="H40" s="93">
        <f t="shared" si="6"/>
        <v>398</v>
      </c>
      <c r="I40" s="95">
        <f t="shared" si="2"/>
        <v>14.321608040201005</v>
      </c>
      <c r="J40" s="96">
        <f t="shared" si="3"/>
        <v>9.0290381125226862</v>
      </c>
      <c r="K40" s="104">
        <f>'No.2-12（方向別）'!K40+'No.2-56（方向別）'!B40+'No.2-78（方向別）'!K40</f>
        <v>307</v>
      </c>
      <c r="L40" s="105">
        <f>'No.2-12（方向別）'!L40+'No.2-56（方向別）'!C40+'No.2-78（方向別）'!L40</f>
        <v>48</v>
      </c>
      <c r="M40" s="94">
        <f>'No.2-12（方向別）'!M40+'No.2-56（方向別）'!D40+'No.2-78（方向別）'!M40</f>
        <v>355</v>
      </c>
      <c r="N40" s="104">
        <f>'No.2-12（方向別）'!N40+'No.2-56（方向別）'!E40+'No.2-78（方向別）'!N40</f>
        <v>46</v>
      </c>
      <c r="O40" s="105">
        <f>'No.2-12（方向別）'!O40+'No.2-56（方向別）'!F40+'No.2-78（方向別）'!O40</f>
        <v>16</v>
      </c>
      <c r="P40" s="94">
        <f>'No.2-12（方向別）'!P40+'No.2-56（方向別）'!G40+'No.2-78（方向別）'!P40</f>
        <v>62</v>
      </c>
      <c r="Q40" s="93">
        <f t="shared" si="7"/>
        <v>417</v>
      </c>
      <c r="R40" s="95">
        <f t="shared" si="4"/>
        <v>14.86810551558753</v>
      </c>
      <c r="S40" s="96">
        <f t="shared" si="5"/>
        <v>7.2033166349974085</v>
      </c>
      <c r="T40" s="91"/>
      <c r="U40" s="91"/>
      <c r="V40" s="24">
        <v>1</v>
      </c>
      <c r="Z40" s="71"/>
      <c r="AA40" s="71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</row>
    <row r="41" spans="1:59" s="24" customFormat="1" ht="17.100000000000001" customHeight="1">
      <c r="A41" s="300" t="s">
        <v>34</v>
      </c>
      <c r="B41" s="379">
        <f>'No.2-56（方向別）'!K41+'No.2-78（方向別）'!B41</f>
        <v>303</v>
      </c>
      <c r="C41" s="387">
        <f>'No.2-56（方向別）'!L41+'No.2-78（方向別）'!C41</f>
        <v>32</v>
      </c>
      <c r="D41" s="304">
        <f t="shared" si="0"/>
        <v>335</v>
      </c>
      <c r="E41" s="379">
        <f>'No.2-56（方向別）'!N41+'No.2-78（方向別）'!E41</f>
        <v>47</v>
      </c>
      <c r="F41" s="481">
        <f>'No.2-56（方向別）'!O41+'No.2-78（方向別）'!F41</f>
        <v>8</v>
      </c>
      <c r="G41" s="304">
        <f t="shared" si="1"/>
        <v>55</v>
      </c>
      <c r="H41" s="93">
        <f t="shared" si="6"/>
        <v>390</v>
      </c>
      <c r="I41" s="95">
        <f t="shared" si="2"/>
        <v>14.102564102564102</v>
      </c>
      <c r="J41" s="96">
        <f t="shared" si="3"/>
        <v>8.847549909255898</v>
      </c>
      <c r="K41" s="104">
        <f>'No.2-12（方向別）'!K41+'No.2-56（方向別）'!B41+'No.2-78（方向別）'!K41</f>
        <v>360</v>
      </c>
      <c r="L41" s="105">
        <f>'No.2-12（方向別）'!L41+'No.2-56（方向別）'!C41+'No.2-78（方向別）'!L41</f>
        <v>41</v>
      </c>
      <c r="M41" s="94">
        <f>'No.2-12（方向別）'!M41+'No.2-56（方向別）'!D41+'No.2-78（方向別）'!M41</f>
        <v>401</v>
      </c>
      <c r="N41" s="104">
        <f>'No.2-12（方向別）'!N41+'No.2-56（方向別）'!E41+'No.2-78（方向別）'!N41</f>
        <v>51</v>
      </c>
      <c r="O41" s="105">
        <f>'No.2-12（方向別）'!O41+'No.2-56（方向別）'!F41+'No.2-78（方向別）'!O41</f>
        <v>13</v>
      </c>
      <c r="P41" s="94">
        <f>'No.2-12（方向別）'!P41+'No.2-56（方向別）'!G41+'No.2-78（方向別）'!P41</f>
        <v>64</v>
      </c>
      <c r="Q41" s="93">
        <f t="shared" si="7"/>
        <v>465</v>
      </c>
      <c r="R41" s="95">
        <f t="shared" si="4"/>
        <v>13.763440860215052</v>
      </c>
      <c r="S41" s="96">
        <f t="shared" si="5"/>
        <v>8.0324753843496293</v>
      </c>
      <c r="T41" s="91"/>
      <c r="U41" s="91"/>
      <c r="V41" s="24">
        <v>1</v>
      </c>
      <c r="Z41" s="71"/>
      <c r="AA41" s="71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</row>
    <row r="42" spans="1:59" s="24" customFormat="1" ht="17.100000000000001" customHeight="1">
      <c r="A42" s="300" t="s">
        <v>35</v>
      </c>
      <c r="B42" s="379">
        <f>'No.2-56（方向別）'!K42+'No.2-78（方向別）'!B42</f>
        <v>258</v>
      </c>
      <c r="C42" s="387">
        <f>'No.2-56（方向別）'!L42+'No.2-78（方向別）'!C42</f>
        <v>32</v>
      </c>
      <c r="D42" s="304">
        <f t="shared" si="0"/>
        <v>290</v>
      </c>
      <c r="E42" s="379">
        <f>'No.2-56（方向別）'!N42+'No.2-78（方向別）'!E42</f>
        <v>44</v>
      </c>
      <c r="F42" s="481">
        <f>'No.2-56（方向別）'!O42+'No.2-78（方向別）'!F42</f>
        <v>13</v>
      </c>
      <c r="G42" s="304">
        <f t="shared" si="1"/>
        <v>57</v>
      </c>
      <c r="H42" s="93">
        <f t="shared" si="6"/>
        <v>347</v>
      </c>
      <c r="I42" s="95">
        <f t="shared" si="2"/>
        <v>16.426512968299711</v>
      </c>
      <c r="J42" s="96">
        <f t="shared" si="3"/>
        <v>7.8720508166969152</v>
      </c>
      <c r="K42" s="104">
        <f>'No.2-12（方向別）'!K42+'No.2-56（方向別）'!B42+'No.2-78（方向別）'!K42</f>
        <v>390</v>
      </c>
      <c r="L42" s="105">
        <f>'No.2-12（方向別）'!L42+'No.2-56（方向別）'!C42+'No.2-78（方向別）'!L42</f>
        <v>41</v>
      </c>
      <c r="M42" s="94">
        <f>'No.2-12（方向別）'!M42+'No.2-56（方向別）'!D42+'No.2-78（方向別）'!M42</f>
        <v>431</v>
      </c>
      <c r="N42" s="104">
        <f>'No.2-12（方向別）'!N42+'No.2-56（方向別）'!E42+'No.2-78（方向別）'!N42</f>
        <v>50</v>
      </c>
      <c r="O42" s="105">
        <f>'No.2-12（方向別）'!O42+'No.2-56（方向別）'!F42+'No.2-78（方向別）'!O42</f>
        <v>18</v>
      </c>
      <c r="P42" s="94">
        <f>'No.2-12（方向別）'!P42+'No.2-56（方向別）'!G42+'No.2-78（方向別）'!P42</f>
        <v>68</v>
      </c>
      <c r="Q42" s="93">
        <f t="shared" si="7"/>
        <v>499</v>
      </c>
      <c r="R42" s="95">
        <f t="shared" si="4"/>
        <v>13.627254509018035</v>
      </c>
      <c r="S42" s="96">
        <f t="shared" si="5"/>
        <v>8.6197961651407837</v>
      </c>
      <c r="T42" s="91"/>
      <c r="U42" s="91"/>
      <c r="V42" s="24">
        <v>1</v>
      </c>
      <c r="Z42" s="71"/>
      <c r="AA42" s="71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</row>
    <row r="43" spans="1:59" s="24" customFormat="1" ht="17.100000000000001" customHeight="1">
      <c r="A43" s="300" t="s">
        <v>36</v>
      </c>
      <c r="B43" s="379">
        <f>'No.2-56（方向別）'!K43+'No.2-78（方向別）'!B43</f>
        <v>250</v>
      </c>
      <c r="C43" s="387">
        <f>'No.2-56（方向別）'!L43+'No.2-78（方向別）'!C43</f>
        <v>35</v>
      </c>
      <c r="D43" s="304">
        <f t="shared" si="0"/>
        <v>285</v>
      </c>
      <c r="E43" s="379">
        <f>'No.2-56（方向別）'!N43+'No.2-78（方向別）'!E43</f>
        <v>46</v>
      </c>
      <c r="F43" s="481">
        <f>'No.2-56（方向別）'!O43+'No.2-78（方向別）'!F43</f>
        <v>10</v>
      </c>
      <c r="G43" s="304">
        <f t="shared" si="1"/>
        <v>56</v>
      </c>
      <c r="H43" s="93">
        <f t="shared" si="6"/>
        <v>341</v>
      </c>
      <c r="I43" s="95">
        <f t="shared" si="2"/>
        <v>16.422287390029325</v>
      </c>
      <c r="J43" s="96">
        <f t="shared" si="3"/>
        <v>7.7359346642468241</v>
      </c>
      <c r="K43" s="104">
        <f>'No.2-12（方向別）'!K43+'No.2-56（方向別）'!B43+'No.2-78（方向別）'!K43</f>
        <v>425</v>
      </c>
      <c r="L43" s="105">
        <f>'No.2-12（方向別）'!L43+'No.2-56（方向別）'!C43+'No.2-78（方向別）'!L43</f>
        <v>38</v>
      </c>
      <c r="M43" s="94">
        <f>'No.2-12（方向別）'!M43+'No.2-56（方向別）'!D43+'No.2-78（方向別）'!M43</f>
        <v>463</v>
      </c>
      <c r="N43" s="104">
        <f>'No.2-12（方向別）'!N43+'No.2-56（方向別）'!E43+'No.2-78（方向別）'!N43</f>
        <v>59</v>
      </c>
      <c r="O43" s="105">
        <f>'No.2-12（方向別）'!O43+'No.2-56（方向別）'!F43+'No.2-78（方向別）'!O43</f>
        <v>14</v>
      </c>
      <c r="P43" s="94">
        <f>'No.2-12（方向別）'!P43+'No.2-56（方向別）'!G43+'No.2-78（方向別）'!P43</f>
        <v>73</v>
      </c>
      <c r="Q43" s="93">
        <f t="shared" si="7"/>
        <v>536</v>
      </c>
      <c r="R43" s="95">
        <f t="shared" si="4"/>
        <v>13.619402985074625</v>
      </c>
      <c r="S43" s="96">
        <f t="shared" si="5"/>
        <v>9.2589393677664535</v>
      </c>
      <c r="T43" s="91"/>
      <c r="U43" s="91"/>
      <c r="V43" s="24">
        <v>1</v>
      </c>
      <c r="Z43" s="71"/>
      <c r="AA43" s="71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</row>
    <row r="44" spans="1:59" s="24" customFormat="1" ht="17.100000000000001" customHeight="1">
      <c r="A44" s="300" t="s">
        <v>37</v>
      </c>
      <c r="B44" s="379">
        <f>'No.2-56（方向別）'!K44+'No.2-78（方向別）'!B44</f>
        <v>265</v>
      </c>
      <c r="C44" s="387">
        <f>'No.2-56（方向別）'!L44+'No.2-78（方向別）'!C44</f>
        <v>45</v>
      </c>
      <c r="D44" s="304">
        <f t="shared" si="0"/>
        <v>310</v>
      </c>
      <c r="E44" s="379">
        <f>'No.2-56（方向別）'!N44+'No.2-78（方向別）'!E44</f>
        <v>52</v>
      </c>
      <c r="F44" s="481">
        <f>'No.2-56（方向別）'!O44+'No.2-78（方向別）'!F44</f>
        <v>7</v>
      </c>
      <c r="G44" s="304">
        <f t="shared" si="1"/>
        <v>59</v>
      </c>
      <c r="H44" s="104">
        <f t="shared" si="6"/>
        <v>369</v>
      </c>
      <c r="I44" s="95">
        <f t="shared" si="2"/>
        <v>15.989159891598916</v>
      </c>
      <c r="J44" s="96">
        <f t="shared" si="3"/>
        <v>8.3711433756805818</v>
      </c>
      <c r="K44" s="107">
        <f>'No.2-12（方向別）'!K44+'No.2-56（方向別）'!B44+'No.2-78（方向別）'!K44</f>
        <v>341</v>
      </c>
      <c r="L44" s="108">
        <f>'No.2-12（方向別）'!L44+'No.2-56（方向別）'!C44+'No.2-78（方向別）'!L44</f>
        <v>43</v>
      </c>
      <c r="M44" s="109">
        <f>'No.2-12（方向別）'!M44+'No.2-56（方向別）'!D44+'No.2-78（方向別）'!M44</f>
        <v>384</v>
      </c>
      <c r="N44" s="107">
        <f>'No.2-12（方向別）'!N44+'No.2-56（方向別）'!E44+'No.2-78（方向別）'!N44</f>
        <v>48</v>
      </c>
      <c r="O44" s="110">
        <f>'No.2-12（方向別）'!O44+'No.2-56（方向別）'!F44+'No.2-78（方向別）'!O44</f>
        <v>12</v>
      </c>
      <c r="P44" s="109">
        <f>'No.2-12（方向別）'!P44+'No.2-56（方向別）'!G44+'No.2-78（方向別）'!P44</f>
        <v>60</v>
      </c>
      <c r="Q44" s="104">
        <f t="shared" si="7"/>
        <v>444</v>
      </c>
      <c r="R44" s="95">
        <f t="shared" si="4"/>
        <v>13.513513513513512</v>
      </c>
      <c r="S44" s="96">
        <f t="shared" si="5"/>
        <v>7.6697184315080325</v>
      </c>
      <c r="T44" s="91"/>
      <c r="U44" s="91"/>
      <c r="V44" s="24">
        <v>1</v>
      </c>
      <c r="W44" s="72"/>
      <c r="Z44" s="71"/>
      <c r="AA44" s="71"/>
      <c r="AB44" s="72"/>
      <c r="AC44" s="72"/>
      <c r="AD44" s="72"/>
      <c r="AE44" s="72"/>
      <c r="AF44" s="23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</row>
    <row r="45" spans="1:59" s="24" customFormat="1" ht="17.100000000000001" customHeight="1">
      <c r="A45" s="112" t="s">
        <v>38</v>
      </c>
      <c r="B45" s="379">
        <f>'No.2-56（方向別）'!K45+'No.2-78（方向別）'!B45</f>
        <v>263</v>
      </c>
      <c r="C45" s="387">
        <f>'No.2-56（方向別）'!L45+'No.2-78（方向別）'!C45</f>
        <v>48</v>
      </c>
      <c r="D45" s="304">
        <f t="shared" si="0"/>
        <v>311</v>
      </c>
      <c r="E45" s="379">
        <f>'No.2-56（方向別）'!N45+'No.2-78（方向別）'!E45</f>
        <v>51</v>
      </c>
      <c r="F45" s="481">
        <f>'No.2-56（方向別）'!O45+'No.2-78（方向別）'!F45</f>
        <v>5</v>
      </c>
      <c r="G45" s="304">
        <f t="shared" si="1"/>
        <v>56</v>
      </c>
      <c r="H45" s="104">
        <f t="shared" si="6"/>
        <v>367</v>
      </c>
      <c r="I45" s="95">
        <f t="shared" si="2"/>
        <v>15.258855585831062</v>
      </c>
      <c r="J45" s="96">
        <f t="shared" si="3"/>
        <v>8.3257713248638847</v>
      </c>
      <c r="K45" s="107">
        <f>'No.2-12（方向別）'!K45+'No.2-56（方向別）'!B45+'No.2-78（方向別）'!K45</f>
        <v>358</v>
      </c>
      <c r="L45" s="108">
        <f>'No.2-12（方向別）'!L45+'No.2-56（方向別）'!C45+'No.2-78（方向別）'!L45</f>
        <v>49</v>
      </c>
      <c r="M45" s="109">
        <f>'No.2-12（方向別）'!M45+'No.2-56（方向別）'!D45+'No.2-78（方向別）'!M45</f>
        <v>407</v>
      </c>
      <c r="N45" s="107">
        <f>'No.2-12（方向別）'!N45+'No.2-56（方向別）'!E45+'No.2-78（方向別）'!N45</f>
        <v>60</v>
      </c>
      <c r="O45" s="110">
        <f>'No.2-12（方向別）'!O45+'No.2-56（方向別）'!F45+'No.2-78（方向別）'!O45</f>
        <v>7</v>
      </c>
      <c r="P45" s="109">
        <f>'No.2-12（方向別）'!P45+'No.2-56（方向別）'!G45+'No.2-78（方向別）'!P45</f>
        <v>67</v>
      </c>
      <c r="Q45" s="104">
        <f t="shared" si="7"/>
        <v>474</v>
      </c>
      <c r="R45" s="95">
        <f t="shared" si="4"/>
        <v>14.135021097046414</v>
      </c>
      <c r="S45" s="96">
        <f t="shared" si="5"/>
        <v>8.18794264985317</v>
      </c>
      <c r="T45" s="91"/>
      <c r="U45" s="91"/>
      <c r="V45" s="24">
        <v>1</v>
      </c>
      <c r="W45" s="72"/>
      <c r="Z45" s="71"/>
      <c r="AA45" s="71"/>
      <c r="AB45" s="72"/>
      <c r="AC45" s="72"/>
      <c r="AD45" s="72"/>
      <c r="AE45" s="72"/>
      <c r="AF45" s="23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  <c r="BG45" s="72"/>
    </row>
    <row r="46" spans="1:59" s="24" customFormat="1" ht="17.100000000000001" customHeight="1">
      <c r="A46" s="113" t="s">
        <v>39</v>
      </c>
      <c r="B46" s="99">
        <f>'No.2-56（方向別）'!K46+'No.2-78（方向別）'!B46</f>
        <v>59</v>
      </c>
      <c r="C46" s="388">
        <f>'No.2-56（方向別）'!L46+'No.2-78（方向別）'!C46</f>
        <v>17</v>
      </c>
      <c r="D46" s="478">
        <f t="shared" si="0"/>
        <v>76</v>
      </c>
      <c r="E46" s="380">
        <f>'No.2-56（方向別）'!N46+'No.2-78（方向別）'!E46</f>
        <v>12</v>
      </c>
      <c r="F46" s="103">
        <f>'No.2-56（方向別）'!O46+'No.2-78（方向別）'!F46</f>
        <v>0</v>
      </c>
      <c r="G46" s="305">
        <f t="shared" si="1"/>
        <v>12</v>
      </c>
      <c r="H46" s="118">
        <f t="shared" si="6"/>
        <v>88</v>
      </c>
      <c r="I46" s="119">
        <f t="shared" si="2"/>
        <v>13.636363636363637</v>
      </c>
      <c r="J46" s="120">
        <f t="shared" si="3"/>
        <v>1.9963702359346642</v>
      </c>
      <c r="K46" s="114">
        <f>'No.2-12（方向別）'!K46+'No.2-56（方向別）'!B46+'No.2-78（方向別）'!K46</f>
        <v>101</v>
      </c>
      <c r="L46" s="115">
        <f>'No.2-12（方向別）'!L46+'No.2-56（方向別）'!C46+'No.2-78（方向別）'!L46</f>
        <v>6</v>
      </c>
      <c r="M46" s="116">
        <f>'No.2-12（方向別）'!M46+'No.2-56（方向別）'!D46+'No.2-78（方向別）'!M46</f>
        <v>107</v>
      </c>
      <c r="N46" s="114">
        <f>'No.2-12（方向別）'!N46+'No.2-56（方向別）'!E46+'No.2-78（方向別）'!N46</f>
        <v>7</v>
      </c>
      <c r="O46" s="117">
        <f>'No.2-12（方向別）'!O46+'No.2-56（方向別）'!F46+'No.2-78（方向別）'!O46</f>
        <v>1</v>
      </c>
      <c r="P46" s="116">
        <f>'No.2-12（方向別）'!P46+'No.2-56（方向別）'!G46+'No.2-78（方向別）'!P46</f>
        <v>8</v>
      </c>
      <c r="Q46" s="118">
        <f t="shared" si="7"/>
        <v>115</v>
      </c>
      <c r="R46" s="119">
        <f t="shared" si="4"/>
        <v>6.9565217391304355</v>
      </c>
      <c r="S46" s="120">
        <f t="shared" si="5"/>
        <v>1.9865261703230264</v>
      </c>
      <c r="T46" s="91"/>
      <c r="U46" s="91"/>
      <c r="V46" s="23"/>
      <c r="W46" s="72"/>
      <c r="Z46" s="71"/>
      <c r="AA46" s="71"/>
      <c r="AB46" s="72"/>
      <c r="AC46" s="72"/>
      <c r="AD46" s="72"/>
      <c r="AE46" s="72"/>
      <c r="AF46" s="23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</row>
    <row r="47" spans="1:59" s="24" customFormat="1" ht="17.100000000000001" customHeight="1">
      <c r="A47" s="122" t="s">
        <v>40</v>
      </c>
      <c r="B47" s="74">
        <f>'No.2-56（方向別）'!K47+'No.2-78（方向別）'!B47</f>
        <v>46</v>
      </c>
      <c r="C47" s="384">
        <f>'No.2-56（方向別）'!L47+'No.2-78（方向別）'!C47</f>
        <v>6</v>
      </c>
      <c r="D47" s="477">
        <f t="shared" si="0"/>
        <v>52</v>
      </c>
      <c r="E47" s="376">
        <f>'No.2-56（方向別）'!N47+'No.2-78（方向別）'!E47</f>
        <v>7</v>
      </c>
      <c r="F47" s="78">
        <f>'No.2-56（方向別）'!O47+'No.2-78（方向別）'!F47</f>
        <v>1</v>
      </c>
      <c r="G47" s="306">
        <f t="shared" si="1"/>
        <v>8</v>
      </c>
      <c r="H47" s="127">
        <f t="shared" si="6"/>
        <v>60</v>
      </c>
      <c r="I47" s="128">
        <f t="shared" si="2"/>
        <v>13.333333333333334</v>
      </c>
      <c r="J47" s="129">
        <f t="shared" si="3"/>
        <v>1.3611615245009074</v>
      </c>
      <c r="K47" s="123">
        <f>'No.2-12（方向別）'!K47+'No.2-56（方向別）'!B47+'No.2-78（方向別）'!K47</f>
        <v>60</v>
      </c>
      <c r="L47" s="124">
        <f>'No.2-12（方向別）'!L47+'No.2-56（方向別）'!C47+'No.2-78（方向別）'!L47</f>
        <v>3</v>
      </c>
      <c r="M47" s="125">
        <f>'No.2-12（方向別）'!M47+'No.2-56（方向別）'!D47+'No.2-78（方向別）'!M47</f>
        <v>63</v>
      </c>
      <c r="N47" s="123">
        <f>'No.2-12（方向別）'!N47+'No.2-56（方向別）'!E47+'No.2-78（方向別）'!N47</f>
        <v>12</v>
      </c>
      <c r="O47" s="126">
        <f>'No.2-12（方向別）'!O47+'No.2-56（方向別）'!F47+'No.2-78（方向別）'!O47</f>
        <v>1</v>
      </c>
      <c r="P47" s="125">
        <f>'No.2-12（方向別）'!P47+'No.2-56（方向別）'!G47+'No.2-78（方向別）'!P47</f>
        <v>13</v>
      </c>
      <c r="Q47" s="127">
        <f t="shared" si="7"/>
        <v>76</v>
      </c>
      <c r="R47" s="128">
        <f t="shared" si="4"/>
        <v>17.105263157894736</v>
      </c>
      <c r="S47" s="129">
        <f t="shared" si="5"/>
        <v>1.3128346864743479</v>
      </c>
      <c r="T47" s="91"/>
      <c r="U47" s="91"/>
      <c r="V47" s="23"/>
      <c r="W47" s="72"/>
      <c r="Z47" s="71"/>
      <c r="AA47" s="71"/>
      <c r="AB47" s="72"/>
      <c r="AC47" s="72"/>
      <c r="AD47" s="72"/>
      <c r="AE47" s="72"/>
      <c r="AF47" s="23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</row>
    <row r="48" spans="1:59" s="24" customFormat="1" ht="17.100000000000001" customHeight="1">
      <c r="A48" s="122" t="s">
        <v>41</v>
      </c>
      <c r="B48" s="74">
        <f>'No.2-56（方向別）'!K48+'No.2-78（方向別）'!B48</f>
        <v>50</v>
      </c>
      <c r="C48" s="384">
        <f>'No.2-56（方向別）'!L48+'No.2-78（方向別）'!C48</f>
        <v>6</v>
      </c>
      <c r="D48" s="477">
        <f t="shared" si="0"/>
        <v>56</v>
      </c>
      <c r="E48" s="376">
        <f>'No.2-56（方向別）'!N48+'No.2-78（方向別）'!E48</f>
        <v>8</v>
      </c>
      <c r="F48" s="78">
        <f>'No.2-56（方向別）'!O48+'No.2-78（方向別）'!F48</f>
        <v>0</v>
      </c>
      <c r="G48" s="306">
        <f t="shared" si="1"/>
        <v>8</v>
      </c>
      <c r="H48" s="127">
        <f t="shared" si="6"/>
        <v>64</v>
      </c>
      <c r="I48" s="128">
        <f t="shared" si="2"/>
        <v>12.5</v>
      </c>
      <c r="J48" s="129">
        <f t="shared" si="3"/>
        <v>1.4519056261343013</v>
      </c>
      <c r="K48" s="123">
        <f>'No.2-12（方向別）'!K48+'No.2-56（方向別）'!B48+'No.2-78（方向別）'!K48</f>
        <v>87</v>
      </c>
      <c r="L48" s="124">
        <f>'No.2-12（方向別）'!L48+'No.2-56（方向別）'!C48+'No.2-78（方向別）'!L48</f>
        <v>8</v>
      </c>
      <c r="M48" s="125">
        <f>'No.2-12（方向別）'!M48+'No.2-56（方向別）'!D48+'No.2-78（方向別）'!M48</f>
        <v>95</v>
      </c>
      <c r="N48" s="123">
        <f>'No.2-12（方向別）'!N48+'No.2-56（方向別）'!E48+'No.2-78（方向別）'!N48</f>
        <v>10</v>
      </c>
      <c r="O48" s="126">
        <f>'No.2-12（方向別）'!O48+'No.2-56（方向別）'!F48+'No.2-78（方向別）'!O48</f>
        <v>0</v>
      </c>
      <c r="P48" s="125">
        <f>'No.2-12（方向別）'!P48+'No.2-56（方向別）'!G48+'No.2-78（方向別）'!P48</f>
        <v>10</v>
      </c>
      <c r="Q48" s="127">
        <f t="shared" si="7"/>
        <v>105</v>
      </c>
      <c r="R48" s="128">
        <f t="shared" si="4"/>
        <v>9.5238095238095237</v>
      </c>
      <c r="S48" s="129">
        <f t="shared" si="5"/>
        <v>1.8137847642079807</v>
      </c>
      <c r="T48" s="91"/>
      <c r="U48" s="91"/>
      <c r="V48" s="23"/>
      <c r="W48" s="72"/>
      <c r="Z48" s="71"/>
      <c r="AA48" s="71"/>
      <c r="AB48" s="72"/>
      <c r="AC48" s="72"/>
      <c r="AD48" s="72"/>
      <c r="AE48" s="72"/>
      <c r="AF48" s="23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</row>
    <row r="49" spans="1:59" s="24" customFormat="1" ht="17.100000000000001" customHeight="1">
      <c r="A49" s="122" t="s">
        <v>42</v>
      </c>
      <c r="B49" s="74">
        <f>'No.2-56（方向別）'!K49+'No.2-78（方向別）'!B49</f>
        <v>50</v>
      </c>
      <c r="C49" s="384">
        <f>'No.2-56（方向別）'!L49+'No.2-78（方向別）'!C49</f>
        <v>5</v>
      </c>
      <c r="D49" s="477">
        <f t="shared" si="0"/>
        <v>55</v>
      </c>
      <c r="E49" s="376">
        <f>'No.2-56（方向別）'!N49+'No.2-78（方向別）'!E49</f>
        <v>13</v>
      </c>
      <c r="F49" s="78">
        <f>'No.2-56（方向別）'!O49+'No.2-78（方向別）'!F49</f>
        <v>0</v>
      </c>
      <c r="G49" s="306">
        <f t="shared" si="1"/>
        <v>13</v>
      </c>
      <c r="H49" s="127">
        <f t="shared" si="6"/>
        <v>68</v>
      </c>
      <c r="I49" s="128">
        <f t="shared" si="2"/>
        <v>19.117647058823529</v>
      </c>
      <c r="J49" s="129">
        <f t="shared" si="3"/>
        <v>1.5426497277676952</v>
      </c>
      <c r="K49" s="123">
        <f>'No.2-12（方向別）'!K49+'No.2-56（方向別）'!B49+'No.2-78（方向別）'!K49</f>
        <v>46</v>
      </c>
      <c r="L49" s="124">
        <f>'No.2-12（方向別）'!L49+'No.2-56（方向別）'!C49+'No.2-78（方向別）'!L49</f>
        <v>2</v>
      </c>
      <c r="M49" s="125">
        <f>'No.2-12（方向別）'!M49+'No.2-56（方向別）'!D49+'No.2-78（方向別）'!M49</f>
        <v>48</v>
      </c>
      <c r="N49" s="123">
        <f>'No.2-12（方向別）'!N49+'No.2-56（方向別）'!E49+'No.2-78（方向別）'!N49</f>
        <v>11</v>
      </c>
      <c r="O49" s="126">
        <f>'No.2-12（方向別）'!O49+'No.2-56（方向別）'!F49+'No.2-78（方向別）'!O49</f>
        <v>1</v>
      </c>
      <c r="P49" s="125">
        <f>'No.2-12（方向別）'!P49+'No.2-56（方向別）'!G49+'No.2-78（方向別）'!P49</f>
        <v>12</v>
      </c>
      <c r="Q49" s="127">
        <f t="shared" si="7"/>
        <v>60</v>
      </c>
      <c r="R49" s="128">
        <f t="shared" si="4"/>
        <v>20</v>
      </c>
      <c r="S49" s="129">
        <f t="shared" si="5"/>
        <v>1.0364484366902746</v>
      </c>
      <c r="T49" s="91"/>
      <c r="U49" s="91"/>
      <c r="V49" s="23"/>
      <c r="W49" s="72"/>
      <c r="Z49" s="71"/>
      <c r="AA49" s="71"/>
      <c r="AB49" s="72"/>
      <c r="AC49" s="72"/>
      <c r="AD49" s="72"/>
      <c r="AE49" s="72"/>
      <c r="AF49" s="23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</row>
    <row r="50" spans="1:59" s="24" customFormat="1" ht="17.100000000000001" customHeight="1">
      <c r="A50" s="122" t="s">
        <v>43</v>
      </c>
      <c r="B50" s="74">
        <f>'No.2-56（方向別）'!K50+'No.2-78（方向別）'!B50</f>
        <v>48</v>
      </c>
      <c r="C50" s="384">
        <f>'No.2-56（方向別）'!L50+'No.2-78（方向別）'!C50</f>
        <v>5</v>
      </c>
      <c r="D50" s="477">
        <f t="shared" si="0"/>
        <v>53</v>
      </c>
      <c r="E50" s="376">
        <f>'No.2-56（方向別）'!N50+'No.2-78（方向別）'!E50</f>
        <v>10</v>
      </c>
      <c r="F50" s="78">
        <f>'No.2-56（方向別）'!O50+'No.2-78（方向別）'!F50</f>
        <v>1</v>
      </c>
      <c r="G50" s="306">
        <f t="shared" si="1"/>
        <v>11</v>
      </c>
      <c r="H50" s="74">
        <f t="shared" si="6"/>
        <v>64</v>
      </c>
      <c r="I50" s="76">
        <f t="shared" si="2"/>
        <v>17.1875</v>
      </c>
      <c r="J50" s="77">
        <f t="shared" si="3"/>
        <v>1.4519056261343013</v>
      </c>
      <c r="K50" s="74">
        <f>'No.2-12（方向別）'!K50+'No.2-56（方向別）'!B50+'No.2-78（方向別）'!K50</f>
        <v>102</v>
      </c>
      <c r="L50" s="75">
        <f>'No.2-12（方向別）'!L50+'No.2-56（方向別）'!C50+'No.2-78（方向別）'!L50</f>
        <v>7</v>
      </c>
      <c r="M50" s="75">
        <f>'No.2-12（方向別）'!M50+'No.2-56（方向別）'!D50+'No.2-78（方向別）'!M50</f>
        <v>109</v>
      </c>
      <c r="N50" s="74">
        <f>'No.2-12（方向別）'!N50+'No.2-56（方向別）'!E50+'No.2-78（方向別）'!N50</f>
        <v>14</v>
      </c>
      <c r="O50" s="75">
        <f>'No.2-12（方向別）'!O50+'No.2-56（方向別）'!F50+'No.2-78（方向別）'!O50</f>
        <v>1</v>
      </c>
      <c r="P50" s="75">
        <f>'No.2-12（方向別）'!P50+'No.2-56（方向別）'!G50+'No.2-78（方向別）'!P50</f>
        <v>15</v>
      </c>
      <c r="Q50" s="74">
        <f t="shared" si="7"/>
        <v>124</v>
      </c>
      <c r="R50" s="76">
        <f t="shared" si="4"/>
        <v>12.096774193548388</v>
      </c>
      <c r="S50" s="77">
        <f t="shared" si="5"/>
        <v>2.1419934358265675</v>
      </c>
      <c r="T50" s="70"/>
      <c r="U50" s="70"/>
      <c r="Z50" s="71"/>
      <c r="AA50" s="71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</row>
    <row r="51" spans="1:59" s="24" customFormat="1" ht="17.100000000000001" customHeight="1">
      <c r="A51" s="131" t="s">
        <v>44</v>
      </c>
      <c r="B51" s="86">
        <f>'No.2-56（方向別）'!K51+'No.2-78（方向別）'!B51</f>
        <v>39</v>
      </c>
      <c r="C51" s="386">
        <f>'No.2-56（方向別）'!L51+'No.2-78（方向別）'!C51</f>
        <v>8</v>
      </c>
      <c r="D51" s="479">
        <f t="shared" si="0"/>
        <v>47</v>
      </c>
      <c r="E51" s="378">
        <f>'No.2-56（方向別）'!N51+'No.2-78（方向別）'!E51</f>
        <v>6</v>
      </c>
      <c r="F51" s="90">
        <f>'No.2-56（方向別）'!O51+'No.2-78（方向別）'!F51</f>
        <v>1</v>
      </c>
      <c r="G51" s="307">
        <f t="shared" si="1"/>
        <v>7</v>
      </c>
      <c r="H51" s="86">
        <f t="shared" si="6"/>
        <v>54</v>
      </c>
      <c r="I51" s="132">
        <f t="shared" si="2"/>
        <v>12.962962962962962</v>
      </c>
      <c r="J51" s="133">
        <f t="shared" si="3"/>
        <v>1.2250453720508168</v>
      </c>
      <c r="K51" s="86">
        <f>'No.2-12（方向別）'!K51+'No.2-56（方向別）'!B51+'No.2-78（方向別）'!K51</f>
        <v>45</v>
      </c>
      <c r="L51" s="87">
        <f>'No.2-12（方向別）'!L51+'No.2-56（方向別）'!C51+'No.2-78（方向別）'!L51</f>
        <v>3</v>
      </c>
      <c r="M51" s="87">
        <f>'No.2-12（方向別）'!M51+'No.2-56（方向別）'!D51+'No.2-78（方向別）'!M51</f>
        <v>48</v>
      </c>
      <c r="N51" s="86">
        <f>'No.2-12（方向別）'!N51+'No.2-56（方向別）'!E51+'No.2-78（方向別）'!N51</f>
        <v>11</v>
      </c>
      <c r="O51" s="87">
        <f>'No.2-12（方向別）'!O51+'No.2-56（方向別）'!F51+'No.2-78（方向別）'!O51</f>
        <v>0</v>
      </c>
      <c r="P51" s="87">
        <f>'No.2-12（方向別）'!P51+'No.2-56（方向別）'!G51+'No.2-78（方向別）'!P51</f>
        <v>11</v>
      </c>
      <c r="Q51" s="86">
        <f t="shared" si="7"/>
        <v>59</v>
      </c>
      <c r="R51" s="132">
        <f t="shared" si="4"/>
        <v>18.64406779661017</v>
      </c>
      <c r="S51" s="133">
        <f t="shared" si="5"/>
        <v>1.01917429607877</v>
      </c>
      <c r="T51" s="70"/>
      <c r="U51" s="70"/>
      <c r="Z51" s="71"/>
      <c r="AA51" s="71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  <c r="BG51" s="72"/>
    </row>
    <row r="52" spans="1:59" s="24" customFormat="1" ht="17.100000000000001" customHeight="1">
      <c r="A52" s="112" t="s">
        <v>111</v>
      </c>
      <c r="B52" s="379">
        <f>'No.2-56（方向別）'!K52+'No.2-78（方向別）'!B52</f>
        <v>292</v>
      </c>
      <c r="C52" s="387">
        <f>'No.2-56（方向別）'!L52+'No.2-78（方向別）'!C52</f>
        <v>47</v>
      </c>
      <c r="D52" s="304">
        <f t="shared" si="0"/>
        <v>339</v>
      </c>
      <c r="E52" s="379">
        <f>'No.2-56（方向別）'!N52+'No.2-78（方向別）'!E52</f>
        <v>56</v>
      </c>
      <c r="F52" s="387">
        <f>'No.2-56（方向別）'!O52+'No.2-78（方向別）'!F52</f>
        <v>3</v>
      </c>
      <c r="G52" s="304">
        <f t="shared" si="1"/>
        <v>59</v>
      </c>
      <c r="H52" s="93">
        <f t="shared" si="6"/>
        <v>398</v>
      </c>
      <c r="I52" s="95">
        <f t="shared" si="2"/>
        <v>14.824120603015075</v>
      </c>
      <c r="J52" s="96">
        <f t="shared" si="3"/>
        <v>9.0290381125226862</v>
      </c>
      <c r="K52" s="93">
        <f>'No.2-12（方向別）'!K52+'No.2-56（方向別）'!B52+'No.2-78（方向別）'!K52</f>
        <v>441</v>
      </c>
      <c r="L52" s="94">
        <f>'No.2-12（方向別）'!L52+'No.2-56（方向別）'!C52+'No.2-78（方向別）'!L52</f>
        <v>29</v>
      </c>
      <c r="M52" s="94">
        <f>'No.2-12（方向別）'!M52+'No.2-56（方向別）'!D52+'No.2-78（方向別）'!M52</f>
        <v>470</v>
      </c>
      <c r="N52" s="93">
        <f>'No.2-12（方向別）'!N52+'No.2-56（方向別）'!E52+'No.2-78（方向別）'!N52</f>
        <v>65</v>
      </c>
      <c r="O52" s="94">
        <f>'No.2-12（方向別）'!O52+'No.2-56（方向別）'!F52+'No.2-78（方向別）'!O52</f>
        <v>4</v>
      </c>
      <c r="P52" s="94">
        <f>'No.2-12（方向別）'!P52+'No.2-56（方向別）'!G52+'No.2-78（方向別）'!P52</f>
        <v>69</v>
      </c>
      <c r="Q52" s="93">
        <f t="shared" si="7"/>
        <v>539</v>
      </c>
      <c r="R52" s="95">
        <f t="shared" si="4"/>
        <v>12.80148423005566</v>
      </c>
      <c r="S52" s="96">
        <f t="shared" si="5"/>
        <v>9.3107617896009671</v>
      </c>
      <c r="T52" s="91"/>
      <c r="U52" s="91"/>
      <c r="V52" s="24">
        <v>1</v>
      </c>
      <c r="Z52" s="71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</row>
    <row r="53" spans="1:59" s="24" customFormat="1" ht="17.100000000000001" customHeight="1">
      <c r="A53" s="98" t="s">
        <v>46</v>
      </c>
      <c r="B53" s="99">
        <f>'No.2-56（方向別）'!K53+'No.2-78（方向別）'!B53</f>
        <v>46</v>
      </c>
      <c r="C53" s="388">
        <f>'No.2-56（方向別）'!L53+'No.2-78（方向別）'!C53</f>
        <v>4</v>
      </c>
      <c r="D53" s="478">
        <f t="shared" si="0"/>
        <v>50</v>
      </c>
      <c r="E53" s="380">
        <f>'No.2-56（方向別）'!N53+'No.2-78（方向別）'!E53</f>
        <v>11</v>
      </c>
      <c r="F53" s="103">
        <f>'No.2-56（方向別）'!O53+'No.2-78（方向別）'!F53</f>
        <v>0</v>
      </c>
      <c r="G53" s="305">
        <f t="shared" si="1"/>
        <v>11</v>
      </c>
      <c r="H53" s="134">
        <f t="shared" si="6"/>
        <v>61</v>
      </c>
      <c r="I53" s="136">
        <f t="shared" si="2"/>
        <v>18.032786885245901</v>
      </c>
      <c r="J53" s="137">
        <f t="shared" si="3"/>
        <v>1.383847549909256</v>
      </c>
      <c r="K53" s="134">
        <f>'No.2-12（方向別）'!K53+'No.2-56（方向別）'!B53+'No.2-78（方向別）'!K53</f>
        <v>53</v>
      </c>
      <c r="L53" s="135">
        <f>'No.2-12（方向別）'!L53+'No.2-56（方向別）'!C53+'No.2-78（方向別）'!L53</f>
        <v>2</v>
      </c>
      <c r="M53" s="135">
        <f>'No.2-12（方向別）'!M53+'No.2-56（方向別）'!D53+'No.2-78（方向別）'!M53</f>
        <v>55</v>
      </c>
      <c r="N53" s="134">
        <f>'No.2-12（方向別）'!N53+'No.2-56（方向別）'!E53+'No.2-78（方向別）'!N53</f>
        <v>8</v>
      </c>
      <c r="O53" s="135">
        <f>'No.2-12（方向別）'!O53+'No.2-56（方向別）'!F53+'No.2-78（方向別）'!O53</f>
        <v>0</v>
      </c>
      <c r="P53" s="135">
        <f>'No.2-12（方向別）'!P53+'No.2-56（方向別）'!G53+'No.2-78（方向別）'!P53</f>
        <v>8</v>
      </c>
      <c r="Q53" s="134">
        <f t="shared" si="7"/>
        <v>63</v>
      </c>
      <c r="R53" s="136">
        <f t="shared" si="4"/>
        <v>12.698412698412698</v>
      </c>
      <c r="S53" s="137">
        <f t="shared" si="5"/>
        <v>1.0882708585247884</v>
      </c>
      <c r="T53" s="70"/>
      <c r="U53" s="70"/>
      <c r="Z53" s="71"/>
      <c r="AA53" s="71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2"/>
      <c r="BF53" s="72"/>
      <c r="BG53" s="72"/>
    </row>
    <row r="54" spans="1:59" s="24" customFormat="1" ht="17.100000000000001" customHeight="1">
      <c r="A54" s="73" t="s">
        <v>47</v>
      </c>
      <c r="B54" s="74">
        <f>'No.2-56（方向別）'!K54+'No.2-78（方向別）'!B54</f>
        <v>69</v>
      </c>
      <c r="C54" s="384">
        <f>'No.2-56（方向別）'!L54+'No.2-78（方向別）'!C54</f>
        <v>5</v>
      </c>
      <c r="D54" s="477">
        <f t="shared" si="0"/>
        <v>74</v>
      </c>
      <c r="E54" s="376">
        <f>'No.2-56（方向別）'!N54+'No.2-78（方向別）'!E54</f>
        <v>12</v>
      </c>
      <c r="F54" s="78">
        <f>'No.2-56（方向別）'!O54+'No.2-78（方向別）'!F54</f>
        <v>0</v>
      </c>
      <c r="G54" s="306">
        <f t="shared" si="1"/>
        <v>12</v>
      </c>
      <c r="H54" s="74">
        <f t="shared" si="6"/>
        <v>86</v>
      </c>
      <c r="I54" s="76">
        <f t="shared" si="2"/>
        <v>13.953488372093023</v>
      </c>
      <c r="J54" s="77">
        <f t="shared" si="3"/>
        <v>1.9509981851179674</v>
      </c>
      <c r="K54" s="74">
        <f>'No.2-12（方向別）'!K54+'No.2-56（方向別）'!B54+'No.2-78（方向別）'!K54</f>
        <v>55</v>
      </c>
      <c r="L54" s="75">
        <f>'No.2-12（方向別）'!L54+'No.2-56（方向別）'!C54+'No.2-78（方向別）'!L54</f>
        <v>6</v>
      </c>
      <c r="M54" s="75">
        <f>'No.2-12（方向別）'!M54+'No.2-56（方向別）'!D54+'No.2-78（方向別）'!M54</f>
        <v>61</v>
      </c>
      <c r="N54" s="74">
        <f>'No.2-12（方向別）'!N54+'No.2-56（方向別）'!E54+'No.2-78（方向別）'!N54</f>
        <v>13</v>
      </c>
      <c r="O54" s="75">
        <f>'No.2-12（方向別）'!O54+'No.2-56（方向別）'!F54+'No.2-78（方向別）'!O54</f>
        <v>0</v>
      </c>
      <c r="P54" s="75">
        <f>'No.2-12（方向別）'!P54+'No.2-56（方向別）'!G54+'No.2-78（方向別）'!P54</f>
        <v>13</v>
      </c>
      <c r="Q54" s="74">
        <f t="shared" si="7"/>
        <v>74</v>
      </c>
      <c r="R54" s="76">
        <f t="shared" si="4"/>
        <v>17.567567567567568</v>
      </c>
      <c r="S54" s="77">
        <f t="shared" si="5"/>
        <v>1.2782864052513387</v>
      </c>
      <c r="T54" s="70"/>
      <c r="U54" s="70"/>
      <c r="Z54" s="71"/>
      <c r="AA54" s="71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  <c r="BE54" s="72"/>
      <c r="BF54" s="72"/>
      <c r="BG54" s="72"/>
    </row>
    <row r="55" spans="1:59" s="24" customFormat="1" ht="17.100000000000001" customHeight="1">
      <c r="A55" s="73" t="s">
        <v>48</v>
      </c>
      <c r="B55" s="74">
        <f>'No.2-56（方向別）'!K55+'No.2-78（方向別）'!B55</f>
        <v>44</v>
      </c>
      <c r="C55" s="384">
        <f>'No.2-56（方向別）'!L55+'No.2-78（方向別）'!C55</f>
        <v>5</v>
      </c>
      <c r="D55" s="477">
        <f t="shared" si="0"/>
        <v>49</v>
      </c>
      <c r="E55" s="376">
        <f>'No.2-56（方向別）'!N55+'No.2-78（方向別）'!E55</f>
        <v>7</v>
      </c>
      <c r="F55" s="78">
        <f>'No.2-56（方向別）'!O55+'No.2-78（方向別）'!F55</f>
        <v>0</v>
      </c>
      <c r="G55" s="306">
        <f t="shared" si="1"/>
        <v>7</v>
      </c>
      <c r="H55" s="74">
        <f t="shared" si="6"/>
        <v>56</v>
      </c>
      <c r="I55" s="76">
        <f t="shared" si="2"/>
        <v>12.499999999999998</v>
      </c>
      <c r="J55" s="77">
        <f t="shared" si="3"/>
        <v>1.2704174228675136</v>
      </c>
      <c r="K55" s="74">
        <f>'No.2-12（方向別）'!K55+'No.2-56（方向別）'!B55+'No.2-78（方向別）'!K55</f>
        <v>66</v>
      </c>
      <c r="L55" s="75">
        <f>'No.2-12（方向別）'!L55+'No.2-56（方向別）'!C55+'No.2-78（方向別）'!L55</f>
        <v>2</v>
      </c>
      <c r="M55" s="75">
        <f>'No.2-12（方向別）'!M55+'No.2-56（方向別）'!D55+'No.2-78（方向別）'!M55</f>
        <v>68</v>
      </c>
      <c r="N55" s="74">
        <f>'No.2-12（方向別）'!N55+'No.2-56（方向別）'!E55+'No.2-78（方向別）'!N55</f>
        <v>11</v>
      </c>
      <c r="O55" s="75">
        <f>'No.2-12（方向別）'!O55+'No.2-56（方向別）'!F55+'No.2-78（方向別）'!O55</f>
        <v>0</v>
      </c>
      <c r="P55" s="75">
        <f>'No.2-12（方向別）'!P55+'No.2-56（方向別）'!G55+'No.2-78（方向別）'!P55</f>
        <v>11</v>
      </c>
      <c r="Q55" s="74">
        <f t="shared" si="7"/>
        <v>79</v>
      </c>
      <c r="R55" s="76">
        <f t="shared" si="4"/>
        <v>13.924050632911392</v>
      </c>
      <c r="S55" s="77">
        <f t="shared" si="5"/>
        <v>1.3646571083088617</v>
      </c>
      <c r="T55" s="70"/>
      <c r="U55" s="70"/>
      <c r="Z55" s="71"/>
      <c r="AA55" s="71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  <c r="AZ55" s="72"/>
      <c r="BA55" s="72"/>
      <c r="BB55" s="72"/>
      <c r="BC55" s="72"/>
      <c r="BD55" s="72"/>
      <c r="BE55" s="72"/>
      <c r="BF55" s="72"/>
      <c r="BG55" s="72"/>
    </row>
    <row r="56" spans="1:59" s="24" customFormat="1" ht="17.100000000000001" customHeight="1">
      <c r="A56" s="73" t="s">
        <v>49</v>
      </c>
      <c r="B56" s="74">
        <f>'No.2-56（方向別）'!K56+'No.2-78（方向別）'!B56</f>
        <v>45</v>
      </c>
      <c r="C56" s="384">
        <f>'No.2-56（方向別）'!L56+'No.2-78（方向別）'!C56</f>
        <v>3</v>
      </c>
      <c r="D56" s="477">
        <f t="shared" si="0"/>
        <v>48</v>
      </c>
      <c r="E56" s="376">
        <f>'No.2-56（方向別）'!N56+'No.2-78（方向別）'!E56</f>
        <v>6</v>
      </c>
      <c r="F56" s="78">
        <f>'No.2-56（方向別）'!O56+'No.2-78（方向別）'!F56</f>
        <v>0</v>
      </c>
      <c r="G56" s="306">
        <f t="shared" si="1"/>
        <v>6</v>
      </c>
      <c r="H56" s="74">
        <f t="shared" si="6"/>
        <v>54</v>
      </c>
      <c r="I56" s="128">
        <f t="shared" si="2"/>
        <v>11.111111111111111</v>
      </c>
      <c r="J56" s="129">
        <f t="shared" si="3"/>
        <v>1.2250453720508168</v>
      </c>
      <c r="K56" s="74">
        <f>'No.2-12（方向別）'!K56+'No.2-56（方向別）'!B56+'No.2-78（方向別）'!K56</f>
        <v>42</v>
      </c>
      <c r="L56" s="75">
        <f>'No.2-12（方向別）'!L56+'No.2-56（方向別）'!C56+'No.2-78（方向別）'!L56</f>
        <v>3</v>
      </c>
      <c r="M56" s="75">
        <f>'No.2-12（方向別）'!M56+'No.2-56（方向別）'!D56+'No.2-78（方向別）'!M56</f>
        <v>45</v>
      </c>
      <c r="N56" s="74">
        <f>'No.2-12（方向別）'!N56+'No.2-56（方向別）'!E56+'No.2-78（方向別）'!N56</f>
        <v>9</v>
      </c>
      <c r="O56" s="75">
        <f>'No.2-12（方向別）'!O56+'No.2-56（方向別）'!F56+'No.2-78（方向別）'!O56</f>
        <v>0</v>
      </c>
      <c r="P56" s="75">
        <f>'No.2-12（方向別）'!P56+'No.2-56（方向別）'!G56+'No.2-78（方向別）'!P56</f>
        <v>9</v>
      </c>
      <c r="Q56" s="74">
        <f t="shared" si="7"/>
        <v>54</v>
      </c>
      <c r="R56" s="128">
        <f t="shared" si="4"/>
        <v>16.666666666666664</v>
      </c>
      <c r="S56" s="129">
        <f t="shared" si="5"/>
        <v>0.93280359302124716</v>
      </c>
      <c r="T56" s="91"/>
      <c r="U56" s="91"/>
      <c r="Z56" s="71"/>
      <c r="AA56" s="71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</row>
    <row r="57" spans="1:59" s="24" customFormat="1" ht="17.100000000000001" customHeight="1">
      <c r="A57" s="73" t="s">
        <v>50</v>
      </c>
      <c r="B57" s="74">
        <f>'No.2-56（方向別）'!K57+'No.2-78（方向別）'!B57</f>
        <v>56</v>
      </c>
      <c r="C57" s="384">
        <f>'No.2-56（方向別）'!L57+'No.2-78（方向別）'!C57</f>
        <v>3</v>
      </c>
      <c r="D57" s="477">
        <f t="shared" si="0"/>
        <v>59</v>
      </c>
      <c r="E57" s="376">
        <f>'No.2-56（方向別）'!N57+'No.2-78（方向別）'!E57</f>
        <v>11</v>
      </c>
      <c r="F57" s="78">
        <f>'No.2-56（方向別）'!O57+'No.2-78（方向別）'!F57</f>
        <v>0</v>
      </c>
      <c r="G57" s="306">
        <f t="shared" si="1"/>
        <v>11</v>
      </c>
      <c r="H57" s="74">
        <f t="shared" si="6"/>
        <v>70</v>
      </c>
      <c r="I57" s="76">
        <f t="shared" si="2"/>
        <v>15.714285714285715</v>
      </c>
      <c r="J57" s="77">
        <f t="shared" si="3"/>
        <v>1.588021778584392</v>
      </c>
      <c r="K57" s="74">
        <f>'No.2-12（方向別）'!K57+'No.2-56（方向別）'!B57+'No.2-78（方向別）'!K57</f>
        <v>62</v>
      </c>
      <c r="L57" s="75">
        <f>'No.2-12（方向別）'!L57+'No.2-56（方向別）'!C57+'No.2-78（方向別）'!L57</f>
        <v>4</v>
      </c>
      <c r="M57" s="75">
        <f>'No.2-12（方向別）'!M57+'No.2-56（方向別）'!D57+'No.2-78（方向別）'!M57</f>
        <v>66</v>
      </c>
      <c r="N57" s="74">
        <f>'No.2-12（方向別）'!N57+'No.2-56（方向別）'!E57+'No.2-78（方向別）'!N57</f>
        <v>13</v>
      </c>
      <c r="O57" s="75">
        <f>'No.2-12（方向別）'!O57+'No.2-56（方向別）'!F57+'No.2-78（方向別）'!O57</f>
        <v>1</v>
      </c>
      <c r="P57" s="75">
        <f>'No.2-12（方向別）'!P57+'No.2-56（方向別）'!G57+'No.2-78（方向別）'!P57</f>
        <v>14</v>
      </c>
      <c r="Q57" s="74">
        <f t="shared" si="7"/>
        <v>80</v>
      </c>
      <c r="R57" s="76">
        <f t="shared" si="4"/>
        <v>17.5</v>
      </c>
      <c r="S57" s="77">
        <f t="shared" si="5"/>
        <v>1.3819312489203661</v>
      </c>
      <c r="T57" s="70"/>
      <c r="U57" s="70"/>
      <c r="Z57" s="71"/>
      <c r="AA57" s="71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</row>
    <row r="58" spans="1:59" s="24" customFormat="1" ht="17.100000000000001" customHeight="1">
      <c r="A58" s="139" t="s">
        <v>51</v>
      </c>
      <c r="B58" s="86">
        <f>'No.2-56（方向別）'!K58+'No.2-78（方向別）'!B58</f>
        <v>62</v>
      </c>
      <c r="C58" s="386">
        <f>'No.2-56（方向別）'!L58+'No.2-78（方向別）'!C58</f>
        <v>4</v>
      </c>
      <c r="D58" s="479">
        <f t="shared" si="0"/>
        <v>66</v>
      </c>
      <c r="E58" s="378">
        <f>'No.2-56（方向別）'!N58+'No.2-78（方向別）'!E58</f>
        <v>8</v>
      </c>
      <c r="F58" s="386">
        <f>'No.2-56（方向別）'!O58+'No.2-78（方向別）'!F58</f>
        <v>0</v>
      </c>
      <c r="G58" s="307">
        <f t="shared" si="1"/>
        <v>8</v>
      </c>
      <c r="H58" s="86">
        <f t="shared" si="6"/>
        <v>74</v>
      </c>
      <c r="I58" s="132">
        <f t="shared" si="2"/>
        <v>10.810810810810811</v>
      </c>
      <c r="J58" s="133">
        <f t="shared" si="3"/>
        <v>1.6787658802177858</v>
      </c>
      <c r="K58" s="86">
        <f>'No.2-12（方向別）'!K58+'No.2-56（方向別）'!B58+'No.2-78（方向別）'!K58</f>
        <v>71</v>
      </c>
      <c r="L58" s="87">
        <f>'No.2-12（方向別）'!L58+'No.2-56（方向別）'!C58+'No.2-78（方向別）'!L58</f>
        <v>1</v>
      </c>
      <c r="M58" s="87">
        <f>'No.2-12（方向別）'!M58+'No.2-56（方向別）'!D58+'No.2-78（方向別）'!M58</f>
        <v>72</v>
      </c>
      <c r="N58" s="86">
        <f>'No.2-12（方向別）'!N58+'No.2-56（方向別）'!E58+'No.2-78（方向別）'!N58</f>
        <v>10</v>
      </c>
      <c r="O58" s="87">
        <f>'No.2-12（方向別）'!O58+'No.2-56（方向別）'!F58+'No.2-78（方向別）'!O58</f>
        <v>0</v>
      </c>
      <c r="P58" s="87">
        <f>'No.2-12（方向別）'!P58+'No.2-56（方向別）'!G58+'No.2-78（方向別）'!P58</f>
        <v>10</v>
      </c>
      <c r="Q58" s="86">
        <f t="shared" si="7"/>
        <v>82</v>
      </c>
      <c r="R58" s="132">
        <f t="shared" si="4"/>
        <v>12.195121951219512</v>
      </c>
      <c r="S58" s="133">
        <f t="shared" si="5"/>
        <v>1.4164795301433752</v>
      </c>
      <c r="T58" s="70"/>
      <c r="U58" s="70"/>
      <c r="Z58" s="71"/>
      <c r="AA58" s="71"/>
      <c r="AG58" s="72"/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72"/>
      <c r="BD58" s="72"/>
      <c r="BE58" s="72"/>
      <c r="BF58" s="72"/>
      <c r="BG58" s="72"/>
    </row>
    <row r="59" spans="1:59" s="24" customFormat="1" ht="17.100000000000001" customHeight="1" thickBot="1">
      <c r="A59" s="112" t="s">
        <v>112</v>
      </c>
      <c r="B59" s="99">
        <f>'No.2-56（方向別）'!K59+'No.2-78（方向別）'!B59</f>
        <v>322</v>
      </c>
      <c r="C59" s="388">
        <f>'No.2-56（方向別）'!L59+'No.2-78（方向別）'!C59</f>
        <v>24</v>
      </c>
      <c r="D59" s="100">
        <f t="shared" si="0"/>
        <v>346</v>
      </c>
      <c r="E59" s="380">
        <f>'No.2-56（方向別）'!N59+'No.2-78（方向別）'!E59</f>
        <v>55</v>
      </c>
      <c r="F59" s="103">
        <f>'No.2-56（方向別）'!O59+'No.2-78（方向別）'!F59</f>
        <v>0</v>
      </c>
      <c r="G59" s="100">
        <f t="shared" si="1"/>
        <v>55</v>
      </c>
      <c r="H59" s="93">
        <f t="shared" si="6"/>
        <v>401</v>
      </c>
      <c r="I59" s="95">
        <f t="shared" si="2"/>
        <v>13.715710723192021</v>
      </c>
      <c r="J59" s="96">
        <f t="shared" si="3"/>
        <v>9.0970961887477326</v>
      </c>
      <c r="K59" s="93">
        <f>'No.2-12（方向別）'!K59+'No.2-56（方向別）'!B59+'No.2-78（方向別）'!K59</f>
        <v>349</v>
      </c>
      <c r="L59" s="94">
        <f>'No.2-12（方向別）'!L59+'No.2-56（方向別）'!C59+'No.2-78（方向別）'!L59</f>
        <v>18</v>
      </c>
      <c r="M59" s="94">
        <f>'No.2-12（方向別）'!M59+'No.2-56（方向別）'!D59+'No.2-78（方向別）'!M59</f>
        <v>367</v>
      </c>
      <c r="N59" s="93">
        <f>'No.2-12（方向別）'!N59+'No.2-56（方向別）'!E59+'No.2-78（方向別）'!N59</f>
        <v>64</v>
      </c>
      <c r="O59" s="94">
        <f>'No.2-12（方向別）'!O59+'No.2-56（方向別）'!F59+'No.2-78（方向別）'!O59</f>
        <v>1</v>
      </c>
      <c r="P59" s="94">
        <f>'No.2-12（方向別）'!P59+'No.2-56（方向別）'!G59+'No.2-78（方向別）'!P59</f>
        <v>65</v>
      </c>
      <c r="Q59" s="93">
        <f t="shared" si="7"/>
        <v>432</v>
      </c>
      <c r="R59" s="95">
        <f t="shared" si="4"/>
        <v>15.046296296296296</v>
      </c>
      <c r="S59" s="96">
        <f t="shared" si="5"/>
        <v>7.4624287441699773</v>
      </c>
      <c r="T59" s="91"/>
      <c r="U59" s="91"/>
      <c r="V59" s="24">
        <v>1</v>
      </c>
      <c r="Z59" s="71"/>
      <c r="AA59" s="71"/>
      <c r="AG59" s="72"/>
      <c r="AH59" s="72"/>
      <c r="AI59" s="72"/>
      <c r="AJ59" s="72"/>
      <c r="AK59" s="72"/>
      <c r="AL59" s="72"/>
      <c r="AM59" s="72"/>
      <c r="AN59" s="72"/>
      <c r="AO59" s="72"/>
      <c r="AP59" s="72"/>
      <c r="AQ59" s="72"/>
      <c r="AR59" s="72"/>
      <c r="AS59" s="72"/>
      <c r="AT59" s="72"/>
      <c r="AU59" s="72"/>
      <c r="AV59" s="72"/>
      <c r="AW59" s="72"/>
      <c r="AX59" s="72"/>
      <c r="AY59" s="72"/>
      <c r="AZ59" s="72"/>
      <c r="BA59" s="72"/>
      <c r="BB59" s="72"/>
      <c r="BC59" s="72"/>
      <c r="BD59" s="72"/>
      <c r="BE59" s="72"/>
      <c r="BF59" s="72"/>
      <c r="BG59" s="72"/>
    </row>
    <row r="60" spans="1:59" s="24" customFormat="1" ht="17.100000000000001" customHeight="1" thickBot="1">
      <c r="A60" s="140" t="s">
        <v>53</v>
      </c>
      <c r="B60" s="141">
        <f>B30+B37+B38+B39+B40+B41+B42+B43+B44+B45+B52+B59</f>
        <v>3243</v>
      </c>
      <c r="C60" s="142">
        <f t="shared" ref="C60:J60" si="8">C30+C37+C38+C39+C40+C41+C42+C43+C44+C45+C52+C59</f>
        <v>436</v>
      </c>
      <c r="D60" s="143">
        <f t="shared" si="8"/>
        <v>3679</v>
      </c>
      <c r="E60" s="141">
        <f t="shared" si="8"/>
        <v>636</v>
      </c>
      <c r="F60" s="144">
        <f t="shared" si="8"/>
        <v>93</v>
      </c>
      <c r="G60" s="143">
        <f t="shared" si="8"/>
        <v>729</v>
      </c>
      <c r="H60" s="297">
        <f t="shared" si="8"/>
        <v>4408</v>
      </c>
      <c r="I60" s="311">
        <f t="shared" si="2"/>
        <v>16.538112522686028</v>
      </c>
      <c r="J60" s="299">
        <f t="shared" si="8"/>
        <v>99.999999999999986</v>
      </c>
      <c r="K60" s="141">
        <f>'No.2-12（方向別）'!K60+'No.2-56（方向別）'!B60+'No.2-78（方向別）'!K60</f>
        <v>4472</v>
      </c>
      <c r="L60" s="142">
        <f>'No.2-12（方向別）'!L60+'No.2-56（方向別）'!C60+'No.2-78（方向別）'!L60</f>
        <v>459</v>
      </c>
      <c r="M60" s="143">
        <f>'No.2-12（方向別）'!M60+'No.2-56（方向別）'!D60+'No.2-78（方向別）'!M60</f>
        <v>4931</v>
      </c>
      <c r="N60" s="141">
        <f>'No.2-12（方向別）'!N60+'No.2-56（方向別）'!E60+'No.2-78（方向別）'!N60</f>
        <v>695</v>
      </c>
      <c r="O60" s="144">
        <f>'No.2-12（方向別）'!O60+'No.2-56（方向別）'!F60+'No.2-78（方向別）'!O60</f>
        <v>163</v>
      </c>
      <c r="P60" s="143">
        <f>'No.2-12（方向別）'!P60+'No.2-56（方向別）'!G60+'No.2-78（方向別）'!P60</f>
        <v>858</v>
      </c>
      <c r="Q60" s="297">
        <f t="shared" ref="Q60" si="9">Q30+Q37+Q38+Q39+Q40+Q41+Q42+Q43+Q44+Q45+Q52+Q59</f>
        <v>5789</v>
      </c>
      <c r="R60" s="311">
        <f t="shared" si="4"/>
        <v>14.821212644670927</v>
      </c>
      <c r="S60" s="299">
        <f t="shared" si="5"/>
        <v>100</v>
      </c>
      <c r="T60" s="91"/>
      <c r="U60" s="91"/>
      <c r="V60" s="23"/>
      <c r="Z60" s="71"/>
      <c r="AA60" s="71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</row>
    <row r="61" spans="1:59" ht="17.100000000000001" customHeight="1" thickBot="1">
      <c r="A61" s="36" t="s">
        <v>2</v>
      </c>
      <c r="B61" s="37" t="s">
        <v>193</v>
      </c>
      <c r="C61" s="38"/>
      <c r="D61" s="38"/>
      <c r="E61" s="38"/>
      <c r="F61" s="38"/>
      <c r="G61" s="38"/>
      <c r="H61" s="38"/>
      <c r="I61" s="38"/>
      <c r="J61" s="39"/>
      <c r="K61" s="146"/>
      <c r="L61" s="147"/>
      <c r="M61" s="147"/>
      <c r="N61" s="147"/>
      <c r="O61" s="147"/>
      <c r="P61" s="147"/>
      <c r="Q61" s="147"/>
      <c r="R61" s="147"/>
      <c r="S61" s="148"/>
      <c r="T61" s="23"/>
      <c r="U61" s="23"/>
    </row>
    <row r="62" spans="1:59" ht="17.100000000000001" customHeight="1" thickBot="1">
      <c r="A62" s="41"/>
      <c r="B62" s="42" t="s">
        <v>4</v>
      </c>
      <c r="C62" s="43"/>
      <c r="D62" s="44"/>
      <c r="E62" s="45" t="s">
        <v>5</v>
      </c>
      <c r="F62" s="43"/>
      <c r="G62" s="44"/>
      <c r="H62" s="46"/>
      <c r="I62" s="47" t="s">
        <v>6</v>
      </c>
      <c r="J62" s="48" t="s">
        <v>7</v>
      </c>
      <c r="K62" s="49" t="s">
        <v>8</v>
      </c>
      <c r="L62" s="43"/>
      <c r="M62" s="44"/>
      <c r="N62" s="45" t="s">
        <v>5</v>
      </c>
      <c r="O62" s="43"/>
      <c r="P62" s="44"/>
      <c r="Q62" s="46"/>
      <c r="R62" s="47" t="s">
        <v>6</v>
      </c>
      <c r="S62" s="48" t="s">
        <v>7</v>
      </c>
      <c r="T62" s="50"/>
      <c r="U62" s="50"/>
    </row>
    <row r="63" spans="1:59" ht="23.25" thickBot="1">
      <c r="A63" s="149" t="s">
        <v>9</v>
      </c>
      <c r="B63" s="54" t="s">
        <v>10</v>
      </c>
      <c r="C63" s="55" t="s">
        <v>11</v>
      </c>
      <c r="D63" s="56" t="s">
        <v>12</v>
      </c>
      <c r="E63" s="57" t="s">
        <v>13</v>
      </c>
      <c r="F63" s="58" t="s">
        <v>11</v>
      </c>
      <c r="G63" s="56" t="s">
        <v>12</v>
      </c>
      <c r="H63" s="59" t="s">
        <v>14</v>
      </c>
      <c r="I63" s="58" t="s">
        <v>15</v>
      </c>
      <c r="J63" s="56" t="s">
        <v>16</v>
      </c>
      <c r="K63" s="60" t="s">
        <v>10</v>
      </c>
      <c r="L63" s="55" t="s">
        <v>11</v>
      </c>
      <c r="M63" s="56" t="s">
        <v>12</v>
      </c>
      <c r="N63" s="57" t="s">
        <v>13</v>
      </c>
      <c r="O63" s="58" t="s">
        <v>11</v>
      </c>
      <c r="P63" s="56" t="s">
        <v>12</v>
      </c>
      <c r="Q63" s="59" t="s">
        <v>14</v>
      </c>
      <c r="R63" s="58" t="s">
        <v>15</v>
      </c>
      <c r="S63" s="56" t="s">
        <v>16</v>
      </c>
      <c r="T63" s="61"/>
      <c r="U63" s="61"/>
      <c r="X63" s="62">
        <v>877</v>
      </c>
      <c r="Y63" s="62"/>
    </row>
    <row r="64" spans="1:59" s="24" customFormat="1" ht="17.100000000000001" customHeight="1">
      <c r="A64" s="64" t="s">
        <v>17</v>
      </c>
      <c r="B64" s="65">
        <f>B24+K24</f>
        <v>97</v>
      </c>
      <c r="C64" s="66">
        <f t="shared" ref="C64:G79" si="10">C24+L24</f>
        <v>10</v>
      </c>
      <c r="D64" s="66">
        <f t="shared" si="10"/>
        <v>107</v>
      </c>
      <c r="E64" s="65">
        <f t="shared" si="10"/>
        <v>15</v>
      </c>
      <c r="F64" s="66">
        <f t="shared" si="10"/>
        <v>2</v>
      </c>
      <c r="G64" s="66">
        <f t="shared" si="10"/>
        <v>17</v>
      </c>
      <c r="H64" s="65">
        <f>D64+G64</f>
        <v>124</v>
      </c>
      <c r="I64" s="67">
        <f>G64/H64%</f>
        <v>13.709677419354838</v>
      </c>
      <c r="J64" s="68">
        <f>H64/$H$100%</f>
        <v>1.2160439344905365</v>
      </c>
      <c r="K64" s="69"/>
      <c r="L64" s="66"/>
      <c r="M64" s="66"/>
      <c r="N64" s="65"/>
      <c r="O64" s="66"/>
      <c r="P64" s="66"/>
      <c r="Q64" s="65"/>
      <c r="R64" s="67"/>
      <c r="S64" s="68"/>
      <c r="T64" s="70"/>
      <c r="U64" s="70"/>
      <c r="Z64" s="71"/>
      <c r="AG64" s="72"/>
      <c r="AH64" s="72"/>
      <c r="AI64" s="72"/>
      <c r="AJ64" s="72"/>
      <c r="AK64" s="72"/>
      <c r="AL64" s="72"/>
      <c r="AM64" s="72"/>
      <c r="AN64" s="72"/>
      <c r="AO64" s="72"/>
      <c r="AP64" s="72"/>
      <c r="AQ64" s="72"/>
      <c r="AR64" s="72"/>
      <c r="AS64" s="72"/>
      <c r="AT64" s="72"/>
      <c r="AU64" s="72"/>
      <c r="AV64" s="72"/>
      <c r="AW64" s="72"/>
      <c r="AX64" s="72"/>
      <c r="AY64" s="72"/>
      <c r="AZ64" s="72"/>
      <c r="BA64" s="72"/>
      <c r="BB64" s="72"/>
      <c r="BC64" s="72"/>
      <c r="BD64" s="72"/>
      <c r="BE64" s="72"/>
      <c r="BF64" s="72"/>
      <c r="BG64" s="72"/>
    </row>
    <row r="65" spans="1:59" s="24" customFormat="1" ht="17.100000000000001" customHeight="1">
      <c r="A65" s="73" t="s">
        <v>18</v>
      </c>
      <c r="B65" s="74">
        <f t="shared" ref="B65:G80" si="11">B25+K25</f>
        <v>81</v>
      </c>
      <c r="C65" s="75">
        <f t="shared" si="10"/>
        <v>7</v>
      </c>
      <c r="D65" s="75">
        <f t="shared" si="10"/>
        <v>88</v>
      </c>
      <c r="E65" s="74">
        <f t="shared" si="10"/>
        <v>24</v>
      </c>
      <c r="F65" s="75">
        <f t="shared" si="10"/>
        <v>2</v>
      </c>
      <c r="G65" s="75">
        <f t="shared" si="10"/>
        <v>26</v>
      </c>
      <c r="H65" s="74">
        <f>D65+G65</f>
        <v>114</v>
      </c>
      <c r="I65" s="76">
        <f t="shared" ref="I65:I100" si="12">G65/H65%</f>
        <v>22.807017543859651</v>
      </c>
      <c r="J65" s="77">
        <f t="shared" ref="J65:J99" si="13">H65/$H$100%</f>
        <v>1.1179758752574287</v>
      </c>
      <c r="K65" s="78"/>
      <c r="L65" s="75"/>
      <c r="M65" s="75"/>
      <c r="N65" s="74"/>
      <c r="O65" s="75"/>
      <c r="P65" s="75"/>
      <c r="Q65" s="74"/>
      <c r="R65" s="76"/>
      <c r="S65" s="77"/>
      <c r="T65" s="70"/>
      <c r="U65" s="70"/>
      <c r="Z65" s="71"/>
      <c r="AG65" s="72"/>
      <c r="AH65" s="72"/>
      <c r="AI65" s="72"/>
      <c r="AJ65" s="72"/>
      <c r="AK65" s="72"/>
      <c r="AL65" s="72"/>
      <c r="AM65" s="72"/>
      <c r="AN65" s="72"/>
      <c r="AO65" s="72"/>
      <c r="AP65" s="72"/>
      <c r="AQ65" s="72"/>
      <c r="AR65" s="72"/>
      <c r="AS65" s="72"/>
      <c r="AT65" s="72"/>
      <c r="AU65" s="72"/>
      <c r="AV65" s="72"/>
      <c r="AW65" s="72"/>
      <c r="AX65" s="72"/>
      <c r="AY65" s="72"/>
      <c r="AZ65" s="72"/>
      <c r="BA65" s="72"/>
      <c r="BB65" s="72"/>
      <c r="BC65" s="72"/>
      <c r="BD65" s="72"/>
      <c r="BE65" s="72"/>
      <c r="BF65" s="72"/>
      <c r="BG65" s="72"/>
    </row>
    <row r="66" spans="1:59" s="24" customFormat="1" ht="17.100000000000001" customHeight="1">
      <c r="A66" s="73" t="s">
        <v>19</v>
      </c>
      <c r="B66" s="74">
        <f t="shared" si="11"/>
        <v>107</v>
      </c>
      <c r="C66" s="75">
        <f t="shared" si="10"/>
        <v>4</v>
      </c>
      <c r="D66" s="75">
        <f t="shared" si="10"/>
        <v>111</v>
      </c>
      <c r="E66" s="74">
        <f t="shared" si="10"/>
        <v>19</v>
      </c>
      <c r="F66" s="75">
        <f t="shared" si="10"/>
        <v>1</v>
      </c>
      <c r="G66" s="75">
        <f t="shared" si="10"/>
        <v>20</v>
      </c>
      <c r="H66" s="74">
        <f t="shared" ref="H66:H99" si="14">D66+G66</f>
        <v>131</v>
      </c>
      <c r="I66" s="76">
        <f t="shared" si="12"/>
        <v>15.267175572519083</v>
      </c>
      <c r="J66" s="77">
        <f t="shared" si="13"/>
        <v>1.2846915759537119</v>
      </c>
      <c r="K66" s="78"/>
      <c r="L66" s="75"/>
      <c r="M66" s="75"/>
      <c r="N66" s="74"/>
      <c r="O66" s="75"/>
      <c r="P66" s="75"/>
      <c r="Q66" s="74"/>
      <c r="R66" s="76"/>
      <c r="S66" s="77"/>
      <c r="T66" s="70"/>
      <c r="U66" s="70"/>
      <c r="Z66" s="71"/>
      <c r="AG66" s="72"/>
      <c r="AH66" s="72"/>
      <c r="AI66" s="72"/>
      <c r="AJ66" s="72"/>
      <c r="AK66" s="72"/>
      <c r="AL66" s="72"/>
      <c r="AM66" s="72"/>
      <c r="AN66" s="72"/>
      <c r="AO66" s="72"/>
      <c r="AP66" s="72"/>
      <c r="AQ66" s="72"/>
      <c r="AR66" s="72"/>
      <c r="AS66" s="72"/>
      <c r="AT66" s="72"/>
      <c r="AU66" s="72"/>
      <c r="AV66" s="72"/>
      <c r="AW66" s="72"/>
      <c r="AX66" s="72"/>
      <c r="AY66" s="72"/>
      <c r="AZ66" s="72"/>
      <c r="BA66" s="72"/>
      <c r="BB66" s="72"/>
      <c r="BC66" s="72"/>
      <c r="BD66" s="72"/>
      <c r="BE66" s="72"/>
      <c r="BF66" s="72"/>
      <c r="BG66" s="72"/>
    </row>
    <row r="67" spans="1:59" s="24" customFormat="1" ht="17.100000000000001" customHeight="1">
      <c r="A67" s="79" t="s">
        <v>20</v>
      </c>
      <c r="B67" s="80">
        <f t="shared" si="11"/>
        <v>101</v>
      </c>
      <c r="C67" s="81">
        <f t="shared" si="10"/>
        <v>8</v>
      </c>
      <c r="D67" s="81">
        <f t="shared" si="10"/>
        <v>109</v>
      </c>
      <c r="E67" s="80">
        <f t="shared" si="10"/>
        <v>20</v>
      </c>
      <c r="F67" s="81">
        <f t="shared" si="10"/>
        <v>2</v>
      </c>
      <c r="G67" s="81">
        <f t="shared" si="10"/>
        <v>22</v>
      </c>
      <c r="H67" s="80">
        <f t="shared" si="14"/>
        <v>131</v>
      </c>
      <c r="I67" s="82">
        <f t="shared" si="12"/>
        <v>16.793893129770993</v>
      </c>
      <c r="J67" s="83">
        <f t="shared" si="13"/>
        <v>1.2846915759537119</v>
      </c>
      <c r="K67" s="84"/>
      <c r="L67" s="81"/>
      <c r="M67" s="81"/>
      <c r="N67" s="80"/>
      <c r="O67" s="81"/>
      <c r="P67" s="81"/>
      <c r="Q67" s="80"/>
      <c r="R67" s="82"/>
      <c r="S67" s="83"/>
      <c r="T67" s="70"/>
      <c r="U67" s="70"/>
      <c r="V67" s="23"/>
      <c r="W67" s="72"/>
      <c r="Z67" s="71"/>
      <c r="AA67" s="71"/>
      <c r="AB67" s="72"/>
      <c r="AC67" s="72"/>
      <c r="AD67" s="72"/>
      <c r="AE67" s="72"/>
      <c r="AF67" s="23"/>
      <c r="AG67" s="72"/>
      <c r="AH67" s="72"/>
      <c r="AI67" s="72"/>
      <c r="AJ67" s="72"/>
      <c r="AK67" s="72"/>
      <c r="AL67" s="72"/>
      <c r="AM67" s="72"/>
      <c r="AN67" s="72"/>
      <c r="AO67" s="72"/>
      <c r="AP67" s="72"/>
      <c r="AQ67" s="72"/>
      <c r="AR67" s="72"/>
      <c r="AS67" s="72"/>
      <c r="AT67" s="72"/>
      <c r="AU67" s="72"/>
      <c r="AV67" s="72"/>
      <c r="AW67" s="72"/>
      <c r="AX67" s="72"/>
      <c r="AY67" s="72"/>
      <c r="AZ67" s="72"/>
      <c r="BA67" s="72"/>
      <c r="BB67" s="72"/>
      <c r="BC67" s="72"/>
      <c r="BD67" s="72"/>
      <c r="BE67" s="72"/>
      <c r="BF67" s="72"/>
      <c r="BG67" s="72"/>
    </row>
    <row r="68" spans="1:59" s="24" customFormat="1" ht="17.100000000000001" customHeight="1">
      <c r="A68" s="73" t="s">
        <v>21</v>
      </c>
      <c r="B68" s="74">
        <f t="shared" si="11"/>
        <v>99</v>
      </c>
      <c r="C68" s="75">
        <f t="shared" si="10"/>
        <v>5</v>
      </c>
      <c r="D68" s="75">
        <f t="shared" si="10"/>
        <v>104</v>
      </c>
      <c r="E68" s="74">
        <f t="shared" si="10"/>
        <v>22</v>
      </c>
      <c r="F68" s="75">
        <f t="shared" si="10"/>
        <v>7</v>
      </c>
      <c r="G68" s="75">
        <f t="shared" si="10"/>
        <v>29</v>
      </c>
      <c r="H68" s="74">
        <f t="shared" si="14"/>
        <v>133</v>
      </c>
      <c r="I68" s="76">
        <f t="shared" si="12"/>
        <v>21.804511278195488</v>
      </c>
      <c r="J68" s="77">
        <f t="shared" si="13"/>
        <v>1.3043051878003336</v>
      </c>
      <c r="K68" s="78"/>
      <c r="L68" s="75"/>
      <c r="M68" s="75"/>
      <c r="N68" s="74"/>
      <c r="O68" s="75"/>
      <c r="P68" s="75"/>
      <c r="Q68" s="74"/>
      <c r="R68" s="76"/>
      <c r="S68" s="77"/>
      <c r="T68" s="70"/>
      <c r="U68" s="70"/>
      <c r="V68" s="23"/>
      <c r="W68" s="72"/>
      <c r="Z68" s="71"/>
      <c r="AA68" s="71"/>
      <c r="AB68" s="72"/>
      <c r="AC68" s="72"/>
      <c r="AD68" s="72"/>
      <c r="AE68" s="72"/>
      <c r="AF68" s="23"/>
      <c r="AG68" s="72"/>
      <c r="AH68" s="72"/>
      <c r="AI68" s="72"/>
      <c r="AJ68" s="72"/>
      <c r="AK68" s="72"/>
      <c r="AL68" s="72"/>
      <c r="AM68" s="72"/>
      <c r="AN68" s="72"/>
      <c r="AO68" s="72"/>
      <c r="AP68" s="72"/>
      <c r="AQ68" s="72"/>
      <c r="AR68" s="72"/>
      <c r="AS68" s="72"/>
      <c r="AT68" s="72"/>
      <c r="AU68" s="72"/>
      <c r="AV68" s="72"/>
      <c r="AW68" s="72"/>
      <c r="AX68" s="72"/>
      <c r="AY68" s="72"/>
      <c r="AZ68" s="72"/>
      <c r="BA68" s="72"/>
      <c r="BB68" s="72"/>
      <c r="BC68" s="72"/>
      <c r="BD68" s="72"/>
      <c r="BE68" s="72"/>
      <c r="BF68" s="72"/>
      <c r="BG68" s="72"/>
    </row>
    <row r="69" spans="1:59" s="24" customFormat="1" ht="17.100000000000001" customHeight="1">
      <c r="A69" s="85" t="s">
        <v>22</v>
      </c>
      <c r="B69" s="86">
        <f t="shared" si="11"/>
        <v>106</v>
      </c>
      <c r="C69" s="87">
        <f t="shared" si="10"/>
        <v>7</v>
      </c>
      <c r="D69" s="87">
        <f t="shared" si="10"/>
        <v>113</v>
      </c>
      <c r="E69" s="86">
        <f t="shared" si="10"/>
        <v>23</v>
      </c>
      <c r="F69" s="87">
        <f t="shared" si="10"/>
        <v>3</v>
      </c>
      <c r="G69" s="87">
        <f t="shared" si="10"/>
        <v>26</v>
      </c>
      <c r="H69" s="86">
        <f t="shared" si="14"/>
        <v>139</v>
      </c>
      <c r="I69" s="88">
        <f t="shared" si="12"/>
        <v>18.705035971223023</v>
      </c>
      <c r="J69" s="89">
        <f t="shared" si="13"/>
        <v>1.3631460233401982</v>
      </c>
      <c r="K69" s="90"/>
      <c r="L69" s="87"/>
      <c r="M69" s="87"/>
      <c r="N69" s="86"/>
      <c r="O69" s="87"/>
      <c r="P69" s="87"/>
      <c r="Q69" s="86"/>
      <c r="R69" s="88"/>
      <c r="S69" s="89"/>
      <c r="T69" s="91"/>
      <c r="U69" s="91"/>
      <c r="V69" s="23"/>
      <c r="W69" s="72"/>
      <c r="Z69" s="71"/>
      <c r="AA69" s="71"/>
      <c r="AB69" s="72"/>
      <c r="AC69" s="72"/>
      <c r="AD69" s="72"/>
      <c r="AE69" s="72"/>
      <c r="AF69" s="23"/>
      <c r="AG69" s="72"/>
      <c r="AH69" s="72"/>
      <c r="AI69" s="72"/>
      <c r="AJ69" s="72"/>
      <c r="AK69" s="72"/>
      <c r="AL69" s="72"/>
      <c r="AM69" s="72"/>
      <c r="AN69" s="72"/>
      <c r="AO69" s="72"/>
      <c r="AP69" s="72"/>
      <c r="AQ69" s="72"/>
      <c r="AR69" s="72"/>
      <c r="AS69" s="72"/>
      <c r="AT69" s="72"/>
      <c r="AU69" s="72"/>
      <c r="AV69" s="72"/>
      <c r="AW69" s="72"/>
      <c r="AX69" s="72"/>
      <c r="AY69" s="72"/>
      <c r="AZ69" s="72"/>
      <c r="BA69" s="72"/>
      <c r="BB69" s="72"/>
      <c r="BC69" s="72"/>
      <c r="BD69" s="72"/>
      <c r="BE69" s="72"/>
      <c r="BF69" s="72"/>
      <c r="BG69" s="72"/>
    </row>
    <row r="70" spans="1:59" s="24" customFormat="1" ht="17.100000000000001" customHeight="1">
      <c r="A70" s="92" t="s">
        <v>23</v>
      </c>
      <c r="B70" s="93">
        <f t="shared" si="11"/>
        <v>591</v>
      </c>
      <c r="C70" s="94">
        <f t="shared" si="10"/>
        <v>41</v>
      </c>
      <c r="D70" s="94">
        <f t="shared" si="10"/>
        <v>632</v>
      </c>
      <c r="E70" s="93">
        <f t="shared" si="10"/>
        <v>123</v>
      </c>
      <c r="F70" s="94">
        <f t="shared" si="10"/>
        <v>17</v>
      </c>
      <c r="G70" s="94">
        <f t="shared" si="10"/>
        <v>140</v>
      </c>
      <c r="H70" s="93">
        <f t="shared" si="14"/>
        <v>772</v>
      </c>
      <c r="I70" s="95">
        <f t="shared" si="12"/>
        <v>18.134715025906736</v>
      </c>
      <c r="J70" s="96">
        <f t="shared" si="13"/>
        <v>7.5708541727959204</v>
      </c>
      <c r="K70" s="97"/>
      <c r="L70" s="94"/>
      <c r="M70" s="94"/>
      <c r="N70" s="93"/>
      <c r="O70" s="94"/>
      <c r="P70" s="94"/>
      <c r="Q70" s="93"/>
      <c r="R70" s="95"/>
      <c r="S70" s="96"/>
      <c r="T70" s="91"/>
      <c r="U70" s="91"/>
      <c r="V70" s="23"/>
      <c r="W70" s="72"/>
      <c r="Z70" s="71"/>
      <c r="AA70" s="71"/>
      <c r="AB70" s="72"/>
      <c r="AC70" s="72"/>
      <c r="AD70" s="72"/>
      <c r="AE70" s="72"/>
      <c r="AF70" s="23"/>
      <c r="AG70" s="72"/>
      <c r="AH70" s="72"/>
      <c r="AI70" s="72"/>
      <c r="AJ70" s="72"/>
      <c r="AK70" s="72"/>
      <c r="AL70" s="72"/>
      <c r="AM70" s="72"/>
      <c r="AN70" s="72"/>
      <c r="AO70" s="72"/>
      <c r="AP70" s="72"/>
      <c r="AQ70" s="72"/>
      <c r="AR70" s="72"/>
      <c r="AS70" s="72"/>
      <c r="AT70" s="72"/>
      <c r="AU70" s="72"/>
      <c r="AV70" s="72"/>
      <c r="AW70" s="72"/>
      <c r="AX70" s="72"/>
      <c r="AY70" s="72"/>
      <c r="AZ70" s="72"/>
      <c r="BA70" s="72"/>
      <c r="BB70" s="72"/>
      <c r="BC70" s="72"/>
      <c r="BD70" s="72"/>
      <c r="BE70" s="72"/>
      <c r="BF70" s="72"/>
      <c r="BG70" s="72"/>
    </row>
    <row r="71" spans="1:59" s="24" customFormat="1" ht="17.100000000000001" customHeight="1">
      <c r="A71" s="98" t="s">
        <v>24</v>
      </c>
      <c r="B71" s="99">
        <f t="shared" si="11"/>
        <v>103</v>
      </c>
      <c r="C71" s="100">
        <f t="shared" si="10"/>
        <v>12</v>
      </c>
      <c r="D71" s="100">
        <f t="shared" si="10"/>
        <v>115</v>
      </c>
      <c r="E71" s="99">
        <f t="shared" si="10"/>
        <v>24</v>
      </c>
      <c r="F71" s="100">
        <f t="shared" si="10"/>
        <v>2</v>
      </c>
      <c r="G71" s="100">
        <f t="shared" si="10"/>
        <v>26</v>
      </c>
      <c r="H71" s="99">
        <f t="shared" si="14"/>
        <v>141</v>
      </c>
      <c r="I71" s="101">
        <f t="shared" si="12"/>
        <v>18.439716312056738</v>
      </c>
      <c r="J71" s="102">
        <f t="shared" si="13"/>
        <v>1.3827596351868197</v>
      </c>
      <c r="K71" s="103"/>
      <c r="L71" s="100"/>
      <c r="M71" s="100"/>
      <c r="N71" s="99"/>
      <c r="O71" s="100"/>
      <c r="P71" s="100"/>
      <c r="Q71" s="99"/>
      <c r="R71" s="101"/>
      <c r="S71" s="102"/>
      <c r="T71" s="70"/>
      <c r="U71" s="70"/>
      <c r="V71" s="23"/>
      <c r="W71" s="72"/>
      <c r="Z71" s="71"/>
      <c r="AA71" s="71"/>
      <c r="AB71" s="72"/>
      <c r="AC71" s="72"/>
      <c r="AD71" s="72"/>
      <c r="AE71" s="72"/>
      <c r="AF71" s="23"/>
      <c r="AG71" s="72"/>
      <c r="AH71" s="72"/>
      <c r="AI71" s="72"/>
      <c r="AJ71" s="72"/>
      <c r="AK71" s="72"/>
      <c r="AL71" s="72"/>
      <c r="AM71" s="72"/>
      <c r="AN71" s="72"/>
      <c r="AO71" s="72"/>
      <c r="AP71" s="72"/>
      <c r="AQ71" s="72"/>
      <c r="AR71" s="72"/>
      <c r="AS71" s="72"/>
      <c r="AT71" s="72"/>
      <c r="AU71" s="72"/>
      <c r="AV71" s="72"/>
      <c r="AW71" s="72"/>
      <c r="AX71" s="72"/>
      <c r="AY71" s="72"/>
      <c r="AZ71" s="72"/>
      <c r="BA71" s="72"/>
      <c r="BB71" s="72"/>
      <c r="BC71" s="72"/>
      <c r="BD71" s="72"/>
      <c r="BE71" s="72"/>
      <c r="BF71" s="72"/>
      <c r="BG71" s="72"/>
    </row>
    <row r="72" spans="1:59" s="24" customFormat="1" ht="17.100000000000001" customHeight="1">
      <c r="A72" s="73" t="s">
        <v>25</v>
      </c>
      <c r="B72" s="74">
        <f t="shared" si="11"/>
        <v>112</v>
      </c>
      <c r="C72" s="75">
        <f t="shared" si="10"/>
        <v>10</v>
      </c>
      <c r="D72" s="75">
        <f t="shared" si="10"/>
        <v>122</v>
      </c>
      <c r="E72" s="74">
        <f t="shared" si="10"/>
        <v>21</v>
      </c>
      <c r="F72" s="75">
        <f t="shared" si="10"/>
        <v>2</v>
      </c>
      <c r="G72" s="75">
        <f t="shared" si="10"/>
        <v>23</v>
      </c>
      <c r="H72" s="74">
        <f t="shared" si="14"/>
        <v>145</v>
      </c>
      <c r="I72" s="76">
        <f t="shared" si="12"/>
        <v>15.862068965517242</v>
      </c>
      <c r="J72" s="77">
        <f t="shared" si="13"/>
        <v>1.4219868588800628</v>
      </c>
      <c r="K72" s="78"/>
      <c r="L72" s="75"/>
      <c r="M72" s="75"/>
      <c r="N72" s="74"/>
      <c r="O72" s="75"/>
      <c r="P72" s="75"/>
      <c r="Q72" s="74"/>
      <c r="R72" s="76"/>
      <c r="S72" s="77"/>
      <c r="T72" s="70"/>
      <c r="U72" s="70"/>
      <c r="V72" s="23"/>
      <c r="W72" s="72"/>
      <c r="Z72" s="71"/>
      <c r="AA72" s="71"/>
      <c r="AB72" s="72"/>
      <c r="AC72" s="72"/>
      <c r="AD72" s="72"/>
      <c r="AE72" s="72"/>
      <c r="AF72" s="23"/>
      <c r="AG72" s="72"/>
      <c r="AH72" s="72"/>
      <c r="AI72" s="72"/>
      <c r="AJ72" s="72"/>
      <c r="AK72" s="72"/>
      <c r="AL72" s="72"/>
      <c r="AM72" s="72"/>
      <c r="AN72" s="72"/>
      <c r="AO72" s="72"/>
      <c r="AP72" s="72"/>
      <c r="AQ72" s="72"/>
      <c r="AR72" s="72"/>
      <c r="AS72" s="72"/>
      <c r="AT72" s="72"/>
      <c r="AU72" s="72"/>
      <c r="AV72" s="72"/>
      <c r="AW72" s="72"/>
      <c r="AX72" s="72"/>
      <c r="AY72" s="72"/>
      <c r="AZ72" s="72"/>
      <c r="BA72" s="72"/>
      <c r="BB72" s="72"/>
      <c r="BC72" s="72"/>
      <c r="BD72" s="72"/>
      <c r="BE72" s="72"/>
      <c r="BF72" s="72"/>
      <c r="BG72" s="72"/>
    </row>
    <row r="73" spans="1:59" s="24" customFormat="1" ht="17.100000000000001" customHeight="1">
      <c r="A73" s="73" t="s">
        <v>26</v>
      </c>
      <c r="B73" s="74">
        <f t="shared" si="11"/>
        <v>108</v>
      </c>
      <c r="C73" s="75">
        <f t="shared" si="10"/>
        <v>10</v>
      </c>
      <c r="D73" s="75">
        <f t="shared" si="10"/>
        <v>118</v>
      </c>
      <c r="E73" s="74">
        <f t="shared" si="10"/>
        <v>26</v>
      </c>
      <c r="F73" s="75">
        <f t="shared" si="10"/>
        <v>7</v>
      </c>
      <c r="G73" s="75">
        <f t="shared" si="10"/>
        <v>33</v>
      </c>
      <c r="H73" s="74">
        <f t="shared" si="14"/>
        <v>151</v>
      </c>
      <c r="I73" s="76">
        <f t="shared" si="12"/>
        <v>21.85430463576159</v>
      </c>
      <c r="J73" s="77">
        <f t="shared" si="13"/>
        <v>1.4808276944199275</v>
      </c>
      <c r="K73" s="78"/>
      <c r="L73" s="75"/>
      <c r="M73" s="75"/>
      <c r="N73" s="74"/>
      <c r="O73" s="75"/>
      <c r="P73" s="75"/>
      <c r="Q73" s="74"/>
      <c r="R73" s="76"/>
      <c r="S73" s="77"/>
      <c r="T73" s="70"/>
      <c r="U73" s="70"/>
      <c r="Z73" s="71"/>
      <c r="AG73" s="72"/>
      <c r="AH73" s="72"/>
      <c r="AI73" s="72"/>
      <c r="AJ73" s="72"/>
      <c r="AK73" s="72"/>
      <c r="AL73" s="72"/>
      <c r="AM73" s="72"/>
      <c r="AN73" s="72"/>
      <c r="AO73" s="72"/>
      <c r="AP73" s="72"/>
      <c r="AQ73" s="72"/>
      <c r="AR73" s="72"/>
      <c r="AS73" s="72"/>
      <c r="AT73" s="72"/>
      <c r="AU73" s="72"/>
      <c r="AV73" s="72"/>
      <c r="AW73" s="72"/>
      <c r="AX73" s="72"/>
      <c r="AY73" s="72"/>
      <c r="AZ73" s="72"/>
      <c r="BA73" s="72"/>
      <c r="BB73" s="72"/>
      <c r="BC73" s="72"/>
      <c r="BD73" s="72"/>
      <c r="BE73" s="72"/>
      <c r="BF73" s="72"/>
      <c r="BG73" s="72"/>
    </row>
    <row r="74" spans="1:59" s="24" customFormat="1" ht="17.100000000000001" customHeight="1">
      <c r="A74" s="73" t="s">
        <v>27</v>
      </c>
      <c r="B74" s="74">
        <f t="shared" si="11"/>
        <v>98</v>
      </c>
      <c r="C74" s="75">
        <f t="shared" si="10"/>
        <v>15</v>
      </c>
      <c r="D74" s="75">
        <f t="shared" si="10"/>
        <v>113</v>
      </c>
      <c r="E74" s="74">
        <f t="shared" si="10"/>
        <v>22</v>
      </c>
      <c r="F74" s="75">
        <f t="shared" si="10"/>
        <v>3</v>
      </c>
      <c r="G74" s="75">
        <f t="shared" si="10"/>
        <v>25</v>
      </c>
      <c r="H74" s="74">
        <f t="shared" si="14"/>
        <v>138</v>
      </c>
      <c r="I74" s="76">
        <f t="shared" si="12"/>
        <v>18.115942028985508</v>
      </c>
      <c r="J74" s="77">
        <f t="shared" si="13"/>
        <v>1.3533392174168872</v>
      </c>
      <c r="K74" s="78"/>
      <c r="L74" s="75"/>
      <c r="M74" s="75"/>
      <c r="N74" s="74"/>
      <c r="O74" s="75"/>
      <c r="P74" s="75"/>
      <c r="Q74" s="74"/>
      <c r="R74" s="76"/>
      <c r="S74" s="77"/>
      <c r="T74" s="70"/>
      <c r="U74" s="70"/>
      <c r="Z74" s="71"/>
      <c r="AG74" s="72"/>
      <c r="AH74" s="72"/>
      <c r="AI74" s="72"/>
      <c r="AJ74" s="72"/>
      <c r="AK74" s="72"/>
      <c r="AL74" s="72"/>
      <c r="AM74" s="72"/>
      <c r="AN74" s="72"/>
      <c r="AO74" s="72"/>
      <c r="AP74" s="72"/>
      <c r="AQ74" s="72"/>
      <c r="AR74" s="72"/>
      <c r="AS74" s="72"/>
      <c r="AT74" s="72"/>
      <c r="AU74" s="72"/>
      <c r="AV74" s="72"/>
      <c r="AW74" s="72"/>
      <c r="AX74" s="72"/>
      <c r="AY74" s="72"/>
      <c r="AZ74" s="72"/>
      <c r="BA74" s="72"/>
      <c r="BB74" s="72"/>
      <c r="BC74" s="72"/>
      <c r="BD74" s="72"/>
      <c r="BE74" s="72"/>
      <c r="BF74" s="72"/>
      <c r="BG74" s="72"/>
    </row>
    <row r="75" spans="1:59" s="24" customFormat="1" ht="17.100000000000001" customHeight="1">
      <c r="A75" s="73" t="s">
        <v>28</v>
      </c>
      <c r="B75" s="74">
        <f t="shared" si="11"/>
        <v>103</v>
      </c>
      <c r="C75" s="75">
        <f t="shared" si="10"/>
        <v>16</v>
      </c>
      <c r="D75" s="75">
        <f t="shared" si="10"/>
        <v>119</v>
      </c>
      <c r="E75" s="74">
        <f t="shared" si="10"/>
        <v>23</v>
      </c>
      <c r="F75" s="75">
        <f t="shared" si="10"/>
        <v>4</v>
      </c>
      <c r="G75" s="75">
        <f t="shared" si="10"/>
        <v>27</v>
      </c>
      <c r="H75" s="74">
        <f t="shared" si="14"/>
        <v>146</v>
      </c>
      <c r="I75" s="76">
        <f t="shared" si="12"/>
        <v>18.493150684931507</v>
      </c>
      <c r="J75" s="77">
        <f t="shared" si="13"/>
        <v>1.4317936648033736</v>
      </c>
      <c r="K75" s="78"/>
      <c r="L75" s="75"/>
      <c r="M75" s="75"/>
      <c r="N75" s="74"/>
      <c r="O75" s="75"/>
      <c r="P75" s="75"/>
      <c r="Q75" s="74"/>
      <c r="R75" s="76"/>
      <c r="S75" s="77"/>
      <c r="T75" s="70"/>
      <c r="U75" s="70"/>
      <c r="Z75" s="71"/>
      <c r="AG75" s="72"/>
      <c r="AH75" s="72"/>
      <c r="AI75" s="72"/>
      <c r="AJ75" s="72"/>
      <c r="AK75" s="72"/>
      <c r="AL75" s="72"/>
      <c r="AM75" s="72"/>
      <c r="AN75" s="72"/>
      <c r="AO75" s="72"/>
      <c r="AP75" s="72"/>
      <c r="AQ75" s="72"/>
      <c r="AR75" s="72"/>
      <c r="AS75" s="72"/>
      <c r="AT75" s="72"/>
      <c r="AU75" s="72"/>
      <c r="AV75" s="72"/>
      <c r="AW75" s="72"/>
      <c r="AX75" s="72"/>
      <c r="AY75" s="72"/>
      <c r="AZ75" s="72"/>
      <c r="BA75" s="72"/>
      <c r="BB75" s="72"/>
      <c r="BC75" s="72"/>
      <c r="BD75" s="72"/>
      <c r="BE75" s="72"/>
      <c r="BF75" s="72"/>
      <c r="BG75" s="72"/>
    </row>
    <row r="76" spans="1:59" s="24" customFormat="1" ht="17.100000000000001" customHeight="1">
      <c r="A76" s="85" t="s">
        <v>29</v>
      </c>
      <c r="B76" s="86">
        <f t="shared" si="11"/>
        <v>100</v>
      </c>
      <c r="C76" s="87">
        <f t="shared" si="10"/>
        <v>13</v>
      </c>
      <c r="D76" s="87">
        <f t="shared" si="10"/>
        <v>113</v>
      </c>
      <c r="E76" s="86">
        <f t="shared" si="10"/>
        <v>22</v>
      </c>
      <c r="F76" s="87">
        <f t="shared" si="10"/>
        <v>8</v>
      </c>
      <c r="G76" s="87">
        <f t="shared" si="10"/>
        <v>30</v>
      </c>
      <c r="H76" s="86">
        <f t="shared" si="14"/>
        <v>143</v>
      </c>
      <c r="I76" s="88">
        <f t="shared" si="12"/>
        <v>20.97902097902098</v>
      </c>
      <c r="J76" s="89">
        <f t="shared" si="13"/>
        <v>1.4023732470334411</v>
      </c>
      <c r="K76" s="90"/>
      <c r="L76" s="87"/>
      <c r="M76" s="87"/>
      <c r="N76" s="86"/>
      <c r="O76" s="87"/>
      <c r="P76" s="87"/>
      <c r="Q76" s="86"/>
      <c r="R76" s="88"/>
      <c r="S76" s="89"/>
      <c r="T76" s="91"/>
      <c r="U76" s="91"/>
      <c r="V76" s="23"/>
      <c r="Y76" s="71"/>
      <c r="Z76" s="71"/>
      <c r="AA76" s="71"/>
      <c r="AG76" s="72"/>
      <c r="AH76" s="72"/>
      <c r="AI76" s="72"/>
      <c r="AJ76" s="72"/>
      <c r="AK76" s="72"/>
      <c r="AL76" s="72"/>
      <c r="AM76" s="72"/>
      <c r="AN76" s="72"/>
      <c r="AO76" s="72"/>
      <c r="AP76" s="72"/>
      <c r="AQ76" s="72"/>
      <c r="AR76" s="72"/>
      <c r="AS76" s="72"/>
      <c r="AT76" s="72"/>
      <c r="AU76" s="72"/>
      <c r="AV76" s="72"/>
      <c r="AW76" s="72"/>
      <c r="AX76" s="72"/>
      <c r="AY76" s="72"/>
      <c r="AZ76" s="72"/>
      <c r="BA76" s="72"/>
      <c r="BB76" s="72"/>
      <c r="BC76" s="72"/>
      <c r="BD76" s="72"/>
      <c r="BE76" s="72"/>
      <c r="BF76" s="72"/>
      <c r="BG76" s="72"/>
    </row>
    <row r="77" spans="1:59" s="24" customFormat="1" ht="17.100000000000001" customHeight="1">
      <c r="A77" s="92" t="s">
        <v>30</v>
      </c>
      <c r="B77" s="93">
        <f t="shared" si="11"/>
        <v>624</v>
      </c>
      <c r="C77" s="94">
        <f t="shared" si="10"/>
        <v>76</v>
      </c>
      <c r="D77" s="94">
        <f t="shared" si="10"/>
        <v>700</v>
      </c>
      <c r="E77" s="93">
        <f t="shared" si="10"/>
        <v>138</v>
      </c>
      <c r="F77" s="94">
        <f t="shared" si="10"/>
        <v>26</v>
      </c>
      <c r="G77" s="94">
        <f t="shared" si="10"/>
        <v>164</v>
      </c>
      <c r="H77" s="93">
        <f t="shared" si="14"/>
        <v>864</v>
      </c>
      <c r="I77" s="95">
        <f t="shared" si="12"/>
        <v>18.981481481481481</v>
      </c>
      <c r="J77" s="96">
        <f t="shared" si="13"/>
        <v>8.4730803177405125</v>
      </c>
      <c r="K77" s="97"/>
      <c r="L77" s="94"/>
      <c r="M77" s="94"/>
      <c r="N77" s="93"/>
      <c r="O77" s="94"/>
      <c r="P77" s="94"/>
      <c r="Q77" s="93"/>
      <c r="R77" s="95"/>
      <c r="S77" s="96"/>
      <c r="T77" s="91"/>
      <c r="U77" s="91"/>
      <c r="Y77" s="71"/>
      <c r="Z77" s="71"/>
      <c r="AA77" s="71"/>
      <c r="AG77" s="72"/>
      <c r="AH77" s="72"/>
      <c r="AI77" s="72"/>
      <c r="AJ77" s="72"/>
      <c r="AK77" s="72"/>
      <c r="AL77" s="72"/>
      <c r="AM77" s="72"/>
      <c r="AN77" s="72"/>
      <c r="AO77" s="72"/>
      <c r="AP77" s="72"/>
      <c r="AQ77" s="72"/>
      <c r="AR77" s="72"/>
      <c r="AS77" s="72"/>
      <c r="AT77" s="72"/>
      <c r="AU77" s="72"/>
      <c r="AV77" s="72"/>
      <c r="AW77" s="72"/>
      <c r="AX77" s="72"/>
      <c r="AY77" s="72"/>
      <c r="AZ77" s="72"/>
      <c r="BA77" s="72"/>
      <c r="BB77" s="72"/>
      <c r="BC77" s="72"/>
      <c r="BD77" s="72"/>
      <c r="BE77" s="72"/>
      <c r="BF77" s="72"/>
      <c r="BG77" s="72"/>
    </row>
    <row r="78" spans="1:59" s="24" customFormat="1" ht="17.100000000000001" customHeight="1">
      <c r="A78" s="92" t="s">
        <v>31</v>
      </c>
      <c r="B78" s="104">
        <f t="shared" si="11"/>
        <v>631</v>
      </c>
      <c r="C78" s="105">
        <f t="shared" si="10"/>
        <v>80</v>
      </c>
      <c r="D78" s="94">
        <f t="shared" si="10"/>
        <v>711</v>
      </c>
      <c r="E78" s="104">
        <f t="shared" si="10"/>
        <v>124</v>
      </c>
      <c r="F78" s="105">
        <f t="shared" si="10"/>
        <v>32</v>
      </c>
      <c r="G78" s="94">
        <f t="shared" si="10"/>
        <v>156</v>
      </c>
      <c r="H78" s="93">
        <f t="shared" si="14"/>
        <v>867</v>
      </c>
      <c r="I78" s="95">
        <f t="shared" si="12"/>
        <v>17.993079584775085</v>
      </c>
      <c r="J78" s="96">
        <f t="shared" si="13"/>
        <v>8.5025007355104449</v>
      </c>
      <c r="K78" s="106"/>
      <c r="L78" s="105"/>
      <c r="M78" s="94"/>
      <c r="N78" s="104"/>
      <c r="O78" s="105"/>
      <c r="P78" s="94"/>
      <c r="Q78" s="93"/>
      <c r="R78" s="95"/>
      <c r="S78" s="96"/>
      <c r="T78" s="91"/>
      <c r="U78" s="91"/>
      <c r="Y78" s="71"/>
      <c r="Z78" s="71"/>
      <c r="AA78" s="71"/>
      <c r="AG78" s="72"/>
      <c r="AH78" s="72"/>
      <c r="AI78" s="72"/>
      <c r="AJ78" s="72"/>
      <c r="AK78" s="72"/>
      <c r="AL78" s="72"/>
      <c r="AM78" s="72"/>
      <c r="AN78" s="72"/>
      <c r="AO78" s="72"/>
      <c r="AP78" s="72"/>
      <c r="AQ78" s="72"/>
      <c r="AR78" s="72"/>
      <c r="AS78" s="72"/>
      <c r="AT78" s="72"/>
      <c r="AU78" s="72"/>
      <c r="AV78" s="72"/>
      <c r="AW78" s="72"/>
      <c r="AX78" s="72"/>
      <c r="AY78" s="72"/>
      <c r="AZ78" s="72"/>
      <c r="BA78" s="72"/>
      <c r="BB78" s="72"/>
      <c r="BC78" s="72"/>
      <c r="BD78" s="72"/>
      <c r="BE78" s="72"/>
      <c r="BF78" s="72"/>
      <c r="BG78" s="72"/>
    </row>
    <row r="79" spans="1:59" s="24" customFormat="1" ht="17.100000000000001" customHeight="1">
      <c r="A79" s="300" t="s">
        <v>32</v>
      </c>
      <c r="B79" s="104">
        <f t="shared" si="11"/>
        <v>647</v>
      </c>
      <c r="C79" s="105">
        <f t="shared" si="10"/>
        <v>85</v>
      </c>
      <c r="D79" s="94">
        <f t="shared" si="10"/>
        <v>732</v>
      </c>
      <c r="E79" s="104">
        <f t="shared" si="10"/>
        <v>105</v>
      </c>
      <c r="F79" s="105">
        <f t="shared" si="10"/>
        <v>40</v>
      </c>
      <c r="G79" s="94">
        <f t="shared" si="10"/>
        <v>145</v>
      </c>
      <c r="H79" s="93">
        <f t="shared" si="14"/>
        <v>877</v>
      </c>
      <c r="I79" s="95">
        <f t="shared" si="12"/>
        <v>16.533637400228052</v>
      </c>
      <c r="J79" s="96">
        <f t="shared" si="13"/>
        <v>8.6005687947435518</v>
      </c>
      <c r="K79" s="106"/>
      <c r="L79" s="105"/>
      <c r="M79" s="94"/>
      <c r="N79" s="104"/>
      <c r="O79" s="105"/>
      <c r="P79" s="94"/>
      <c r="Q79" s="93"/>
      <c r="R79" s="95"/>
      <c r="S79" s="96"/>
      <c r="T79" s="91"/>
      <c r="U79" s="91"/>
      <c r="Y79" s="71"/>
      <c r="Z79" s="71"/>
      <c r="AA79" s="71"/>
      <c r="AG79" s="72"/>
      <c r="AH79" s="72"/>
      <c r="AI79" s="72"/>
      <c r="AJ79" s="72"/>
      <c r="AK79" s="72"/>
      <c r="AL79" s="72"/>
      <c r="AM79" s="72"/>
      <c r="AN79" s="72"/>
      <c r="AO79" s="72"/>
      <c r="AP79" s="72"/>
      <c r="AQ79" s="72"/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72"/>
      <c r="BE79" s="72"/>
      <c r="BF79" s="72"/>
      <c r="BG79" s="72"/>
    </row>
    <row r="80" spans="1:59" s="24" customFormat="1" ht="17.100000000000001" customHeight="1">
      <c r="A80" s="300" t="s">
        <v>33</v>
      </c>
      <c r="B80" s="104">
        <f t="shared" si="11"/>
        <v>605</v>
      </c>
      <c r="C80" s="105">
        <f t="shared" si="11"/>
        <v>91</v>
      </c>
      <c r="D80" s="94">
        <f t="shared" si="11"/>
        <v>696</v>
      </c>
      <c r="E80" s="104">
        <f t="shared" si="11"/>
        <v>93</v>
      </c>
      <c r="F80" s="105">
        <f t="shared" si="11"/>
        <v>26</v>
      </c>
      <c r="G80" s="94">
        <f t="shared" si="11"/>
        <v>119</v>
      </c>
      <c r="H80" s="93">
        <f t="shared" si="14"/>
        <v>815</v>
      </c>
      <c r="I80" s="95">
        <f t="shared" si="12"/>
        <v>14.60122699386503</v>
      </c>
      <c r="J80" s="96">
        <f t="shared" si="13"/>
        <v>7.992546827498284</v>
      </c>
      <c r="K80" s="106"/>
      <c r="L80" s="105"/>
      <c r="M80" s="94"/>
      <c r="N80" s="104"/>
      <c r="O80" s="105"/>
      <c r="P80" s="94"/>
      <c r="Q80" s="93"/>
      <c r="R80" s="95"/>
      <c r="S80" s="96"/>
      <c r="T80" s="91"/>
      <c r="U80" s="91"/>
      <c r="Y80" s="71"/>
      <c r="Z80" s="71"/>
      <c r="AA80" s="71"/>
      <c r="AG80" s="72"/>
      <c r="AH80" s="72"/>
      <c r="AI80" s="72"/>
      <c r="AJ80" s="72"/>
      <c r="AK80" s="72"/>
      <c r="AL80" s="72"/>
      <c r="AM80" s="72"/>
      <c r="AN80" s="72"/>
      <c r="AO80" s="72"/>
      <c r="AP80" s="72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72"/>
      <c r="BE80" s="72"/>
      <c r="BF80" s="72"/>
      <c r="BG80" s="72"/>
    </row>
    <row r="81" spans="1:59" s="24" customFormat="1" ht="17.100000000000001" customHeight="1">
      <c r="A81" s="300" t="s">
        <v>34</v>
      </c>
      <c r="B81" s="104">
        <f t="shared" ref="B81:G96" si="15">B41+K41</f>
        <v>663</v>
      </c>
      <c r="C81" s="105">
        <f t="shared" si="15"/>
        <v>73</v>
      </c>
      <c r="D81" s="94">
        <f t="shared" si="15"/>
        <v>736</v>
      </c>
      <c r="E81" s="104">
        <f t="shared" si="15"/>
        <v>98</v>
      </c>
      <c r="F81" s="105">
        <f t="shared" si="15"/>
        <v>21</v>
      </c>
      <c r="G81" s="94">
        <f t="shared" si="15"/>
        <v>119</v>
      </c>
      <c r="H81" s="93">
        <f t="shared" si="14"/>
        <v>855</v>
      </c>
      <c r="I81" s="95">
        <f t="shared" si="12"/>
        <v>13.91812865497076</v>
      </c>
      <c r="J81" s="96">
        <f t="shared" si="13"/>
        <v>8.3848190644307152</v>
      </c>
      <c r="K81" s="106"/>
      <c r="L81" s="105"/>
      <c r="M81" s="94"/>
      <c r="N81" s="104"/>
      <c r="O81" s="105"/>
      <c r="P81" s="94"/>
      <c r="Q81" s="93"/>
      <c r="R81" s="95"/>
      <c r="S81" s="96"/>
      <c r="T81" s="91"/>
      <c r="U81" s="91"/>
      <c r="Y81" s="71"/>
      <c r="Z81" s="71"/>
      <c r="AA81" s="71"/>
      <c r="AG81" s="72"/>
      <c r="AH81" s="72"/>
      <c r="AI81" s="72"/>
      <c r="AJ81" s="72"/>
      <c r="AK81" s="72"/>
      <c r="AL81" s="72"/>
      <c r="AM81" s="72"/>
      <c r="AN81" s="72"/>
      <c r="AO81" s="72"/>
      <c r="AP81" s="72"/>
      <c r="AQ81" s="72"/>
      <c r="AR81" s="72"/>
      <c r="AS81" s="72"/>
      <c r="AT81" s="72"/>
      <c r="AU81" s="72"/>
      <c r="AV81" s="72"/>
      <c r="AW81" s="72"/>
      <c r="AX81" s="72"/>
      <c r="AY81" s="72"/>
      <c r="AZ81" s="72"/>
      <c r="BA81" s="72"/>
      <c r="BB81" s="72"/>
      <c r="BC81" s="72"/>
      <c r="BD81" s="72"/>
      <c r="BE81" s="72"/>
      <c r="BF81" s="72"/>
      <c r="BG81" s="72"/>
    </row>
    <row r="82" spans="1:59" s="24" customFormat="1" ht="17.100000000000001" customHeight="1">
      <c r="A82" s="300" t="s">
        <v>35</v>
      </c>
      <c r="B82" s="104">
        <f t="shared" si="15"/>
        <v>648</v>
      </c>
      <c r="C82" s="105">
        <f t="shared" si="15"/>
        <v>73</v>
      </c>
      <c r="D82" s="94">
        <f t="shared" si="15"/>
        <v>721</v>
      </c>
      <c r="E82" s="104">
        <f t="shared" si="15"/>
        <v>94</v>
      </c>
      <c r="F82" s="105">
        <f t="shared" si="15"/>
        <v>31</v>
      </c>
      <c r="G82" s="94">
        <f t="shared" si="15"/>
        <v>125</v>
      </c>
      <c r="H82" s="93">
        <f t="shared" si="14"/>
        <v>846</v>
      </c>
      <c r="I82" s="95">
        <f t="shared" si="12"/>
        <v>14.775413711583923</v>
      </c>
      <c r="J82" s="96">
        <f t="shared" si="13"/>
        <v>8.2965578111209179</v>
      </c>
      <c r="K82" s="106"/>
      <c r="L82" s="105"/>
      <c r="M82" s="94"/>
      <c r="N82" s="104"/>
      <c r="O82" s="105"/>
      <c r="P82" s="94"/>
      <c r="Q82" s="93"/>
      <c r="R82" s="95"/>
      <c r="S82" s="96"/>
      <c r="T82" s="91"/>
      <c r="U82" s="91"/>
      <c r="Y82" s="71"/>
      <c r="Z82" s="71"/>
      <c r="AA82" s="71"/>
      <c r="AG82" s="72"/>
      <c r="AH82" s="72"/>
      <c r="AI82" s="72"/>
      <c r="AJ82" s="72"/>
      <c r="AK82" s="72"/>
      <c r="AL82" s="72"/>
      <c r="AM82" s="72"/>
      <c r="AN82" s="72"/>
      <c r="AO82" s="72"/>
      <c r="AP82" s="72"/>
      <c r="AQ82" s="72"/>
      <c r="AR82" s="72"/>
      <c r="AS82" s="72"/>
      <c r="AT82" s="72"/>
      <c r="AU82" s="72"/>
      <c r="AV82" s="72"/>
      <c r="AW82" s="72"/>
      <c r="AX82" s="72"/>
      <c r="AY82" s="72"/>
      <c r="AZ82" s="72"/>
      <c r="BA82" s="72"/>
      <c r="BB82" s="72"/>
      <c r="BC82" s="72"/>
      <c r="BD82" s="72"/>
      <c r="BE82" s="72"/>
      <c r="BF82" s="72"/>
      <c r="BG82" s="72"/>
    </row>
    <row r="83" spans="1:59" s="24" customFormat="1" ht="17.100000000000001" customHeight="1">
      <c r="A83" s="300" t="s">
        <v>36</v>
      </c>
      <c r="B83" s="104">
        <f t="shared" si="15"/>
        <v>675</v>
      </c>
      <c r="C83" s="105">
        <f t="shared" si="15"/>
        <v>73</v>
      </c>
      <c r="D83" s="94">
        <f t="shared" si="15"/>
        <v>748</v>
      </c>
      <c r="E83" s="104">
        <f t="shared" si="15"/>
        <v>105</v>
      </c>
      <c r="F83" s="105">
        <f t="shared" si="15"/>
        <v>24</v>
      </c>
      <c r="G83" s="94">
        <f t="shared" si="15"/>
        <v>129</v>
      </c>
      <c r="H83" s="93">
        <f t="shared" si="14"/>
        <v>877</v>
      </c>
      <c r="I83" s="95">
        <f t="shared" si="12"/>
        <v>14.709236031927025</v>
      </c>
      <c r="J83" s="96">
        <f t="shared" si="13"/>
        <v>8.6005687947435518</v>
      </c>
      <c r="K83" s="106"/>
      <c r="L83" s="105"/>
      <c r="M83" s="94"/>
      <c r="N83" s="104"/>
      <c r="O83" s="105"/>
      <c r="P83" s="94"/>
      <c r="Q83" s="93"/>
      <c r="R83" s="95"/>
      <c r="S83" s="96"/>
      <c r="T83" s="91"/>
      <c r="U83" s="91"/>
      <c r="Y83" s="71"/>
      <c r="Z83" s="71"/>
      <c r="AA83" s="71"/>
      <c r="AG83" s="72"/>
      <c r="AH83" s="72"/>
      <c r="AI83" s="72"/>
      <c r="AJ83" s="72"/>
      <c r="AK83" s="72"/>
      <c r="AL83" s="72"/>
      <c r="AM83" s="72"/>
      <c r="AN83" s="72"/>
      <c r="AO83" s="72"/>
      <c r="AP83" s="72"/>
      <c r="AQ83" s="72"/>
      <c r="AR83" s="72"/>
      <c r="AS83" s="72"/>
      <c r="AT83" s="72"/>
      <c r="AU83" s="72"/>
      <c r="AV83" s="72"/>
      <c r="AW83" s="72"/>
      <c r="AX83" s="72"/>
      <c r="AY83" s="72"/>
      <c r="AZ83" s="72"/>
      <c r="BA83" s="72"/>
      <c r="BB83" s="72"/>
      <c r="BC83" s="72"/>
      <c r="BD83" s="72"/>
      <c r="BE83" s="72"/>
      <c r="BF83" s="72"/>
      <c r="BG83" s="72"/>
    </row>
    <row r="84" spans="1:59" s="24" customFormat="1" ht="17.100000000000001" customHeight="1">
      <c r="A84" s="300" t="s">
        <v>37</v>
      </c>
      <c r="B84" s="107">
        <f t="shared" si="15"/>
        <v>606</v>
      </c>
      <c r="C84" s="108">
        <f t="shared" si="15"/>
        <v>88</v>
      </c>
      <c r="D84" s="109">
        <f t="shared" si="15"/>
        <v>694</v>
      </c>
      <c r="E84" s="107">
        <f t="shared" si="15"/>
        <v>100</v>
      </c>
      <c r="F84" s="110">
        <f t="shared" si="15"/>
        <v>19</v>
      </c>
      <c r="G84" s="109">
        <f t="shared" si="15"/>
        <v>119</v>
      </c>
      <c r="H84" s="104">
        <f t="shared" si="14"/>
        <v>813</v>
      </c>
      <c r="I84" s="95">
        <f t="shared" si="12"/>
        <v>14.637146371463713</v>
      </c>
      <c r="J84" s="96">
        <f t="shared" si="13"/>
        <v>7.9729332156516621</v>
      </c>
      <c r="K84" s="111"/>
      <c r="L84" s="108"/>
      <c r="M84" s="109"/>
      <c r="N84" s="107"/>
      <c r="O84" s="110"/>
      <c r="P84" s="109"/>
      <c r="Q84" s="104"/>
      <c r="R84" s="95"/>
      <c r="S84" s="96"/>
      <c r="T84" s="91"/>
      <c r="U84" s="91"/>
      <c r="Y84" s="71"/>
      <c r="Z84" s="71"/>
      <c r="AA84" s="71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2"/>
      <c r="AS84" s="72"/>
      <c r="AT84" s="72"/>
      <c r="AU84" s="72"/>
      <c r="AV84" s="72"/>
      <c r="AW84" s="72"/>
      <c r="AX84" s="72"/>
      <c r="AY84" s="72"/>
      <c r="AZ84" s="72"/>
      <c r="BA84" s="72"/>
      <c r="BB84" s="72"/>
      <c r="BC84" s="72"/>
      <c r="BD84" s="72"/>
      <c r="BE84" s="72"/>
      <c r="BF84" s="72"/>
      <c r="BG84" s="72"/>
    </row>
    <row r="85" spans="1:59" s="24" customFormat="1" ht="17.100000000000001" customHeight="1">
      <c r="A85" s="112" t="s">
        <v>38</v>
      </c>
      <c r="B85" s="107">
        <f t="shared" si="15"/>
        <v>621</v>
      </c>
      <c r="C85" s="108">
        <f t="shared" si="15"/>
        <v>97</v>
      </c>
      <c r="D85" s="109">
        <f t="shared" si="15"/>
        <v>718</v>
      </c>
      <c r="E85" s="107">
        <f t="shared" si="15"/>
        <v>111</v>
      </c>
      <c r="F85" s="110">
        <f t="shared" si="15"/>
        <v>12</v>
      </c>
      <c r="G85" s="109">
        <f t="shared" si="15"/>
        <v>123</v>
      </c>
      <c r="H85" s="104">
        <f t="shared" si="14"/>
        <v>841</v>
      </c>
      <c r="I85" s="95">
        <f t="shared" si="12"/>
        <v>14.625445897740784</v>
      </c>
      <c r="J85" s="96">
        <f t="shared" si="13"/>
        <v>8.2475237815043645</v>
      </c>
      <c r="K85" s="111"/>
      <c r="L85" s="108"/>
      <c r="M85" s="109"/>
      <c r="N85" s="107"/>
      <c r="O85" s="110"/>
      <c r="P85" s="109"/>
      <c r="Q85" s="104"/>
      <c r="R85" s="95"/>
      <c r="S85" s="96"/>
      <c r="T85" s="91"/>
      <c r="U85" s="91"/>
      <c r="Y85" s="71"/>
      <c r="Z85" s="71"/>
      <c r="AA85" s="71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2"/>
      <c r="AS85" s="72"/>
      <c r="AT85" s="72"/>
      <c r="AU85" s="72"/>
      <c r="AV85" s="72"/>
      <c r="AW85" s="72"/>
      <c r="AX85" s="72"/>
      <c r="AY85" s="72"/>
      <c r="AZ85" s="72"/>
      <c r="BA85" s="72"/>
      <c r="BB85" s="72"/>
      <c r="BC85" s="72"/>
      <c r="BD85" s="72"/>
      <c r="BE85" s="72"/>
      <c r="BF85" s="72"/>
      <c r="BG85" s="72"/>
    </row>
    <row r="86" spans="1:59" s="24" customFormat="1" ht="17.100000000000001" customHeight="1">
      <c r="A86" s="113" t="s">
        <v>39</v>
      </c>
      <c r="B86" s="114">
        <f t="shared" si="15"/>
        <v>160</v>
      </c>
      <c r="C86" s="115">
        <f t="shared" si="15"/>
        <v>23</v>
      </c>
      <c r="D86" s="116">
        <f t="shared" si="15"/>
        <v>183</v>
      </c>
      <c r="E86" s="114">
        <f t="shared" si="15"/>
        <v>19</v>
      </c>
      <c r="F86" s="117">
        <f t="shared" si="15"/>
        <v>1</v>
      </c>
      <c r="G86" s="116">
        <f t="shared" si="15"/>
        <v>20</v>
      </c>
      <c r="H86" s="118">
        <f t="shared" si="14"/>
        <v>203</v>
      </c>
      <c r="I86" s="119">
        <f t="shared" si="12"/>
        <v>9.8522167487684733</v>
      </c>
      <c r="J86" s="120">
        <f t="shared" si="13"/>
        <v>1.9907816024320879</v>
      </c>
      <c r="K86" s="121"/>
      <c r="L86" s="115"/>
      <c r="M86" s="116"/>
      <c r="N86" s="114"/>
      <c r="O86" s="117"/>
      <c r="P86" s="116"/>
      <c r="Q86" s="118"/>
      <c r="R86" s="119"/>
      <c r="S86" s="120"/>
      <c r="T86" s="91"/>
      <c r="U86" s="91"/>
      <c r="Y86" s="71"/>
      <c r="Z86" s="71"/>
      <c r="AA86" s="71"/>
      <c r="AG86" s="72"/>
      <c r="AH86" s="72"/>
      <c r="AI86" s="72"/>
      <c r="AJ86" s="72"/>
      <c r="AK86" s="72"/>
      <c r="AL86" s="72"/>
      <c r="AM86" s="72"/>
      <c r="AN86" s="72"/>
      <c r="AO86" s="72"/>
      <c r="AP86" s="72"/>
      <c r="AQ86" s="72"/>
      <c r="AR86" s="72"/>
      <c r="AS86" s="72"/>
      <c r="AT86" s="72"/>
      <c r="AU86" s="72"/>
      <c r="AV86" s="72"/>
      <c r="AW86" s="72"/>
      <c r="AX86" s="72"/>
      <c r="AY86" s="72"/>
      <c r="AZ86" s="72"/>
      <c r="BA86" s="72"/>
      <c r="BB86" s="72"/>
      <c r="BC86" s="72"/>
      <c r="BD86" s="72"/>
      <c r="BE86" s="72"/>
      <c r="BF86" s="72"/>
      <c r="BG86" s="72"/>
    </row>
    <row r="87" spans="1:59" s="24" customFormat="1" ht="17.100000000000001" customHeight="1">
      <c r="A87" s="122" t="s">
        <v>40</v>
      </c>
      <c r="B87" s="123">
        <f t="shared" si="15"/>
        <v>106</v>
      </c>
      <c r="C87" s="124">
        <f t="shared" si="15"/>
        <v>9</v>
      </c>
      <c r="D87" s="125">
        <f t="shared" si="15"/>
        <v>115</v>
      </c>
      <c r="E87" s="123">
        <f t="shared" si="15"/>
        <v>19</v>
      </c>
      <c r="F87" s="126">
        <f t="shared" si="15"/>
        <v>2</v>
      </c>
      <c r="G87" s="125">
        <f t="shared" si="15"/>
        <v>21</v>
      </c>
      <c r="H87" s="127">
        <f t="shared" si="14"/>
        <v>136</v>
      </c>
      <c r="I87" s="128">
        <f t="shared" si="12"/>
        <v>15.441176470588234</v>
      </c>
      <c r="J87" s="129">
        <f t="shared" si="13"/>
        <v>1.3337256055702658</v>
      </c>
      <c r="K87" s="130"/>
      <c r="L87" s="124"/>
      <c r="M87" s="125"/>
      <c r="N87" s="123"/>
      <c r="O87" s="126"/>
      <c r="P87" s="125"/>
      <c r="Q87" s="127"/>
      <c r="R87" s="128"/>
      <c r="S87" s="129"/>
      <c r="T87" s="91"/>
      <c r="U87" s="91"/>
      <c r="Y87" s="71"/>
      <c r="Z87" s="71"/>
      <c r="AA87" s="71"/>
      <c r="AG87" s="72"/>
      <c r="AH87" s="72"/>
      <c r="AI87" s="72"/>
      <c r="AJ87" s="72"/>
      <c r="AK87" s="72"/>
      <c r="AL87" s="72"/>
      <c r="AM87" s="72"/>
      <c r="AN87" s="72"/>
      <c r="AO87" s="72"/>
      <c r="AP87" s="72"/>
      <c r="AQ87" s="72"/>
      <c r="AR87" s="72"/>
      <c r="AS87" s="72"/>
      <c r="AT87" s="72"/>
      <c r="AU87" s="72"/>
      <c r="AV87" s="72"/>
      <c r="AW87" s="72"/>
      <c r="AX87" s="72"/>
      <c r="AY87" s="72"/>
      <c r="AZ87" s="72"/>
      <c r="BA87" s="72"/>
      <c r="BB87" s="72"/>
      <c r="BC87" s="72"/>
      <c r="BD87" s="72"/>
      <c r="BE87" s="72"/>
      <c r="BF87" s="72"/>
      <c r="BG87" s="72"/>
    </row>
    <row r="88" spans="1:59" s="24" customFormat="1" ht="17.100000000000001" customHeight="1">
      <c r="A88" s="122" t="s">
        <v>41</v>
      </c>
      <c r="B88" s="123">
        <f t="shared" si="15"/>
        <v>137</v>
      </c>
      <c r="C88" s="124">
        <f t="shared" si="15"/>
        <v>14</v>
      </c>
      <c r="D88" s="125">
        <f t="shared" si="15"/>
        <v>151</v>
      </c>
      <c r="E88" s="123">
        <f t="shared" si="15"/>
        <v>18</v>
      </c>
      <c r="F88" s="126">
        <f t="shared" si="15"/>
        <v>0</v>
      </c>
      <c r="G88" s="125">
        <f t="shared" si="15"/>
        <v>18</v>
      </c>
      <c r="H88" s="127">
        <f t="shared" si="14"/>
        <v>169</v>
      </c>
      <c r="I88" s="128">
        <f t="shared" si="12"/>
        <v>10.650887573964498</v>
      </c>
      <c r="J88" s="129">
        <f t="shared" si="13"/>
        <v>1.6573502010395214</v>
      </c>
      <c r="K88" s="130"/>
      <c r="L88" s="124"/>
      <c r="M88" s="125"/>
      <c r="N88" s="123"/>
      <c r="O88" s="126"/>
      <c r="P88" s="125"/>
      <c r="Q88" s="127"/>
      <c r="R88" s="128"/>
      <c r="S88" s="129"/>
      <c r="T88" s="91"/>
      <c r="U88" s="91"/>
      <c r="Y88" s="71"/>
      <c r="Z88" s="71"/>
      <c r="AA88" s="71"/>
      <c r="AG88" s="72"/>
      <c r="AH88" s="72"/>
      <c r="AI88" s="72"/>
      <c r="AJ88" s="72"/>
      <c r="AK88" s="72"/>
      <c r="AL88" s="72"/>
      <c r="AM88" s="72"/>
      <c r="AN88" s="72"/>
      <c r="AO88" s="72"/>
      <c r="AP88" s="72"/>
      <c r="AQ88" s="72"/>
      <c r="AR88" s="72"/>
      <c r="AS88" s="72"/>
      <c r="AT88" s="72"/>
      <c r="AU88" s="72"/>
      <c r="AV88" s="72"/>
      <c r="AW88" s="72"/>
      <c r="AX88" s="72"/>
      <c r="AY88" s="72"/>
      <c r="AZ88" s="72"/>
      <c r="BA88" s="72"/>
      <c r="BB88" s="72"/>
      <c r="BC88" s="72"/>
      <c r="BD88" s="72"/>
      <c r="BE88" s="72"/>
      <c r="BF88" s="72"/>
      <c r="BG88" s="72"/>
    </row>
    <row r="89" spans="1:59" s="24" customFormat="1" ht="17.100000000000001" customHeight="1">
      <c r="A89" s="122" t="s">
        <v>42</v>
      </c>
      <c r="B89" s="123">
        <f t="shared" si="15"/>
        <v>96</v>
      </c>
      <c r="C89" s="124">
        <f t="shared" si="15"/>
        <v>7</v>
      </c>
      <c r="D89" s="125">
        <f t="shared" si="15"/>
        <v>103</v>
      </c>
      <c r="E89" s="123">
        <f t="shared" si="15"/>
        <v>24</v>
      </c>
      <c r="F89" s="126">
        <f t="shared" si="15"/>
        <v>1</v>
      </c>
      <c r="G89" s="125">
        <f t="shared" si="15"/>
        <v>25</v>
      </c>
      <c r="H89" s="127">
        <f t="shared" si="14"/>
        <v>128</v>
      </c>
      <c r="I89" s="128">
        <f t="shared" si="12"/>
        <v>19.53125</v>
      </c>
      <c r="J89" s="129">
        <f t="shared" si="13"/>
        <v>1.2552711581837797</v>
      </c>
      <c r="K89" s="130"/>
      <c r="L89" s="124"/>
      <c r="M89" s="125"/>
      <c r="N89" s="123"/>
      <c r="O89" s="126"/>
      <c r="P89" s="125"/>
      <c r="Q89" s="127"/>
      <c r="R89" s="128"/>
      <c r="S89" s="129"/>
      <c r="T89" s="91"/>
      <c r="U89" s="91"/>
      <c r="Y89" s="71"/>
      <c r="Z89" s="71"/>
      <c r="AA89" s="71"/>
      <c r="AG89" s="72"/>
      <c r="AH89" s="72"/>
      <c r="AI89" s="72"/>
      <c r="AJ89" s="72"/>
      <c r="AK89" s="72"/>
      <c r="AL89" s="72"/>
      <c r="AM89" s="72"/>
      <c r="AN89" s="72"/>
      <c r="AO89" s="72"/>
      <c r="AP89" s="72"/>
      <c r="AQ89" s="72"/>
      <c r="AR89" s="72"/>
      <c r="AS89" s="72"/>
      <c r="AT89" s="72"/>
      <c r="AU89" s="72"/>
      <c r="AV89" s="72"/>
      <c r="AW89" s="72"/>
      <c r="AX89" s="72"/>
      <c r="AY89" s="72"/>
      <c r="AZ89" s="72"/>
      <c r="BA89" s="72"/>
      <c r="BB89" s="72"/>
      <c r="BC89" s="72"/>
      <c r="BD89" s="72"/>
      <c r="BE89" s="72"/>
      <c r="BF89" s="72"/>
      <c r="BG89" s="72"/>
    </row>
    <row r="90" spans="1:59" s="24" customFormat="1" ht="17.100000000000001" customHeight="1">
      <c r="A90" s="122" t="s">
        <v>43</v>
      </c>
      <c r="B90" s="74">
        <f t="shared" si="15"/>
        <v>150</v>
      </c>
      <c r="C90" s="75">
        <f t="shared" si="15"/>
        <v>12</v>
      </c>
      <c r="D90" s="75">
        <f t="shared" si="15"/>
        <v>162</v>
      </c>
      <c r="E90" s="74">
        <f t="shared" si="15"/>
        <v>24</v>
      </c>
      <c r="F90" s="75">
        <f t="shared" si="15"/>
        <v>2</v>
      </c>
      <c r="G90" s="75">
        <f t="shared" si="15"/>
        <v>26</v>
      </c>
      <c r="H90" s="74">
        <f t="shared" si="14"/>
        <v>188</v>
      </c>
      <c r="I90" s="76">
        <f t="shared" si="12"/>
        <v>13.829787234042554</v>
      </c>
      <c r="J90" s="77">
        <f t="shared" si="13"/>
        <v>1.8436795135824262</v>
      </c>
      <c r="K90" s="78"/>
      <c r="L90" s="75"/>
      <c r="M90" s="75"/>
      <c r="N90" s="74"/>
      <c r="O90" s="75"/>
      <c r="P90" s="75"/>
      <c r="Q90" s="74"/>
      <c r="R90" s="76"/>
      <c r="S90" s="77"/>
      <c r="T90" s="70"/>
      <c r="U90" s="70"/>
      <c r="Y90" s="71"/>
      <c r="Z90" s="71"/>
      <c r="AA90" s="71"/>
      <c r="AG90" s="72"/>
      <c r="AH90" s="72"/>
      <c r="AI90" s="72"/>
      <c r="AJ90" s="72"/>
      <c r="AK90" s="72"/>
      <c r="AL90" s="72"/>
      <c r="AM90" s="72"/>
      <c r="AN90" s="72"/>
      <c r="AO90" s="72"/>
      <c r="AP90" s="72"/>
      <c r="AQ90" s="72"/>
      <c r="AR90" s="72"/>
      <c r="AS90" s="72"/>
      <c r="AT90" s="72"/>
      <c r="AU90" s="72"/>
      <c r="AV90" s="72"/>
      <c r="AW90" s="72"/>
      <c r="AX90" s="72"/>
      <c r="AY90" s="72"/>
      <c r="AZ90" s="72"/>
      <c r="BA90" s="72"/>
      <c r="BB90" s="72"/>
      <c r="BC90" s="72"/>
      <c r="BD90" s="72"/>
      <c r="BE90" s="72"/>
      <c r="BF90" s="72"/>
      <c r="BG90" s="72"/>
    </row>
    <row r="91" spans="1:59" s="24" customFormat="1" ht="17.100000000000001" customHeight="1">
      <c r="A91" s="131" t="s">
        <v>44</v>
      </c>
      <c r="B91" s="86">
        <f t="shared" si="15"/>
        <v>84</v>
      </c>
      <c r="C91" s="87">
        <f t="shared" si="15"/>
        <v>11</v>
      </c>
      <c r="D91" s="87">
        <f t="shared" si="15"/>
        <v>95</v>
      </c>
      <c r="E91" s="86">
        <f t="shared" si="15"/>
        <v>17</v>
      </c>
      <c r="F91" s="87">
        <f t="shared" si="15"/>
        <v>1</v>
      </c>
      <c r="G91" s="87">
        <f t="shared" si="15"/>
        <v>18</v>
      </c>
      <c r="H91" s="86">
        <f t="shared" si="14"/>
        <v>113</v>
      </c>
      <c r="I91" s="132">
        <f t="shared" si="12"/>
        <v>15.929203539823011</v>
      </c>
      <c r="J91" s="133">
        <f t="shared" si="13"/>
        <v>1.108169069334118</v>
      </c>
      <c r="K91" s="90"/>
      <c r="L91" s="87"/>
      <c r="M91" s="87"/>
      <c r="N91" s="86"/>
      <c r="O91" s="87"/>
      <c r="P91" s="87"/>
      <c r="Q91" s="86"/>
      <c r="R91" s="132"/>
      <c r="S91" s="133"/>
      <c r="T91" s="70"/>
      <c r="U91" s="70"/>
      <c r="Y91" s="71"/>
      <c r="Z91" s="71"/>
      <c r="AA91" s="71"/>
      <c r="AG91" s="72"/>
      <c r="AH91" s="72"/>
      <c r="AI91" s="72"/>
      <c r="AJ91" s="72"/>
      <c r="AK91" s="72"/>
      <c r="AL91" s="72"/>
      <c r="AM91" s="72"/>
      <c r="AN91" s="72"/>
      <c r="AO91" s="72"/>
      <c r="AP91" s="72"/>
      <c r="AQ91" s="72"/>
      <c r="AR91" s="72"/>
      <c r="AS91" s="72"/>
      <c r="AT91" s="72"/>
      <c r="AU91" s="72"/>
      <c r="AV91" s="72"/>
      <c r="AW91" s="72"/>
      <c r="AX91" s="72"/>
      <c r="AY91" s="72"/>
      <c r="AZ91" s="72"/>
      <c r="BA91" s="72"/>
      <c r="BB91" s="72"/>
      <c r="BC91" s="72"/>
      <c r="BD91" s="72"/>
      <c r="BE91" s="72"/>
      <c r="BF91" s="72"/>
      <c r="BG91" s="72"/>
    </row>
    <row r="92" spans="1:59" s="24" customFormat="1" ht="17.100000000000001" customHeight="1">
      <c r="A92" s="112" t="s">
        <v>45</v>
      </c>
      <c r="B92" s="93">
        <f t="shared" si="15"/>
        <v>733</v>
      </c>
      <c r="C92" s="94">
        <f t="shared" si="15"/>
        <v>76</v>
      </c>
      <c r="D92" s="94">
        <f t="shared" si="15"/>
        <v>809</v>
      </c>
      <c r="E92" s="93">
        <f t="shared" si="15"/>
        <v>121</v>
      </c>
      <c r="F92" s="94">
        <f t="shared" si="15"/>
        <v>7</v>
      </c>
      <c r="G92" s="94">
        <f t="shared" si="15"/>
        <v>128</v>
      </c>
      <c r="H92" s="93">
        <f t="shared" si="14"/>
        <v>937</v>
      </c>
      <c r="I92" s="95">
        <f t="shared" si="12"/>
        <v>13.660618996798293</v>
      </c>
      <c r="J92" s="96">
        <f t="shared" si="13"/>
        <v>9.1889771501421986</v>
      </c>
      <c r="K92" s="97"/>
      <c r="L92" s="94"/>
      <c r="M92" s="94"/>
      <c r="N92" s="93"/>
      <c r="O92" s="94"/>
      <c r="P92" s="94"/>
      <c r="Q92" s="93"/>
      <c r="R92" s="95"/>
      <c r="S92" s="96"/>
      <c r="T92" s="91"/>
      <c r="U92" s="91"/>
      <c r="Y92" s="71"/>
      <c r="Z92" s="71"/>
      <c r="AA92" s="71"/>
      <c r="AG92" s="72"/>
      <c r="AH92" s="72"/>
      <c r="AI92" s="72"/>
      <c r="AJ92" s="72"/>
      <c r="AK92" s="72"/>
      <c r="AL92" s="72"/>
      <c r="AM92" s="72"/>
      <c r="AN92" s="72"/>
      <c r="AO92" s="72"/>
      <c r="AP92" s="72"/>
      <c r="AQ92" s="72"/>
      <c r="AR92" s="72"/>
      <c r="AS92" s="72"/>
      <c r="AT92" s="72"/>
      <c r="AU92" s="72"/>
      <c r="AV92" s="72"/>
      <c r="AW92" s="72"/>
      <c r="AX92" s="72"/>
      <c r="AY92" s="72"/>
      <c r="AZ92" s="72"/>
      <c r="BA92" s="72"/>
      <c r="BB92" s="72"/>
      <c r="BC92" s="72"/>
      <c r="BD92" s="72"/>
      <c r="BE92" s="72"/>
      <c r="BF92" s="72"/>
      <c r="BG92" s="72"/>
    </row>
    <row r="93" spans="1:59" s="24" customFormat="1" ht="17.100000000000001" customHeight="1">
      <c r="A93" s="98" t="s">
        <v>46</v>
      </c>
      <c r="B93" s="134">
        <f t="shared" si="15"/>
        <v>99</v>
      </c>
      <c r="C93" s="135">
        <f t="shared" si="15"/>
        <v>6</v>
      </c>
      <c r="D93" s="135">
        <f t="shared" si="15"/>
        <v>105</v>
      </c>
      <c r="E93" s="134">
        <f t="shared" si="15"/>
        <v>19</v>
      </c>
      <c r="F93" s="135">
        <f t="shared" si="15"/>
        <v>0</v>
      </c>
      <c r="G93" s="135">
        <f t="shared" si="15"/>
        <v>19</v>
      </c>
      <c r="H93" s="134">
        <f t="shared" si="14"/>
        <v>124</v>
      </c>
      <c r="I93" s="136">
        <f t="shared" si="12"/>
        <v>15.32258064516129</v>
      </c>
      <c r="J93" s="137">
        <f t="shared" si="13"/>
        <v>1.2160439344905365</v>
      </c>
      <c r="K93" s="138"/>
      <c r="L93" s="135"/>
      <c r="M93" s="135"/>
      <c r="N93" s="134"/>
      <c r="O93" s="135"/>
      <c r="P93" s="135"/>
      <c r="Q93" s="134"/>
      <c r="R93" s="136"/>
      <c r="S93" s="137"/>
      <c r="T93" s="70"/>
      <c r="U93" s="70"/>
      <c r="Y93" s="71"/>
      <c r="Z93" s="71"/>
      <c r="AA93" s="71"/>
      <c r="AG93" s="72"/>
      <c r="AH93" s="72"/>
      <c r="AI93" s="72"/>
      <c r="AJ93" s="72"/>
      <c r="AK93" s="72"/>
      <c r="AL93" s="72"/>
      <c r="AM93" s="72"/>
      <c r="AN93" s="72"/>
      <c r="AO93" s="72"/>
      <c r="AP93" s="72"/>
      <c r="AQ93" s="72"/>
      <c r="AR93" s="72"/>
      <c r="AS93" s="72"/>
      <c r="AT93" s="72"/>
      <c r="AU93" s="72"/>
      <c r="AV93" s="72"/>
      <c r="AW93" s="72"/>
      <c r="AX93" s="72"/>
      <c r="AY93" s="72"/>
      <c r="AZ93" s="72"/>
      <c r="BA93" s="72"/>
      <c r="BB93" s="72"/>
      <c r="BC93" s="72"/>
      <c r="BD93" s="72"/>
      <c r="BE93" s="72"/>
      <c r="BF93" s="72"/>
      <c r="BG93" s="72"/>
    </row>
    <row r="94" spans="1:59" s="24" customFormat="1" ht="17.100000000000001" customHeight="1">
      <c r="A94" s="73" t="s">
        <v>47</v>
      </c>
      <c r="B94" s="74">
        <f t="shared" si="15"/>
        <v>124</v>
      </c>
      <c r="C94" s="75">
        <f t="shared" si="15"/>
        <v>11</v>
      </c>
      <c r="D94" s="75">
        <f t="shared" si="15"/>
        <v>135</v>
      </c>
      <c r="E94" s="74">
        <f t="shared" si="15"/>
        <v>25</v>
      </c>
      <c r="F94" s="75">
        <f t="shared" si="15"/>
        <v>0</v>
      </c>
      <c r="G94" s="75">
        <f t="shared" si="15"/>
        <v>25</v>
      </c>
      <c r="H94" s="74">
        <f t="shared" si="14"/>
        <v>160</v>
      </c>
      <c r="I94" s="76">
        <f t="shared" si="12"/>
        <v>15.625</v>
      </c>
      <c r="J94" s="77">
        <f t="shared" si="13"/>
        <v>1.5690889477297245</v>
      </c>
      <c r="K94" s="78"/>
      <c r="L94" s="75"/>
      <c r="M94" s="75"/>
      <c r="N94" s="74"/>
      <c r="O94" s="75"/>
      <c r="P94" s="75"/>
      <c r="Q94" s="74"/>
      <c r="R94" s="76"/>
      <c r="S94" s="77"/>
      <c r="T94" s="70"/>
      <c r="U94" s="70"/>
      <c r="Y94" s="71"/>
      <c r="Z94" s="71"/>
      <c r="AA94" s="71"/>
      <c r="AG94" s="72"/>
      <c r="AH94" s="72"/>
      <c r="AI94" s="72"/>
      <c r="AJ94" s="72"/>
      <c r="AK94" s="72"/>
      <c r="AL94" s="72"/>
      <c r="AM94" s="72"/>
      <c r="AN94" s="72"/>
      <c r="AO94" s="72"/>
      <c r="AP94" s="72"/>
      <c r="AQ94" s="72"/>
      <c r="AR94" s="72"/>
      <c r="AS94" s="72"/>
      <c r="AT94" s="72"/>
      <c r="AU94" s="72"/>
      <c r="AV94" s="72"/>
      <c r="AW94" s="72"/>
      <c r="AX94" s="72"/>
      <c r="AY94" s="72"/>
      <c r="AZ94" s="72"/>
      <c r="BA94" s="72"/>
      <c r="BB94" s="72"/>
      <c r="BC94" s="72"/>
      <c r="BD94" s="72"/>
      <c r="BE94" s="72"/>
      <c r="BF94" s="72"/>
      <c r="BG94" s="72"/>
    </row>
    <row r="95" spans="1:59" s="24" customFormat="1" ht="17.100000000000001" customHeight="1">
      <c r="A95" s="73" t="s">
        <v>48</v>
      </c>
      <c r="B95" s="74">
        <f t="shared" si="15"/>
        <v>110</v>
      </c>
      <c r="C95" s="75">
        <f t="shared" si="15"/>
        <v>7</v>
      </c>
      <c r="D95" s="75">
        <f t="shared" si="15"/>
        <v>117</v>
      </c>
      <c r="E95" s="74">
        <f t="shared" si="15"/>
        <v>18</v>
      </c>
      <c r="F95" s="75">
        <f t="shared" si="15"/>
        <v>0</v>
      </c>
      <c r="G95" s="75">
        <f t="shared" si="15"/>
        <v>18</v>
      </c>
      <c r="H95" s="74">
        <f t="shared" si="14"/>
        <v>135</v>
      </c>
      <c r="I95" s="76">
        <f t="shared" si="12"/>
        <v>13.333333333333332</v>
      </c>
      <c r="J95" s="77">
        <f t="shared" si="13"/>
        <v>1.323918799646955</v>
      </c>
      <c r="K95" s="78"/>
      <c r="L95" s="75"/>
      <c r="M95" s="75"/>
      <c r="N95" s="74"/>
      <c r="O95" s="75"/>
      <c r="P95" s="75"/>
      <c r="Q95" s="74"/>
      <c r="R95" s="76"/>
      <c r="S95" s="77"/>
      <c r="T95" s="70"/>
      <c r="U95" s="70"/>
      <c r="Z95" s="71"/>
      <c r="AG95" s="72"/>
      <c r="AH95" s="72"/>
      <c r="AI95" s="72"/>
      <c r="AJ95" s="72"/>
      <c r="AK95" s="72"/>
      <c r="AL95" s="72"/>
      <c r="AM95" s="72"/>
      <c r="AN95" s="72"/>
      <c r="AO95" s="72"/>
      <c r="AP95" s="72"/>
      <c r="AQ95" s="72"/>
      <c r="AR95" s="72"/>
      <c r="AS95" s="72"/>
      <c r="AT95" s="72"/>
      <c r="AU95" s="72"/>
      <c r="AV95" s="72"/>
      <c r="AW95" s="72"/>
      <c r="AX95" s="72"/>
      <c r="AY95" s="72"/>
      <c r="AZ95" s="72"/>
      <c r="BA95" s="72"/>
      <c r="BB95" s="72"/>
      <c r="BC95" s="72"/>
      <c r="BD95" s="72"/>
      <c r="BE95" s="72"/>
      <c r="BF95" s="72"/>
      <c r="BG95" s="72"/>
    </row>
    <row r="96" spans="1:59" s="24" customFormat="1" ht="17.100000000000001" customHeight="1">
      <c r="A96" s="73" t="s">
        <v>49</v>
      </c>
      <c r="B96" s="74">
        <f t="shared" si="15"/>
        <v>87</v>
      </c>
      <c r="C96" s="75">
        <f t="shared" si="15"/>
        <v>6</v>
      </c>
      <c r="D96" s="75">
        <f t="shared" si="15"/>
        <v>93</v>
      </c>
      <c r="E96" s="74">
        <f t="shared" si="15"/>
        <v>15</v>
      </c>
      <c r="F96" s="75">
        <f t="shared" si="15"/>
        <v>0</v>
      </c>
      <c r="G96" s="75">
        <f t="shared" si="15"/>
        <v>15</v>
      </c>
      <c r="H96" s="74">
        <f t="shared" si="14"/>
        <v>108</v>
      </c>
      <c r="I96" s="128">
        <f t="shared" si="12"/>
        <v>13.888888888888888</v>
      </c>
      <c r="J96" s="129">
        <f t="shared" si="13"/>
        <v>1.0591350397175641</v>
      </c>
      <c r="K96" s="78"/>
      <c r="L96" s="75"/>
      <c r="M96" s="75"/>
      <c r="N96" s="74"/>
      <c r="O96" s="75"/>
      <c r="P96" s="75"/>
      <c r="Q96" s="74"/>
      <c r="R96" s="128"/>
      <c r="S96" s="129"/>
      <c r="T96" s="91"/>
      <c r="U96" s="91"/>
      <c r="Y96" s="71"/>
      <c r="Z96" s="71"/>
      <c r="AA96" s="71"/>
      <c r="AG96" s="72"/>
      <c r="AH96" s="72"/>
      <c r="AI96" s="72"/>
      <c r="AJ96" s="72"/>
      <c r="AK96" s="72"/>
      <c r="AL96" s="72"/>
      <c r="AM96" s="72"/>
      <c r="AN96" s="72"/>
      <c r="AO96" s="72"/>
      <c r="AP96" s="72"/>
      <c r="AQ96" s="72"/>
      <c r="AR96" s="72"/>
      <c r="AS96" s="72"/>
      <c r="AT96" s="72"/>
      <c r="AU96" s="72"/>
      <c r="AV96" s="72"/>
      <c r="AW96" s="72"/>
      <c r="AX96" s="72"/>
      <c r="AY96" s="72"/>
      <c r="AZ96" s="72"/>
      <c r="BA96" s="72"/>
      <c r="BB96" s="72"/>
      <c r="BC96" s="72"/>
      <c r="BD96" s="72"/>
      <c r="BE96" s="72"/>
      <c r="BF96" s="72"/>
      <c r="BG96" s="72"/>
    </row>
    <row r="97" spans="1:59" s="24" customFormat="1" ht="17.100000000000001" customHeight="1">
      <c r="A97" s="73" t="s">
        <v>50</v>
      </c>
      <c r="B97" s="74">
        <f t="shared" ref="B97:G99" si="16">B57+K57</f>
        <v>118</v>
      </c>
      <c r="C97" s="75">
        <f t="shared" si="16"/>
        <v>7</v>
      </c>
      <c r="D97" s="75">
        <f t="shared" si="16"/>
        <v>125</v>
      </c>
      <c r="E97" s="74">
        <f t="shared" si="16"/>
        <v>24</v>
      </c>
      <c r="F97" s="75">
        <f t="shared" si="16"/>
        <v>1</v>
      </c>
      <c r="G97" s="75">
        <f t="shared" si="16"/>
        <v>25</v>
      </c>
      <c r="H97" s="74">
        <f t="shared" si="14"/>
        <v>150</v>
      </c>
      <c r="I97" s="76">
        <f t="shared" si="12"/>
        <v>16.666666666666668</v>
      </c>
      <c r="J97" s="77">
        <f t="shared" si="13"/>
        <v>1.4710208884966167</v>
      </c>
      <c r="K97" s="78"/>
      <c r="L97" s="75"/>
      <c r="M97" s="75"/>
      <c r="N97" s="74"/>
      <c r="O97" s="75"/>
      <c r="P97" s="75"/>
      <c r="Q97" s="74"/>
      <c r="R97" s="76"/>
      <c r="S97" s="77"/>
      <c r="T97" s="70"/>
      <c r="U97" s="70"/>
      <c r="Y97" s="71"/>
      <c r="Z97" s="71"/>
      <c r="AA97" s="71"/>
      <c r="AG97" s="72"/>
      <c r="AH97" s="72"/>
      <c r="AI97" s="72"/>
      <c r="AJ97" s="72"/>
      <c r="AK97" s="72"/>
      <c r="AL97" s="72"/>
      <c r="AM97" s="72"/>
      <c r="AN97" s="72"/>
      <c r="AO97" s="72"/>
      <c r="AP97" s="72"/>
      <c r="AQ97" s="72"/>
      <c r="AR97" s="72"/>
      <c r="AS97" s="72"/>
      <c r="AT97" s="72"/>
      <c r="AU97" s="72"/>
      <c r="AV97" s="72"/>
      <c r="AW97" s="72"/>
      <c r="AX97" s="72"/>
      <c r="AY97" s="72"/>
      <c r="AZ97" s="72"/>
      <c r="BA97" s="72"/>
      <c r="BB97" s="72"/>
      <c r="BC97" s="72"/>
      <c r="BD97" s="72"/>
      <c r="BE97" s="72"/>
      <c r="BF97" s="72"/>
      <c r="BG97" s="72"/>
    </row>
    <row r="98" spans="1:59" s="24" customFormat="1" ht="17.100000000000001" customHeight="1">
      <c r="A98" s="139" t="s">
        <v>113</v>
      </c>
      <c r="B98" s="86">
        <f t="shared" si="16"/>
        <v>133</v>
      </c>
      <c r="C98" s="87">
        <f t="shared" si="16"/>
        <v>5</v>
      </c>
      <c r="D98" s="87">
        <f t="shared" si="16"/>
        <v>138</v>
      </c>
      <c r="E98" s="86">
        <f t="shared" si="16"/>
        <v>18</v>
      </c>
      <c r="F98" s="87">
        <f t="shared" si="16"/>
        <v>0</v>
      </c>
      <c r="G98" s="87">
        <f t="shared" si="16"/>
        <v>18</v>
      </c>
      <c r="H98" s="86">
        <f t="shared" si="14"/>
        <v>156</v>
      </c>
      <c r="I98" s="132">
        <f t="shared" si="12"/>
        <v>11.538461538461538</v>
      </c>
      <c r="J98" s="133">
        <f t="shared" si="13"/>
        <v>1.5298617240364814</v>
      </c>
      <c r="K98" s="90"/>
      <c r="L98" s="87"/>
      <c r="M98" s="87"/>
      <c r="N98" s="86"/>
      <c r="O98" s="87"/>
      <c r="P98" s="87"/>
      <c r="Q98" s="86"/>
      <c r="R98" s="132"/>
      <c r="S98" s="133"/>
      <c r="T98" s="70"/>
      <c r="U98" s="70"/>
      <c r="Y98" s="71"/>
      <c r="Z98" s="71"/>
      <c r="AA98" s="71"/>
      <c r="AG98" s="72"/>
      <c r="AH98" s="72"/>
      <c r="AI98" s="72"/>
      <c r="AJ98" s="72"/>
      <c r="AK98" s="72"/>
      <c r="AL98" s="72"/>
      <c r="AM98" s="72"/>
      <c r="AN98" s="72"/>
      <c r="AO98" s="72"/>
      <c r="AP98" s="72"/>
      <c r="AQ98" s="72"/>
      <c r="AR98" s="72"/>
      <c r="AS98" s="72"/>
      <c r="AT98" s="72"/>
      <c r="AU98" s="72"/>
      <c r="AV98" s="72"/>
      <c r="AW98" s="72"/>
      <c r="AX98" s="72"/>
      <c r="AY98" s="72"/>
      <c r="AZ98" s="72"/>
      <c r="BA98" s="72"/>
      <c r="BB98" s="72"/>
      <c r="BC98" s="72"/>
      <c r="BD98" s="72"/>
      <c r="BE98" s="72"/>
      <c r="BF98" s="72"/>
      <c r="BG98" s="72"/>
    </row>
    <row r="99" spans="1:59" s="24" customFormat="1" ht="17.100000000000001" customHeight="1" thickBot="1">
      <c r="A99" s="112" t="s">
        <v>114</v>
      </c>
      <c r="B99" s="93">
        <f t="shared" si="16"/>
        <v>671</v>
      </c>
      <c r="C99" s="94">
        <f t="shared" si="16"/>
        <v>42</v>
      </c>
      <c r="D99" s="94">
        <f t="shared" si="16"/>
        <v>713</v>
      </c>
      <c r="E99" s="93">
        <f t="shared" si="16"/>
        <v>119</v>
      </c>
      <c r="F99" s="94">
        <f t="shared" si="16"/>
        <v>1</v>
      </c>
      <c r="G99" s="94">
        <f t="shared" si="16"/>
        <v>120</v>
      </c>
      <c r="H99" s="93">
        <f t="shared" si="14"/>
        <v>833</v>
      </c>
      <c r="I99" s="95">
        <f t="shared" si="12"/>
        <v>14.405762304921968</v>
      </c>
      <c r="J99" s="96">
        <f t="shared" si="13"/>
        <v>8.1690693341178786</v>
      </c>
      <c r="K99" s="97"/>
      <c r="L99" s="94"/>
      <c r="M99" s="94"/>
      <c r="N99" s="93"/>
      <c r="O99" s="94"/>
      <c r="P99" s="94"/>
      <c r="Q99" s="93"/>
      <c r="R99" s="95"/>
      <c r="S99" s="96"/>
      <c r="T99" s="91"/>
      <c r="U99" s="91"/>
      <c r="Y99" s="71"/>
      <c r="Z99" s="71"/>
      <c r="AA99" s="71"/>
      <c r="AG99" s="72"/>
      <c r="AH99" s="72"/>
      <c r="AI99" s="72"/>
      <c r="AJ99" s="72"/>
      <c r="AK99" s="72"/>
      <c r="AL99" s="72"/>
      <c r="AM99" s="72"/>
      <c r="AN99" s="72"/>
      <c r="AO99" s="72"/>
      <c r="AP99" s="72"/>
      <c r="AQ99" s="72"/>
      <c r="AR99" s="72"/>
      <c r="AS99" s="72"/>
      <c r="AT99" s="72"/>
      <c r="AU99" s="72"/>
      <c r="AV99" s="72"/>
      <c r="AW99" s="72"/>
      <c r="AX99" s="72"/>
      <c r="AY99" s="72"/>
      <c r="AZ99" s="72"/>
      <c r="BA99" s="72"/>
      <c r="BB99" s="72"/>
      <c r="BC99" s="72"/>
      <c r="BD99" s="72"/>
      <c r="BE99" s="72"/>
      <c r="BF99" s="72"/>
      <c r="BG99" s="72"/>
    </row>
    <row r="100" spans="1:59" s="24" customFormat="1" ht="17.100000000000001" customHeight="1" thickBot="1">
      <c r="A100" s="140" t="s">
        <v>53</v>
      </c>
      <c r="B100" s="141">
        <f>B70+B77+B78+B79+B80+B81+B82+B83+B84+B85+B92+B99</f>
        <v>7715</v>
      </c>
      <c r="C100" s="142">
        <f t="shared" ref="C100:H100" si="17">C70+C77+C78+C79+C80+C81+C82+C83+C84+C85+C92+C99</f>
        <v>895</v>
      </c>
      <c r="D100" s="143">
        <f t="shared" si="17"/>
        <v>8610</v>
      </c>
      <c r="E100" s="141">
        <f t="shared" si="17"/>
        <v>1331</v>
      </c>
      <c r="F100" s="144">
        <f t="shared" si="17"/>
        <v>256</v>
      </c>
      <c r="G100" s="143">
        <f t="shared" si="17"/>
        <v>1587</v>
      </c>
      <c r="H100" s="297">
        <f t="shared" si="17"/>
        <v>10197</v>
      </c>
      <c r="I100" s="311">
        <f t="shared" si="12"/>
        <v>15.563401000294204</v>
      </c>
      <c r="J100" s="299">
        <f t="shared" ref="J100" si="18">J70+J77+J78+J79+J80+J81+J82+J83+J84+J85+J92+J99</f>
        <v>100.00000000000001</v>
      </c>
      <c r="K100" s="145"/>
      <c r="L100" s="142"/>
      <c r="M100" s="143"/>
      <c r="N100" s="141"/>
      <c r="O100" s="144"/>
      <c r="P100" s="143"/>
      <c r="Q100" s="297"/>
      <c r="R100" s="298"/>
      <c r="S100" s="299"/>
      <c r="T100" s="91"/>
      <c r="U100" s="91"/>
      <c r="Y100" s="71"/>
      <c r="Z100" s="71"/>
      <c r="AA100" s="71"/>
      <c r="AG100" s="72"/>
      <c r="AH100" s="72"/>
      <c r="AI100" s="72"/>
      <c r="AJ100" s="72"/>
      <c r="AK100" s="72"/>
      <c r="AL100" s="72"/>
      <c r="AM100" s="72"/>
      <c r="AN100" s="72"/>
      <c r="AO100" s="72"/>
      <c r="AP100" s="72"/>
      <c r="AQ100" s="72"/>
      <c r="AR100" s="72"/>
      <c r="AS100" s="72"/>
      <c r="AT100" s="72"/>
      <c r="AU100" s="72"/>
      <c r="AV100" s="72"/>
      <c r="AW100" s="72"/>
      <c r="AX100" s="72"/>
      <c r="AY100" s="72"/>
      <c r="AZ100" s="72"/>
      <c r="BA100" s="72"/>
      <c r="BB100" s="72"/>
      <c r="BC100" s="72"/>
      <c r="BD100" s="72"/>
      <c r="BE100" s="72"/>
      <c r="BF100" s="72"/>
      <c r="BG100" s="72"/>
    </row>
  </sheetData>
  <phoneticPr fontId="3"/>
  <conditionalFormatting sqref="T30:U30 T37:U37 T44:U49 T52:U52 T59:U59 T70:U70 T77:U77 T84:U89 T92:U92 T99:U99">
    <cfRule type="expression" dxfId="18" priority="18" stopIfTrue="1">
      <formula>$Y30=1</formula>
    </cfRule>
  </conditionalFormatting>
  <conditionalFormatting sqref="H30:J30 H37:J37 H44:J49 H52:J52 H59:J59">
    <cfRule type="expression" dxfId="17" priority="9" stopIfTrue="1">
      <formula>$Y30=1</formula>
    </cfRule>
  </conditionalFormatting>
  <conditionalFormatting sqref="B70:J70 B77:J77 B84:J89 B92:J92 B99:J99">
    <cfRule type="expression" dxfId="16" priority="7" stopIfTrue="1">
      <formula>$Y70=1</formula>
    </cfRule>
  </conditionalFormatting>
  <conditionalFormatting sqref="K70:S70 K77:S77 K84:S89 K92:S92 K99:S99">
    <cfRule type="expression" dxfId="15" priority="6" stopIfTrue="1">
      <formula>$Y70=1</formula>
    </cfRule>
  </conditionalFormatting>
  <conditionalFormatting sqref="K30:R30 K37:R37 K44:R49 K52:R52 K59:R59">
    <cfRule type="expression" dxfId="14" priority="5" stopIfTrue="1">
      <formula>$Y30=1</formula>
    </cfRule>
  </conditionalFormatting>
  <conditionalFormatting sqref="S30 S37 S44:S49 S52 S59">
    <cfRule type="expression" dxfId="13" priority="4" stopIfTrue="1">
      <formula>$Y30=1</formula>
    </cfRule>
  </conditionalFormatting>
  <conditionalFormatting sqref="I60">
    <cfRule type="expression" dxfId="12" priority="3" stopIfTrue="1">
      <formula>$Y60=1</formula>
    </cfRule>
  </conditionalFormatting>
  <conditionalFormatting sqref="R60">
    <cfRule type="expression" dxfId="11" priority="2" stopIfTrue="1">
      <formula>$Y60=1</formula>
    </cfRule>
  </conditionalFormatting>
  <conditionalFormatting sqref="I100">
    <cfRule type="expression" dxfId="10" priority="1" stopIfTrue="1">
      <formula>$Y100=1</formula>
    </cfRule>
  </conditionalFormatting>
  <printOptions gridLinesSet="0"/>
  <pageMargins left="0.78740157480314965" right="0" top="0.98425196850393704" bottom="0.43307086614173229" header="0.31496062992125984" footer="0.31496062992125984"/>
  <pageSetup paperSize="9" scale="80" orientation="portrait" horizontalDpi="4294967292" r:id="rId1"/>
  <headerFooter alignWithMargins="0"/>
  <rowBreaks count="1" manualBreakCount="1">
    <brk id="60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BG100"/>
  <sheetViews>
    <sheetView view="pageBreakPreview" topLeftCell="A77" zoomScale="85" zoomScaleNormal="100" zoomScaleSheetLayoutView="85" workbookViewId="0">
      <selection activeCell="U97" sqref="U97"/>
    </sheetView>
  </sheetViews>
  <sheetFormatPr defaultColWidth="5.33203125" defaultRowHeight="11.25"/>
  <cols>
    <col min="1" max="1" width="13.83203125" style="9" customWidth="1"/>
    <col min="2" max="21" width="6.83203125" style="9" customWidth="1"/>
    <col min="22" max="22" width="2.83203125" style="9" customWidth="1"/>
    <col min="23" max="23" width="4.83203125" style="9" customWidth="1"/>
    <col min="24" max="32" width="6.83203125" style="9" customWidth="1"/>
    <col min="33" max="59" width="5.33203125" style="10"/>
    <col min="60" max="16384" width="5.33203125" style="9"/>
  </cols>
  <sheetData>
    <row r="1" spans="1:32" ht="15" customHeight="1">
      <c r="A1" s="1"/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4"/>
      <c r="O1" s="2"/>
      <c r="P1" s="5"/>
      <c r="Q1" s="5"/>
      <c r="R1" s="5"/>
      <c r="S1" s="6"/>
      <c r="T1" s="7"/>
      <c r="U1" s="7"/>
      <c r="V1" s="8" t="s">
        <v>89</v>
      </c>
      <c r="W1" s="7"/>
      <c r="Y1" s="7"/>
      <c r="Z1" s="7"/>
      <c r="AA1" s="7"/>
      <c r="AB1" s="7"/>
      <c r="AC1" s="7"/>
      <c r="AD1" s="7"/>
      <c r="AE1" s="7"/>
      <c r="AF1" s="7"/>
    </row>
    <row r="2" spans="1:32" ht="15" customHeight="1">
      <c r="A2" s="11"/>
      <c r="B2" s="12"/>
      <c r="C2" s="12"/>
      <c r="D2" s="12"/>
      <c r="E2" s="12"/>
      <c r="F2" s="12"/>
      <c r="G2" s="12"/>
      <c r="H2" s="12"/>
      <c r="I2" s="12"/>
      <c r="J2" s="13"/>
      <c r="K2" s="12"/>
      <c r="L2" s="12"/>
      <c r="M2" s="12"/>
      <c r="N2" s="14"/>
      <c r="O2" s="12"/>
      <c r="P2" s="7"/>
      <c r="Q2" s="7"/>
      <c r="R2" s="7"/>
      <c r="S2" s="15"/>
      <c r="T2" s="7"/>
      <c r="U2" s="7"/>
      <c r="V2" s="9" t="s">
        <v>0</v>
      </c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15" customHeight="1">
      <c r="A3" s="16"/>
      <c r="B3" s="17"/>
      <c r="C3" s="12"/>
      <c r="D3" s="12"/>
      <c r="E3" s="12"/>
      <c r="F3" s="12"/>
      <c r="G3" s="12"/>
      <c r="H3" s="12"/>
      <c r="I3" s="12"/>
      <c r="J3" s="13"/>
      <c r="K3" s="12"/>
      <c r="L3" s="12"/>
      <c r="M3" s="12"/>
      <c r="N3" s="14"/>
      <c r="O3" s="12"/>
      <c r="P3" s="7"/>
      <c r="Q3" s="7"/>
      <c r="R3" s="7"/>
      <c r="S3" s="15"/>
      <c r="T3" s="7"/>
      <c r="U3" s="7"/>
      <c r="V3" s="7" t="s">
        <v>78</v>
      </c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15" customHeight="1">
      <c r="A4" s="16"/>
      <c r="B4" s="12"/>
      <c r="C4" s="12"/>
      <c r="D4" s="12"/>
      <c r="E4" s="12"/>
      <c r="F4" s="12"/>
      <c r="G4" s="12"/>
      <c r="H4" s="12"/>
      <c r="I4" s="12"/>
      <c r="J4" s="13"/>
      <c r="K4" s="12"/>
      <c r="L4" s="12"/>
      <c r="M4" s="12"/>
      <c r="N4" s="14"/>
      <c r="O4" s="12"/>
      <c r="P4" s="7"/>
      <c r="Q4" s="7"/>
      <c r="R4" s="7"/>
      <c r="S4" s="15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15" customHeight="1">
      <c r="A5" s="16"/>
      <c r="B5" s="12"/>
      <c r="C5" s="12"/>
      <c r="D5" s="12"/>
      <c r="E5" s="12"/>
      <c r="F5" s="12"/>
      <c r="G5" s="12"/>
      <c r="H5" s="12"/>
      <c r="I5" s="12"/>
      <c r="J5" s="13"/>
      <c r="K5" s="12"/>
      <c r="L5" s="12"/>
      <c r="M5" s="12"/>
      <c r="N5" s="14"/>
      <c r="O5" s="12"/>
      <c r="P5" s="7"/>
      <c r="Q5" s="7"/>
      <c r="R5" s="7"/>
      <c r="S5" s="15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4" customHeight="1">
      <c r="A6" s="18" t="s">
        <v>115</v>
      </c>
      <c r="B6" s="12"/>
      <c r="C6" s="12"/>
      <c r="D6" s="12"/>
      <c r="E6" s="12"/>
      <c r="F6" s="12"/>
      <c r="G6" s="12"/>
      <c r="H6" s="12"/>
      <c r="I6" s="14"/>
      <c r="J6" s="19"/>
      <c r="K6" s="14"/>
      <c r="L6" s="14"/>
      <c r="M6" s="14"/>
      <c r="N6" s="14"/>
      <c r="O6" s="14"/>
      <c r="P6" s="14"/>
      <c r="Q6" s="14"/>
      <c r="R6" s="14"/>
      <c r="S6" s="20"/>
      <c r="T6" s="14"/>
      <c r="U6" s="14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15" customHeight="1">
      <c r="A7" s="16"/>
      <c r="B7" s="12"/>
      <c r="C7" s="12"/>
      <c r="D7" s="12"/>
      <c r="E7" s="12"/>
      <c r="F7" s="12"/>
      <c r="G7" s="12"/>
      <c r="H7" s="12"/>
      <c r="I7" s="12"/>
      <c r="J7" s="13"/>
      <c r="K7" s="12"/>
      <c r="L7" s="12"/>
      <c r="M7" s="12"/>
      <c r="N7" s="14"/>
      <c r="O7" s="12"/>
      <c r="P7" s="7"/>
      <c r="Q7" s="7"/>
      <c r="R7" s="7"/>
      <c r="S7" s="15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15" customHeight="1">
      <c r="A8" s="16"/>
      <c r="B8" s="12"/>
      <c r="C8" s="12"/>
      <c r="D8" s="12"/>
      <c r="E8" s="12"/>
      <c r="F8" s="12"/>
      <c r="G8" s="12"/>
      <c r="H8" s="12"/>
      <c r="I8" s="12"/>
      <c r="J8" s="13"/>
      <c r="K8" s="12"/>
      <c r="L8" s="12"/>
      <c r="M8" s="12"/>
      <c r="N8" s="14"/>
      <c r="O8" s="12"/>
      <c r="P8" s="7"/>
      <c r="Q8" s="7"/>
      <c r="R8" s="7"/>
      <c r="S8" s="15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15" customHeight="1">
      <c r="A9" s="16"/>
      <c r="B9" s="12"/>
      <c r="C9" s="12"/>
      <c r="D9" s="12"/>
      <c r="E9" s="12"/>
      <c r="F9" s="12"/>
      <c r="G9" s="12"/>
      <c r="H9" s="12"/>
      <c r="I9" s="12"/>
      <c r="J9" s="13"/>
      <c r="K9" s="12"/>
      <c r="L9" s="12"/>
      <c r="M9" s="12"/>
      <c r="N9" s="14"/>
      <c r="O9" s="12"/>
      <c r="P9" s="7"/>
      <c r="Q9" s="7"/>
      <c r="R9" s="7"/>
      <c r="S9" s="15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15" customHeight="1">
      <c r="A10" s="16"/>
      <c r="B10" s="12"/>
      <c r="C10" s="12"/>
      <c r="D10" s="12"/>
      <c r="E10" s="12"/>
      <c r="F10" s="12"/>
      <c r="G10" s="12"/>
      <c r="H10" s="12"/>
      <c r="I10" s="12"/>
      <c r="J10" s="13"/>
      <c r="K10" s="12"/>
      <c r="L10" s="12"/>
      <c r="M10" s="12"/>
      <c r="N10" s="14"/>
      <c r="O10" s="12"/>
      <c r="P10" s="7"/>
      <c r="Q10" s="7"/>
      <c r="R10" s="7"/>
      <c r="S10" s="15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15" customHeight="1">
      <c r="A11" s="11"/>
      <c r="B11" s="12"/>
      <c r="C11" s="12"/>
      <c r="D11" s="12"/>
      <c r="E11" s="12"/>
      <c r="F11" s="12"/>
      <c r="G11" s="12"/>
      <c r="H11" s="12"/>
      <c r="I11" s="14"/>
      <c r="J11" s="13"/>
      <c r="K11" s="12"/>
      <c r="L11" s="12"/>
      <c r="M11" s="14"/>
      <c r="N11" s="14"/>
      <c r="O11" s="14"/>
      <c r="P11" s="14"/>
      <c r="Q11" s="14"/>
      <c r="R11" s="14"/>
      <c r="S11" s="20"/>
      <c r="T11" s="14"/>
      <c r="U11" s="14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15" customHeight="1">
      <c r="A12" s="11"/>
      <c r="B12" s="12"/>
      <c r="C12" s="12"/>
      <c r="D12" s="12"/>
      <c r="E12" s="12"/>
      <c r="F12" s="12"/>
      <c r="G12" s="12"/>
      <c r="H12" s="12"/>
      <c r="I12" s="14"/>
      <c r="J12" s="13"/>
      <c r="K12" s="12"/>
      <c r="L12" s="12"/>
      <c r="M12" s="14"/>
      <c r="N12" s="14"/>
      <c r="O12" s="14"/>
      <c r="P12" s="14"/>
      <c r="Q12" s="14"/>
      <c r="R12" s="14"/>
      <c r="S12" s="20"/>
      <c r="T12" s="14"/>
      <c r="U12" s="14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15" customHeight="1">
      <c r="A13" s="21" t="s">
        <v>173</v>
      </c>
      <c r="B13" s="14"/>
      <c r="C13" s="14"/>
      <c r="D13" s="14"/>
      <c r="E13" s="14"/>
      <c r="F13" s="14"/>
      <c r="G13" s="14"/>
      <c r="H13" s="14"/>
      <c r="I13" s="14"/>
      <c r="J13" s="19"/>
      <c r="K13" s="12"/>
      <c r="L13" s="12"/>
      <c r="M13" s="14"/>
      <c r="N13" s="14"/>
      <c r="O13" s="14"/>
      <c r="P13" s="14"/>
      <c r="Q13" s="14"/>
      <c r="R13" s="14"/>
      <c r="S13" s="20"/>
      <c r="T13" s="14"/>
      <c r="U13" s="14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15" customHeight="1">
      <c r="A14" s="22"/>
      <c r="B14" s="12"/>
      <c r="C14" s="12"/>
      <c r="D14" s="12"/>
      <c r="E14" s="12"/>
      <c r="F14" s="12"/>
      <c r="G14" s="12"/>
      <c r="H14" s="12"/>
      <c r="I14" s="14"/>
      <c r="J14" s="13"/>
      <c r="K14" s="12"/>
      <c r="L14" s="12"/>
      <c r="M14" s="14"/>
      <c r="N14" s="14"/>
      <c r="O14" s="14"/>
      <c r="P14" s="14"/>
      <c r="Q14" s="14"/>
      <c r="R14" s="14"/>
      <c r="S14" s="20"/>
      <c r="T14" s="14"/>
      <c r="U14" s="14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15" customHeight="1">
      <c r="A15" s="21" t="s">
        <v>79</v>
      </c>
      <c r="B15" s="12"/>
      <c r="C15" s="12"/>
      <c r="D15" s="12"/>
      <c r="E15" s="12"/>
      <c r="F15" s="12"/>
      <c r="G15" s="12"/>
      <c r="H15" s="12"/>
      <c r="I15" s="14"/>
      <c r="J15" s="13"/>
      <c r="K15" s="12"/>
      <c r="L15" s="12"/>
      <c r="M15" s="14"/>
      <c r="N15" s="14"/>
      <c r="O15" s="14"/>
      <c r="P15" s="14"/>
      <c r="Q15" s="14"/>
      <c r="R15" s="14"/>
      <c r="S15" s="20"/>
      <c r="T15" s="14"/>
      <c r="U15" s="14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ht="15" customHeight="1">
      <c r="A16" s="22"/>
      <c r="B16" s="12"/>
      <c r="C16" s="12"/>
      <c r="D16" s="12"/>
      <c r="E16" s="12"/>
      <c r="F16" s="12"/>
      <c r="G16" s="12"/>
      <c r="H16" s="12"/>
      <c r="I16" s="14"/>
      <c r="J16" s="13"/>
      <c r="K16" s="12"/>
      <c r="L16" s="12"/>
      <c r="M16" s="14"/>
      <c r="N16" s="14"/>
      <c r="O16" s="14"/>
      <c r="P16" s="14"/>
      <c r="Q16" s="14"/>
      <c r="R16" s="14"/>
      <c r="S16" s="20"/>
      <c r="T16" s="14"/>
      <c r="U16" s="14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59" ht="15" customHeight="1">
      <c r="A17" s="21" t="s">
        <v>209</v>
      </c>
      <c r="B17" s="12"/>
      <c r="C17" s="12"/>
      <c r="D17" s="12"/>
      <c r="E17" s="12"/>
      <c r="F17" s="12"/>
      <c r="G17" s="12"/>
      <c r="H17" s="12"/>
      <c r="I17" s="14"/>
      <c r="J17" s="13"/>
      <c r="K17" s="7"/>
      <c r="L17" s="7"/>
      <c r="M17" s="14"/>
      <c r="N17" s="14"/>
      <c r="O17" s="14"/>
      <c r="P17" s="14"/>
      <c r="Q17" s="14"/>
      <c r="R17" s="14"/>
      <c r="S17" s="20"/>
      <c r="T17" s="14"/>
      <c r="U17" s="14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59" s="24" customFormat="1" ht="15" customHeight="1">
      <c r="A18" s="22"/>
      <c r="B18" s="12"/>
      <c r="C18" s="12"/>
      <c r="D18" s="12"/>
      <c r="E18" s="12"/>
      <c r="F18" s="12"/>
      <c r="G18" s="12"/>
      <c r="H18" s="12"/>
      <c r="I18" s="14"/>
      <c r="J18" s="13"/>
      <c r="K18" s="23"/>
      <c r="L18" s="23"/>
      <c r="M18" s="14"/>
      <c r="N18" s="14"/>
      <c r="O18" s="14"/>
      <c r="P18" s="14"/>
      <c r="Q18" s="14"/>
      <c r="R18" s="14"/>
      <c r="S18" s="20"/>
      <c r="T18" s="14"/>
      <c r="U18" s="14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</row>
    <row r="19" spans="1:59" ht="15" customHeight="1">
      <c r="A19" s="11"/>
      <c r="B19" s="7"/>
      <c r="C19" s="7"/>
      <c r="D19" s="7"/>
      <c r="E19" s="7"/>
      <c r="F19" s="7"/>
      <c r="G19" s="7"/>
      <c r="H19" s="7"/>
      <c r="I19" s="12"/>
      <c r="J19" s="25"/>
      <c r="K19" s="12"/>
      <c r="L19" s="12"/>
      <c r="M19" s="12"/>
      <c r="N19" s="14"/>
      <c r="O19" s="26"/>
      <c r="P19" s="7"/>
      <c r="Q19" s="7"/>
      <c r="R19" s="7"/>
      <c r="S19" s="15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59" ht="15" customHeight="1" thickBot="1">
      <c r="A20" s="27"/>
      <c r="B20" s="28"/>
      <c r="C20" s="29"/>
      <c r="D20" s="29"/>
      <c r="E20" s="29"/>
      <c r="F20" s="7"/>
      <c r="G20" s="7"/>
      <c r="H20" s="7"/>
      <c r="I20" s="12"/>
      <c r="J20" s="30"/>
      <c r="K20" s="31"/>
      <c r="L20" s="31"/>
      <c r="M20" s="31"/>
      <c r="N20" s="32"/>
      <c r="O20" s="33"/>
      <c r="P20" s="34"/>
      <c r="Q20" s="34"/>
      <c r="R20" s="34"/>
      <c r="S20" s="35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59" s="24" customFormat="1" ht="17.100000000000001" customHeight="1" thickBot="1">
      <c r="A21" s="36" t="s">
        <v>2</v>
      </c>
      <c r="B21" s="37" t="s">
        <v>190</v>
      </c>
      <c r="C21" s="38"/>
      <c r="D21" s="38"/>
      <c r="E21" s="38"/>
      <c r="F21" s="38"/>
      <c r="G21" s="38"/>
      <c r="H21" s="38"/>
      <c r="I21" s="38"/>
      <c r="J21" s="39"/>
      <c r="K21" s="40" t="s">
        <v>191</v>
      </c>
      <c r="L21" s="38"/>
      <c r="M21" s="38"/>
      <c r="N21" s="38"/>
      <c r="O21" s="38"/>
      <c r="P21" s="38"/>
      <c r="Q21" s="38"/>
      <c r="R21" s="38"/>
      <c r="S21" s="39"/>
      <c r="T21" s="23"/>
      <c r="U21" s="23"/>
      <c r="V21" s="10" t="s">
        <v>3</v>
      </c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</row>
    <row r="22" spans="1:59" s="52" customFormat="1" ht="17.100000000000001" customHeight="1" thickBot="1">
      <c r="A22" s="41"/>
      <c r="B22" s="42" t="s">
        <v>4</v>
      </c>
      <c r="C22" s="43"/>
      <c r="D22" s="44"/>
      <c r="E22" s="45" t="s">
        <v>5</v>
      </c>
      <c r="F22" s="43"/>
      <c r="G22" s="44"/>
      <c r="H22" s="46"/>
      <c r="I22" s="47" t="s">
        <v>6</v>
      </c>
      <c r="J22" s="48" t="s">
        <v>7</v>
      </c>
      <c r="K22" s="49" t="s">
        <v>8</v>
      </c>
      <c r="L22" s="43"/>
      <c r="M22" s="44"/>
      <c r="N22" s="45" t="s">
        <v>5</v>
      </c>
      <c r="O22" s="43"/>
      <c r="P22" s="44"/>
      <c r="Q22" s="46"/>
      <c r="R22" s="47" t="s">
        <v>6</v>
      </c>
      <c r="S22" s="48" t="s">
        <v>7</v>
      </c>
      <c r="T22" s="50"/>
      <c r="U22" s="50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</row>
    <row r="23" spans="1:59" s="63" customFormat="1" ht="23.25" thickBot="1">
      <c r="A23" s="53" t="s">
        <v>9</v>
      </c>
      <c r="B23" s="54" t="s">
        <v>10</v>
      </c>
      <c r="C23" s="55" t="s">
        <v>11</v>
      </c>
      <c r="D23" s="56" t="s">
        <v>12</v>
      </c>
      <c r="E23" s="57" t="s">
        <v>13</v>
      </c>
      <c r="F23" s="58" t="s">
        <v>11</v>
      </c>
      <c r="G23" s="56" t="s">
        <v>12</v>
      </c>
      <c r="H23" s="59" t="s">
        <v>14</v>
      </c>
      <c r="I23" s="58" t="s">
        <v>116</v>
      </c>
      <c r="J23" s="56" t="s">
        <v>16</v>
      </c>
      <c r="K23" s="60" t="s">
        <v>10</v>
      </c>
      <c r="L23" s="55" t="s">
        <v>11</v>
      </c>
      <c r="M23" s="56" t="s">
        <v>12</v>
      </c>
      <c r="N23" s="57" t="s">
        <v>13</v>
      </c>
      <c r="O23" s="58" t="s">
        <v>11</v>
      </c>
      <c r="P23" s="56" t="s">
        <v>12</v>
      </c>
      <c r="Q23" s="59" t="s">
        <v>14</v>
      </c>
      <c r="R23" s="58" t="s">
        <v>116</v>
      </c>
      <c r="S23" s="56" t="s">
        <v>16</v>
      </c>
      <c r="T23" s="61"/>
      <c r="U23" s="61"/>
      <c r="V23" s="62"/>
      <c r="W23" s="62"/>
      <c r="X23" s="62">
        <v>903</v>
      </c>
      <c r="Y23" s="62">
        <v>707</v>
      </c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</row>
    <row r="24" spans="1:59" s="24" customFormat="1" ht="17.100000000000001" customHeight="1">
      <c r="A24" s="64" t="s">
        <v>17</v>
      </c>
      <c r="B24" s="65">
        <f>'No.2-78（方向別）'!K24+'No.2-910（方向別）'!B24</f>
        <v>57</v>
      </c>
      <c r="C24" s="66">
        <f>'No.2-78（方向別）'!L24+'No.2-910（方向別）'!C24</f>
        <v>6</v>
      </c>
      <c r="D24" s="66">
        <f>'No.2-78（方向別）'!M24+'No.2-910（方向別）'!D24</f>
        <v>63</v>
      </c>
      <c r="E24" s="65">
        <f>'No.2-78（方向別）'!N24+'No.2-910（方向別）'!E24</f>
        <v>5</v>
      </c>
      <c r="F24" s="66">
        <f>'No.2-78（方向別）'!O24+'No.2-910（方向別）'!F24</f>
        <v>1</v>
      </c>
      <c r="G24" s="66">
        <f>'No.2-78（方向別）'!P24+'No.2-910（方向別）'!G24</f>
        <v>6</v>
      </c>
      <c r="H24" s="65">
        <f>D24+G24</f>
        <v>69</v>
      </c>
      <c r="I24" s="67">
        <f>G24/H24%</f>
        <v>8.6956521739130448</v>
      </c>
      <c r="J24" s="68">
        <f>H24/$H$60%</f>
        <v>1.948051948051948</v>
      </c>
      <c r="K24" s="65">
        <f>'No.2-12（方向別）'!B24+'No.2-34（方向別）'!K24+'No.2-78（方向別）'!B24</f>
        <v>24</v>
      </c>
      <c r="L24" s="66">
        <f>'No.2-12（方向別）'!C24+'No.2-34（方向別）'!L24+'No.2-78（方向別）'!C24</f>
        <v>2</v>
      </c>
      <c r="M24" s="66">
        <f>'No.2-12（方向別）'!D24+'No.2-34（方向別）'!M24+'No.2-78（方向別）'!D24</f>
        <v>26</v>
      </c>
      <c r="N24" s="65">
        <f>'No.2-12（方向別）'!E24+'No.2-34（方向別）'!N24+'No.2-78（方向別）'!E24</f>
        <v>5</v>
      </c>
      <c r="O24" s="66">
        <f>'No.2-12（方向別）'!F24+'No.2-34（方向別）'!O24+'No.2-78（方向別）'!F24</f>
        <v>1</v>
      </c>
      <c r="P24" s="66">
        <f>'No.2-12（方向別）'!G24+'No.2-34（方向別）'!P24+'No.2-78（方向別）'!G24</f>
        <v>6</v>
      </c>
      <c r="Q24" s="65">
        <f>M24+P24</f>
        <v>32</v>
      </c>
      <c r="R24" s="67">
        <f>P24/Q24%</f>
        <v>18.75</v>
      </c>
      <c r="S24" s="68">
        <f>Q24/$Q$60%</f>
        <v>0.85676037483266398</v>
      </c>
      <c r="T24" s="70"/>
      <c r="U24" s="70"/>
      <c r="Z24" s="71"/>
      <c r="AA24" s="71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</row>
    <row r="25" spans="1:59" s="24" customFormat="1" ht="17.100000000000001" customHeight="1">
      <c r="A25" s="73" t="s">
        <v>18</v>
      </c>
      <c r="B25" s="74">
        <f>'No.2-78（方向別）'!K25+'No.2-910（方向別）'!B25</f>
        <v>45</v>
      </c>
      <c r="C25" s="75">
        <f>'No.2-78（方向別）'!L25+'No.2-910（方向別）'!C25</f>
        <v>5</v>
      </c>
      <c r="D25" s="75">
        <f>'No.2-78（方向別）'!M25+'No.2-910（方向別）'!D25</f>
        <v>50</v>
      </c>
      <c r="E25" s="74">
        <f>'No.2-78（方向別）'!N25+'No.2-910（方向別）'!E25</f>
        <v>4</v>
      </c>
      <c r="F25" s="75">
        <f>'No.2-78（方向別）'!O25+'No.2-910（方向別）'!F25</f>
        <v>1</v>
      </c>
      <c r="G25" s="75">
        <f>'No.2-78（方向別）'!P25+'No.2-910（方向別）'!G25</f>
        <v>5</v>
      </c>
      <c r="H25" s="74">
        <f>D25+G25</f>
        <v>55</v>
      </c>
      <c r="I25" s="76">
        <f t="shared" ref="I25:I60" si="0">G25/H25%</f>
        <v>9.0909090909090899</v>
      </c>
      <c r="J25" s="77">
        <f t="shared" ref="J25:J59" si="1">H25/$H$60%</f>
        <v>1.5527950310559004</v>
      </c>
      <c r="K25" s="74">
        <f>'No.2-12（方向別）'!B25+'No.2-34（方向別）'!K25+'No.2-78（方向別）'!B25</f>
        <v>35</v>
      </c>
      <c r="L25" s="75">
        <f>'No.2-12（方向別）'!C25+'No.2-34（方向別）'!L25+'No.2-78（方向別）'!C25</f>
        <v>4</v>
      </c>
      <c r="M25" s="75">
        <f>'No.2-12（方向別）'!D25+'No.2-34（方向別）'!M25+'No.2-78（方向別）'!D25</f>
        <v>39</v>
      </c>
      <c r="N25" s="74">
        <f>'No.2-12（方向別）'!E25+'No.2-34（方向別）'!N25+'No.2-78（方向別）'!E25</f>
        <v>4</v>
      </c>
      <c r="O25" s="75">
        <f>'No.2-12（方向別）'!F25+'No.2-34（方向別）'!O25+'No.2-78（方向別）'!F25</f>
        <v>2</v>
      </c>
      <c r="P25" s="75">
        <f>'No.2-12（方向別）'!G25+'No.2-34（方向別）'!P25+'No.2-78（方向別）'!G25</f>
        <v>6</v>
      </c>
      <c r="Q25" s="74">
        <f>M25+P25</f>
        <v>45</v>
      </c>
      <c r="R25" s="76">
        <f t="shared" ref="R25:R60" si="2">P25/Q25%</f>
        <v>13.333333333333332</v>
      </c>
      <c r="S25" s="77">
        <f t="shared" ref="S25:S60" si="3">Q25/$Q$60%</f>
        <v>1.2048192771084336</v>
      </c>
      <c r="T25" s="70"/>
      <c r="U25" s="70"/>
      <c r="Z25" s="71"/>
      <c r="AA25" s="71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</row>
    <row r="26" spans="1:59" s="24" customFormat="1" ht="17.100000000000001" customHeight="1">
      <c r="A26" s="73" t="s">
        <v>19</v>
      </c>
      <c r="B26" s="74">
        <f>'No.2-78（方向別）'!K26+'No.2-910（方向別）'!B26</f>
        <v>47</v>
      </c>
      <c r="C26" s="75">
        <f>'No.2-78（方向別）'!L26+'No.2-910（方向別）'!C26</f>
        <v>3</v>
      </c>
      <c r="D26" s="75">
        <f>'No.2-78（方向別）'!M26+'No.2-910（方向別）'!D26</f>
        <v>50</v>
      </c>
      <c r="E26" s="74">
        <f>'No.2-78（方向別）'!N26+'No.2-910（方向別）'!E26</f>
        <v>3</v>
      </c>
      <c r="F26" s="75">
        <f>'No.2-78（方向別）'!O26+'No.2-910（方向別）'!F26</f>
        <v>0</v>
      </c>
      <c r="G26" s="75">
        <f>'No.2-78（方向別）'!P26+'No.2-910（方向別）'!G26</f>
        <v>3</v>
      </c>
      <c r="H26" s="74">
        <f t="shared" ref="H26:H59" si="4">D26+G26</f>
        <v>53</v>
      </c>
      <c r="I26" s="76">
        <f t="shared" si="0"/>
        <v>5.6603773584905657</v>
      </c>
      <c r="J26" s="77">
        <f t="shared" si="1"/>
        <v>1.4963297571993224</v>
      </c>
      <c r="K26" s="74">
        <f>'No.2-12（方向別）'!B26+'No.2-34（方向別）'!K26+'No.2-78（方向別）'!B26</f>
        <v>28</v>
      </c>
      <c r="L26" s="75">
        <f>'No.2-12（方向別）'!C26+'No.2-34（方向別）'!L26+'No.2-78（方向別）'!C26</f>
        <v>1</v>
      </c>
      <c r="M26" s="75">
        <f>'No.2-12（方向別）'!D26+'No.2-34（方向別）'!M26+'No.2-78（方向別）'!D26</f>
        <v>29</v>
      </c>
      <c r="N26" s="74">
        <f>'No.2-12（方向別）'!E26+'No.2-34（方向別）'!N26+'No.2-78（方向別）'!E26</f>
        <v>4</v>
      </c>
      <c r="O26" s="75">
        <f>'No.2-12（方向別）'!F26+'No.2-34（方向別）'!O26+'No.2-78（方向別）'!F26</f>
        <v>1</v>
      </c>
      <c r="P26" s="75">
        <f>'No.2-12（方向別）'!G26+'No.2-34（方向別）'!P26+'No.2-78（方向別）'!G26</f>
        <v>5</v>
      </c>
      <c r="Q26" s="74">
        <f t="shared" ref="Q26:Q59" si="5">M26+P26</f>
        <v>34</v>
      </c>
      <c r="R26" s="76">
        <f t="shared" si="2"/>
        <v>14.705882352941176</v>
      </c>
      <c r="S26" s="77">
        <f t="shared" si="3"/>
        <v>0.91030789825970548</v>
      </c>
      <c r="T26" s="70"/>
      <c r="U26" s="70"/>
      <c r="Z26" s="71"/>
      <c r="AA26" s="71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</row>
    <row r="27" spans="1:59" s="24" customFormat="1" ht="17.100000000000001" customHeight="1">
      <c r="A27" s="79" t="s">
        <v>20</v>
      </c>
      <c r="B27" s="80">
        <f>'No.2-78（方向別）'!K27+'No.2-910（方向別）'!B27</f>
        <v>53</v>
      </c>
      <c r="C27" s="81">
        <f>'No.2-78（方向別）'!L27+'No.2-910（方向別）'!C27</f>
        <v>9</v>
      </c>
      <c r="D27" s="81">
        <f>'No.2-78（方向別）'!M27+'No.2-910（方向別）'!D27</f>
        <v>62</v>
      </c>
      <c r="E27" s="80">
        <f>'No.2-78（方向別）'!N27+'No.2-910（方向別）'!E27</f>
        <v>2</v>
      </c>
      <c r="F27" s="81">
        <f>'No.2-78（方向別）'!O27+'No.2-910（方向別）'!F27</f>
        <v>1</v>
      </c>
      <c r="G27" s="81">
        <f>'No.2-78（方向別）'!P27+'No.2-910（方向別）'!G27</f>
        <v>3</v>
      </c>
      <c r="H27" s="80">
        <f t="shared" si="4"/>
        <v>65</v>
      </c>
      <c r="I27" s="82">
        <f t="shared" si="0"/>
        <v>4.615384615384615</v>
      </c>
      <c r="J27" s="83">
        <f t="shared" si="1"/>
        <v>1.8351214003387915</v>
      </c>
      <c r="K27" s="80">
        <f>'No.2-12（方向別）'!B27+'No.2-34（方向別）'!K27+'No.2-78（方向別）'!B27</f>
        <v>32</v>
      </c>
      <c r="L27" s="81">
        <f>'No.2-12（方向別）'!C27+'No.2-34（方向別）'!L27+'No.2-78（方向別）'!C27</f>
        <v>5</v>
      </c>
      <c r="M27" s="81">
        <f>'No.2-12（方向別）'!D27+'No.2-34（方向別）'!M27+'No.2-78（方向別）'!D27</f>
        <v>37</v>
      </c>
      <c r="N27" s="80">
        <f>'No.2-12（方向別）'!E27+'No.2-34（方向別）'!N27+'No.2-78（方向別）'!E27</f>
        <v>2</v>
      </c>
      <c r="O27" s="81">
        <f>'No.2-12（方向別）'!F27+'No.2-34（方向別）'!O27+'No.2-78（方向別）'!F27</f>
        <v>0</v>
      </c>
      <c r="P27" s="81">
        <f>'No.2-12（方向別）'!G27+'No.2-34（方向別）'!P27+'No.2-78（方向別）'!G27</f>
        <v>2</v>
      </c>
      <c r="Q27" s="80">
        <f t="shared" si="5"/>
        <v>39</v>
      </c>
      <c r="R27" s="82">
        <f t="shared" si="2"/>
        <v>5.1282051282051277</v>
      </c>
      <c r="S27" s="83">
        <f t="shared" si="3"/>
        <v>1.0441767068273091</v>
      </c>
      <c r="T27" s="70"/>
      <c r="U27" s="70"/>
      <c r="Z27" s="71"/>
      <c r="AA27" s="71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</row>
    <row r="28" spans="1:59" s="24" customFormat="1" ht="17.100000000000001" customHeight="1">
      <c r="A28" s="73" t="s">
        <v>21</v>
      </c>
      <c r="B28" s="74">
        <f>'No.2-78（方向別）'!K28+'No.2-910（方向別）'!B28</f>
        <v>47</v>
      </c>
      <c r="C28" s="75">
        <f>'No.2-78（方向別）'!L28+'No.2-910（方向別）'!C28</f>
        <v>4</v>
      </c>
      <c r="D28" s="75">
        <f>'No.2-78（方向別）'!M28+'No.2-910（方向別）'!D28</f>
        <v>51</v>
      </c>
      <c r="E28" s="74">
        <f>'No.2-78（方向別）'!N28+'No.2-910（方向別）'!E28</f>
        <v>4</v>
      </c>
      <c r="F28" s="75">
        <f>'No.2-78（方向別）'!O28+'No.2-910（方向別）'!F28</f>
        <v>0</v>
      </c>
      <c r="G28" s="75">
        <f>'No.2-78（方向別）'!P28+'No.2-910（方向別）'!G28</f>
        <v>4</v>
      </c>
      <c r="H28" s="74">
        <f t="shared" si="4"/>
        <v>55</v>
      </c>
      <c r="I28" s="76">
        <f t="shared" si="0"/>
        <v>7.2727272727272725</v>
      </c>
      <c r="J28" s="77">
        <f t="shared" si="1"/>
        <v>1.5527950310559004</v>
      </c>
      <c r="K28" s="74">
        <f>'No.2-12（方向別）'!B28+'No.2-34（方向別）'!K28+'No.2-78（方向別）'!B28</f>
        <v>33</v>
      </c>
      <c r="L28" s="75">
        <f>'No.2-12（方向別）'!C28+'No.2-34（方向別）'!L28+'No.2-78（方向別）'!C28</f>
        <v>6</v>
      </c>
      <c r="M28" s="75">
        <f>'No.2-12（方向別）'!D28+'No.2-34（方向別）'!M28+'No.2-78（方向別）'!D28</f>
        <v>39</v>
      </c>
      <c r="N28" s="74">
        <f>'No.2-12（方向別）'!E28+'No.2-34（方向別）'!N28+'No.2-78（方向別）'!E28</f>
        <v>4</v>
      </c>
      <c r="O28" s="75">
        <f>'No.2-12（方向別）'!F28+'No.2-34（方向別）'!O28+'No.2-78（方向別）'!F28</f>
        <v>2</v>
      </c>
      <c r="P28" s="75">
        <f>'No.2-12（方向別）'!G28+'No.2-34（方向別）'!P28+'No.2-78（方向別）'!G28</f>
        <v>6</v>
      </c>
      <c r="Q28" s="74">
        <f t="shared" si="5"/>
        <v>45</v>
      </c>
      <c r="R28" s="76">
        <f t="shared" si="2"/>
        <v>13.333333333333332</v>
      </c>
      <c r="S28" s="77">
        <f t="shared" si="3"/>
        <v>1.2048192771084336</v>
      </c>
      <c r="T28" s="70"/>
      <c r="U28" s="70"/>
      <c r="Z28" s="71"/>
      <c r="AA28" s="71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</row>
    <row r="29" spans="1:59" s="24" customFormat="1" ht="17.100000000000001" customHeight="1">
      <c r="A29" s="85" t="s">
        <v>22</v>
      </c>
      <c r="B29" s="86">
        <f>'No.2-78（方向別）'!K29+'No.2-910（方向別）'!B29</f>
        <v>68</v>
      </c>
      <c r="C29" s="87">
        <f>'No.2-78（方向別）'!L29+'No.2-910（方向別）'!C29</f>
        <v>2</v>
      </c>
      <c r="D29" s="87">
        <f>'No.2-78（方向別）'!M29+'No.2-910（方向別）'!D29</f>
        <v>70</v>
      </c>
      <c r="E29" s="86">
        <f>'No.2-78（方向別）'!N29+'No.2-910（方向別）'!E29</f>
        <v>6</v>
      </c>
      <c r="F29" s="87">
        <f>'No.2-78（方向別）'!O29+'No.2-910（方向別）'!F29</f>
        <v>2</v>
      </c>
      <c r="G29" s="87">
        <f>'No.2-78（方向別）'!P29+'No.2-910（方向別）'!G29</f>
        <v>8</v>
      </c>
      <c r="H29" s="86">
        <f t="shared" si="4"/>
        <v>78</v>
      </c>
      <c r="I29" s="88">
        <f t="shared" si="0"/>
        <v>10.256410256410255</v>
      </c>
      <c r="J29" s="89">
        <f t="shared" si="1"/>
        <v>2.20214568040655</v>
      </c>
      <c r="K29" s="86">
        <f>'No.2-12（方向別）'!B29+'No.2-34（方向別）'!K29+'No.2-78（方向別）'!B29</f>
        <v>34</v>
      </c>
      <c r="L29" s="87">
        <f>'No.2-12（方向別）'!C29+'No.2-34（方向別）'!L29+'No.2-78（方向別）'!C29</f>
        <v>10</v>
      </c>
      <c r="M29" s="87">
        <f>'No.2-12（方向別）'!D29+'No.2-34（方向別）'!M29+'No.2-78（方向別）'!D29</f>
        <v>44</v>
      </c>
      <c r="N29" s="86">
        <f>'No.2-12（方向別）'!E29+'No.2-34（方向別）'!N29+'No.2-78（方向別）'!E29</f>
        <v>4</v>
      </c>
      <c r="O29" s="87">
        <f>'No.2-12（方向別）'!F29+'No.2-34（方向別）'!O29+'No.2-78（方向別）'!F29</f>
        <v>4</v>
      </c>
      <c r="P29" s="87">
        <f>'No.2-12（方向別）'!G29+'No.2-34（方向別）'!P29+'No.2-78（方向別）'!G29</f>
        <v>8</v>
      </c>
      <c r="Q29" s="86">
        <f t="shared" si="5"/>
        <v>52</v>
      </c>
      <c r="R29" s="88">
        <f t="shared" si="2"/>
        <v>15.384615384615383</v>
      </c>
      <c r="S29" s="89">
        <f t="shared" si="3"/>
        <v>1.392235609103079</v>
      </c>
      <c r="T29" s="91"/>
      <c r="U29" s="91"/>
      <c r="Z29" s="71"/>
      <c r="AA29" s="71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</row>
    <row r="30" spans="1:59" s="24" customFormat="1" ht="17.100000000000001" customHeight="1">
      <c r="A30" s="92" t="s">
        <v>23</v>
      </c>
      <c r="B30" s="93">
        <f>'No.2-78（方向別）'!K30+'No.2-910（方向別）'!B30</f>
        <v>317</v>
      </c>
      <c r="C30" s="94">
        <f>'No.2-78（方向別）'!L30+'No.2-910（方向別）'!C30</f>
        <v>29</v>
      </c>
      <c r="D30" s="94">
        <f>'No.2-78（方向別）'!M30+'No.2-910（方向別）'!D30</f>
        <v>346</v>
      </c>
      <c r="E30" s="93">
        <f>'No.2-78（方向別）'!N30+'No.2-910（方向別）'!E30</f>
        <v>24</v>
      </c>
      <c r="F30" s="94">
        <f>'No.2-78（方向別）'!O30+'No.2-910（方向別）'!F30</f>
        <v>5</v>
      </c>
      <c r="G30" s="94">
        <f>'No.2-78（方向別）'!P30+'No.2-910（方向別）'!G30</f>
        <v>29</v>
      </c>
      <c r="H30" s="93">
        <f t="shared" si="4"/>
        <v>375</v>
      </c>
      <c r="I30" s="95">
        <f t="shared" si="0"/>
        <v>7.7333333333333334</v>
      </c>
      <c r="J30" s="96">
        <f t="shared" si="1"/>
        <v>10.587238848108413</v>
      </c>
      <c r="K30" s="93">
        <f>'No.2-12（方向別）'!B30+'No.2-34（方向別）'!K30+'No.2-78（方向別）'!B30</f>
        <v>186</v>
      </c>
      <c r="L30" s="94">
        <f>'No.2-12（方向別）'!C30+'No.2-34（方向別）'!L30+'No.2-78（方向別）'!C30</f>
        <v>28</v>
      </c>
      <c r="M30" s="94">
        <f>'No.2-12（方向別）'!D30+'No.2-34（方向別）'!M30+'No.2-78（方向別）'!D30</f>
        <v>214</v>
      </c>
      <c r="N30" s="93">
        <f>'No.2-12（方向別）'!E30+'No.2-34（方向別）'!N30+'No.2-78（方向別）'!E30</f>
        <v>23</v>
      </c>
      <c r="O30" s="94">
        <f>'No.2-12（方向別）'!F30+'No.2-34（方向別）'!O30+'No.2-78（方向別）'!F30</f>
        <v>10</v>
      </c>
      <c r="P30" s="94">
        <f>'No.2-12（方向別）'!G30+'No.2-34（方向別）'!P30+'No.2-78（方向別）'!G30</f>
        <v>33</v>
      </c>
      <c r="Q30" s="93">
        <f t="shared" si="5"/>
        <v>247</v>
      </c>
      <c r="R30" s="95">
        <f t="shared" si="2"/>
        <v>13.360323886639675</v>
      </c>
      <c r="S30" s="96">
        <f t="shared" si="3"/>
        <v>6.6131191432396248</v>
      </c>
      <c r="T30" s="91"/>
      <c r="U30" s="91"/>
      <c r="V30" s="24">
        <v>1</v>
      </c>
      <c r="Z30" s="71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</row>
    <row r="31" spans="1:59" s="24" customFormat="1" ht="17.100000000000001" customHeight="1">
      <c r="A31" s="98" t="s">
        <v>24</v>
      </c>
      <c r="B31" s="99">
        <f>'No.2-78（方向別）'!K31+'No.2-910（方向別）'!B31</f>
        <v>51</v>
      </c>
      <c r="C31" s="100">
        <f>'No.2-78（方向別）'!L31+'No.2-910（方向別）'!C31</f>
        <v>4</v>
      </c>
      <c r="D31" s="100">
        <f>'No.2-78（方向別）'!M31+'No.2-910（方向別）'!D31</f>
        <v>55</v>
      </c>
      <c r="E31" s="99">
        <f>'No.2-78（方向別）'!N31+'No.2-910（方向別）'!E31</f>
        <v>4</v>
      </c>
      <c r="F31" s="100">
        <f>'No.2-78（方向別）'!O31+'No.2-910（方向別）'!F31</f>
        <v>3</v>
      </c>
      <c r="G31" s="100">
        <f>'No.2-78（方向別）'!P31+'No.2-910（方向別）'!G31</f>
        <v>7</v>
      </c>
      <c r="H31" s="99">
        <f t="shared" si="4"/>
        <v>62</v>
      </c>
      <c r="I31" s="101">
        <f t="shared" si="0"/>
        <v>11.290322580645162</v>
      </c>
      <c r="J31" s="102">
        <f t="shared" si="1"/>
        <v>1.7504234895539243</v>
      </c>
      <c r="K31" s="99">
        <f>'No.2-12（方向別）'!B31+'No.2-34（方向別）'!K31+'No.2-78（方向別）'!B31</f>
        <v>46</v>
      </c>
      <c r="L31" s="100">
        <f>'No.2-12（方向別）'!C31+'No.2-34（方向別）'!L31+'No.2-78（方向別）'!C31</f>
        <v>3</v>
      </c>
      <c r="M31" s="100">
        <f>'No.2-12（方向別）'!D31+'No.2-34（方向別）'!M31+'No.2-78（方向別）'!D31</f>
        <v>49</v>
      </c>
      <c r="N31" s="99">
        <f>'No.2-12（方向別）'!E31+'No.2-34（方向別）'!N31+'No.2-78（方向別）'!E31</f>
        <v>5</v>
      </c>
      <c r="O31" s="100">
        <f>'No.2-12（方向別）'!F31+'No.2-34（方向別）'!O31+'No.2-78（方向別）'!F31</f>
        <v>1</v>
      </c>
      <c r="P31" s="100">
        <f>'No.2-12（方向別）'!G31+'No.2-34（方向別）'!P31+'No.2-78（方向別）'!G31</f>
        <v>6</v>
      </c>
      <c r="Q31" s="99">
        <f t="shared" si="5"/>
        <v>55</v>
      </c>
      <c r="R31" s="101">
        <f t="shared" si="2"/>
        <v>10.909090909090908</v>
      </c>
      <c r="S31" s="102">
        <f t="shared" si="3"/>
        <v>1.4725568942436411</v>
      </c>
      <c r="T31" s="70"/>
      <c r="U31" s="70"/>
      <c r="Z31" s="71"/>
      <c r="AA31" s="71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</row>
    <row r="32" spans="1:59" s="24" customFormat="1" ht="17.100000000000001" customHeight="1">
      <c r="A32" s="73" t="s">
        <v>25</v>
      </c>
      <c r="B32" s="74">
        <f>'No.2-78（方向別）'!K32+'No.2-910（方向別）'!B32</f>
        <v>57</v>
      </c>
      <c r="C32" s="75">
        <f>'No.2-78（方向別）'!L32+'No.2-910（方向別）'!C32</f>
        <v>3</v>
      </c>
      <c r="D32" s="75">
        <f>'No.2-78（方向別）'!M32+'No.2-910（方向別）'!D32</f>
        <v>60</v>
      </c>
      <c r="E32" s="74">
        <f>'No.2-78（方向別）'!N32+'No.2-910（方向別）'!E32</f>
        <v>3</v>
      </c>
      <c r="F32" s="75">
        <f>'No.2-78（方向別）'!O32+'No.2-910（方向別）'!F32</f>
        <v>2</v>
      </c>
      <c r="G32" s="75">
        <f>'No.2-78（方向別）'!P32+'No.2-910（方向別）'!G32</f>
        <v>5</v>
      </c>
      <c r="H32" s="74">
        <f t="shared" si="4"/>
        <v>65</v>
      </c>
      <c r="I32" s="76">
        <f t="shared" si="0"/>
        <v>7.6923076923076916</v>
      </c>
      <c r="J32" s="77">
        <f t="shared" si="1"/>
        <v>1.8351214003387915</v>
      </c>
      <c r="K32" s="74">
        <f>'No.2-12（方向別）'!B32+'No.2-34（方向別）'!K32+'No.2-78（方向別）'!B32</f>
        <v>39</v>
      </c>
      <c r="L32" s="75">
        <f>'No.2-12（方向別）'!C32+'No.2-34（方向別）'!L32+'No.2-78（方向別）'!C32</f>
        <v>6</v>
      </c>
      <c r="M32" s="75">
        <f>'No.2-12（方向別）'!D32+'No.2-34（方向別）'!M32+'No.2-78（方向別）'!D32</f>
        <v>45</v>
      </c>
      <c r="N32" s="74">
        <f>'No.2-12（方向別）'!E32+'No.2-34（方向別）'!N32+'No.2-78（方向別）'!E32</f>
        <v>2</v>
      </c>
      <c r="O32" s="75">
        <f>'No.2-12（方向別）'!F32+'No.2-34（方向別）'!O32+'No.2-78（方向別）'!F32</f>
        <v>0</v>
      </c>
      <c r="P32" s="75">
        <f>'No.2-12（方向別）'!G32+'No.2-34（方向別）'!P32+'No.2-78（方向別）'!G32</f>
        <v>2</v>
      </c>
      <c r="Q32" s="74">
        <f t="shared" si="5"/>
        <v>47</v>
      </c>
      <c r="R32" s="76">
        <f t="shared" si="2"/>
        <v>4.2553191489361701</v>
      </c>
      <c r="S32" s="77">
        <f t="shared" si="3"/>
        <v>1.2583668005354751</v>
      </c>
      <c r="T32" s="70"/>
      <c r="U32" s="70"/>
      <c r="Z32" s="71"/>
      <c r="AA32" s="71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</row>
    <row r="33" spans="1:59" s="24" customFormat="1" ht="17.100000000000001" customHeight="1">
      <c r="A33" s="73" t="s">
        <v>26</v>
      </c>
      <c r="B33" s="74">
        <f>'No.2-78（方向別）'!K33+'No.2-910（方向別）'!B33</f>
        <v>50</v>
      </c>
      <c r="C33" s="75">
        <f>'No.2-78（方向別）'!L33+'No.2-910（方向別）'!C33</f>
        <v>5</v>
      </c>
      <c r="D33" s="75">
        <f>'No.2-78（方向別）'!M33+'No.2-910（方向別）'!D33</f>
        <v>55</v>
      </c>
      <c r="E33" s="74">
        <f>'No.2-78（方向別）'!N33+'No.2-910（方向別）'!E33</f>
        <v>8</v>
      </c>
      <c r="F33" s="75">
        <f>'No.2-78（方向別）'!O33+'No.2-910（方向別）'!F33</f>
        <v>4</v>
      </c>
      <c r="G33" s="75">
        <f>'No.2-78（方向別）'!P33+'No.2-910（方向別）'!G33</f>
        <v>12</v>
      </c>
      <c r="H33" s="74">
        <f t="shared" si="4"/>
        <v>67</v>
      </c>
      <c r="I33" s="76">
        <f t="shared" si="0"/>
        <v>17.910447761194028</v>
      </c>
      <c r="J33" s="77">
        <f t="shared" si="1"/>
        <v>1.8915866741953697</v>
      </c>
      <c r="K33" s="74">
        <f>'No.2-12（方向別）'!B33+'No.2-34（方向別）'!K33+'No.2-78（方向別）'!B33</f>
        <v>23</v>
      </c>
      <c r="L33" s="75">
        <f>'No.2-12（方向別）'!C33+'No.2-34（方向別）'!L33+'No.2-78（方向別）'!C33</f>
        <v>6</v>
      </c>
      <c r="M33" s="75">
        <f>'No.2-12（方向別）'!D33+'No.2-34（方向別）'!M33+'No.2-78（方向別）'!D33</f>
        <v>29</v>
      </c>
      <c r="N33" s="74">
        <f>'No.2-12（方向別）'!E33+'No.2-34（方向別）'!N33+'No.2-78（方向別）'!E33</f>
        <v>2</v>
      </c>
      <c r="O33" s="75">
        <f>'No.2-12（方向別）'!F33+'No.2-34（方向別）'!O33+'No.2-78（方向別）'!F33</f>
        <v>2</v>
      </c>
      <c r="P33" s="75">
        <f>'No.2-12（方向別）'!G33+'No.2-34（方向別）'!P33+'No.2-78（方向別）'!G33</f>
        <v>4</v>
      </c>
      <c r="Q33" s="74">
        <f t="shared" si="5"/>
        <v>33</v>
      </c>
      <c r="R33" s="76">
        <f t="shared" si="2"/>
        <v>12.121212121212121</v>
      </c>
      <c r="S33" s="77">
        <f t="shared" si="3"/>
        <v>0.88353413654618473</v>
      </c>
      <c r="T33" s="70"/>
      <c r="U33" s="70"/>
      <c r="Z33" s="71"/>
      <c r="AA33" s="71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</row>
    <row r="34" spans="1:59" s="24" customFormat="1" ht="17.100000000000001" customHeight="1">
      <c r="A34" s="73" t="s">
        <v>27</v>
      </c>
      <c r="B34" s="74">
        <f>'No.2-78（方向別）'!K34+'No.2-910（方向別）'!B34</f>
        <v>34</v>
      </c>
      <c r="C34" s="75">
        <f>'No.2-78（方向別）'!L34+'No.2-910（方向別）'!C34</f>
        <v>5</v>
      </c>
      <c r="D34" s="75">
        <f>'No.2-78（方向別）'!M34+'No.2-910（方向別）'!D34</f>
        <v>39</v>
      </c>
      <c r="E34" s="74">
        <f>'No.2-78（方向別）'!N34+'No.2-910（方向別）'!E34</f>
        <v>4</v>
      </c>
      <c r="F34" s="75">
        <f>'No.2-78（方向別）'!O34+'No.2-910（方向別）'!F34</f>
        <v>4</v>
      </c>
      <c r="G34" s="75">
        <f>'No.2-78（方向別）'!P34+'No.2-910（方向別）'!G34</f>
        <v>8</v>
      </c>
      <c r="H34" s="74">
        <f t="shared" si="4"/>
        <v>47</v>
      </c>
      <c r="I34" s="76">
        <f t="shared" si="0"/>
        <v>17.021276595744681</v>
      </c>
      <c r="J34" s="77">
        <f t="shared" si="1"/>
        <v>1.3269339356295877</v>
      </c>
      <c r="K34" s="74">
        <f>'No.2-12（方向別）'!B34+'No.2-34（方向別）'!K34+'No.2-78（方向別）'!B34</f>
        <v>36</v>
      </c>
      <c r="L34" s="75">
        <f>'No.2-12（方向別）'!C34+'No.2-34（方向別）'!L34+'No.2-78（方向別）'!C34</f>
        <v>3</v>
      </c>
      <c r="M34" s="75">
        <f>'No.2-12（方向別）'!D34+'No.2-34（方向別）'!M34+'No.2-78（方向別）'!D34</f>
        <v>39</v>
      </c>
      <c r="N34" s="74">
        <f>'No.2-12（方向別）'!E34+'No.2-34（方向別）'!N34+'No.2-78（方向別）'!E34</f>
        <v>9</v>
      </c>
      <c r="O34" s="75">
        <f>'No.2-12（方向別）'!F34+'No.2-34（方向別）'!O34+'No.2-78（方向別）'!F34</f>
        <v>2</v>
      </c>
      <c r="P34" s="75">
        <f>'No.2-12（方向別）'!G34+'No.2-34（方向別）'!P34+'No.2-78（方向別）'!G34</f>
        <v>11</v>
      </c>
      <c r="Q34" s="74">
        <f t="shared" si="5"/>
        <v>50</v>
      </c>
      <c r="R34" s="76">
        <f t="shared" si="2"/>
        <v>22</v>
      </c>
      <c r="S34" s="77">
        <f t="shared" si="3"/>
        <v>1.3386880856760375</v>
      </c>
      <c r="T34" s="70"/>
      <c r="U34" s="70"/>
      <c r="Z34" s="71"/>
      <c r="AA34" s="71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</row>
    <row r="35" spans="1:59" s="24" customFormat="1" ht="17.100000000000001" customHeight="1">
      <c r="A35" s="73" t="s">
        <v>28</v>
      </c>
      <c r="B35" s="74">
        <f>'No.2-78（方向別）'!K35+'No.2-910（方向別）'!B35</f>
        <v>43</v>
      </c>
      <c r="C35" s="75">
        <f>'No.2-78（方向別）'!L35+'No.2-910（方向別）'!C35</f>
        <v>6</v>
      </c>
      <c r="D35" s="75">
        <f>'No.2-78（方向別）'!M35+'No.2-910（方向別）'!D35</f>
        <v>49</v>
      </c>
      <c r="E35" s="74">
        <f>'No.2-78（方向別）'!N35+'No.2-910（方向別）'!E35</f>
        <v>3</v>
      </c>
      <c r="F35" s="75">
        <f>'No.2-78（方向別）'!O35+'No.2-910（方向別）'!F35</f>
        <v>4</v>
      </c>
      <c r="G35" s="75">
        <f>'No.2-78（方向別）'!P35+'No.2-910（方向別）'!G35</f>
        <v>7</v>
      </c>
      <c r="H35" s="74">
        <f t="shared" si="4"/>
        <v>56</v>
      </c>
      <c r="I35" s="76">
        <f t="shared" si="0"/>
        <v>12.499999999999998</v>
      </c>
      <c r="J35" s="77">
        <f t="shared" si="1"/>
        <v>1.5810276679841897</v>
      </c>
      <c r="K35" s="74">
        <f>'No.2-12（方向別）'!B35+'No.2-34（方向別）'!K35+'No.2-78（方向別）'!B35</f>
        <v>31</v>
      </c>
      <c r="L35" s="75">
        <f>'No.2-12（方向別）'!C35+'No.2-34（方向別）'!L35+'No.2-78（方向別）'!C35</f>
        <v>3</v>
      </c>
      <c r="M35" s="75">
        <f>'No.2-12（方向別）'!D35+'No.2-34（方向別）'!M35+'No.2-78（方向別）'!D35</f>
        <v>34</v>
      </c>
      <c r="N35" s="74">
        <f>'No.2-12（方向別）'!E35+'No.2-34（方向別）'!N35+'No.2-78（方向別）'!E35</f>
        <v>1</v>
      </c>
      <c r="O35" s="75">
        <f>'No.2-12（方向別）'!F35+'No.2-34（方向別）'!O35+'No.2-78（方向別）'!F35</f>
        <v>1</v>
      </c>
      <c r="P35" s="75">
        <f>'No.2-12（方向別）'!G35+'No.2-34（方向別）'!P35+'No.2-78（方向別）'!G35</f>
        <v>2</v>
      </c>
      <c r="Q35" s="74">
        <f t="shared" si="5"/>
        <v>36</v>
      </c>
      <c r="R35" s="76">
        <f t="shared" si="2"/>
        <v>5.5555555555555554</v>
      </c>
      <c r="S35" s="77">
        <f t="shared" si="3"/>
        <v>0.96385542168674698</v>
      </c>
      <c r="T35" s="70"/>
      <c r="U35" s="70"/>
      <c r="Z35" s="71"/>
      <c r="AA35" s="71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</row>
    <row r="36" spans="1:59" s="24" customFormat="1" ht="17.100000000000001" customHeight="1">
      <c r="A36" s="85" t="s">
        <v>29</v>
      </c>
      <c r="B36" s="86">
        <f>'No.2-78（方向別）'!K36+'No.2-910（方向別）'!B36</f>
        <v>40</v>
      </c>
      <c r="C36" s="87">
        <f>'No.2-78（方向別）'!L36+'No.2-910（方向別）'!C36</f>
        <v>1</v>
      </c>
      <c r="D36" s="87">
        <f>'No.2-78（方向別）'!M36+'No.2-910（方向別）'!D36</f>
        <v>41</v>
      </c>
      <c r="E36" s="86">
        <f>'No.2-78（方向別）'!N36+'No.2-910（方向別）'!E36</f>
        <v>5</v>
      </c>
      <c r="F36" s="87">
        <f>'No.2-78（方向別）'!O36+'No.2-910（方向別）'!F36</f>
        <v>2</v>
      </c>
      <c r="G36" s="87">
        <f>'No.2-78（方向別）'!P36+'No.2-910（方向別）'!G36</f>
        <v>7</v>
      </c>
      <c r="H36" s="86">
        <f t="shared" si="4"/>
        <v>48</v>
      </c>
      <c r="I36" s="88">
        <f t="shared" si="0"/>
        <v>14.583333333333334</v>
      </c>
      <c r="J36" s="89">
        <f t="shared" si="1"/>
        <v>1.3551665725578768</v>
      </c>
      <c r="K36" s="86">
        <f>'No.2-12（方向別）'!B36+'No.2-34（方向別）'!K36+'No.2-78（方向別）'!B36</f>
        <v>21</v>
      </c>
      <c r="L36" s="87">
        <f>'No.2-12（方向別）'!C36+'No.2-34（方向別）'!L36+'No.2-78（方向別）'!C36</f>
        <v>10</v>
      </c>
      <c r="M36" s="87">
        <f>'No.2-12（方向別）'!D36+'No.2-34（方向別）'!M36+'No.2-78（方向別）'!D36</f>
        <v>31</v>
      </c>
      <c r="N36" s="86">
        <f>'No.2-12（方向別）'!E36+'No.2-34（方向別）'!N36+'No.2-78（方向別）'!E36</f>
        <v>4</v>
      </c>
      <c r="O36" s="87">
        <f>'No.2-12（方向別）'!F36+'No.2-34（方向別）'!O36+'No.2-78（方向別）'!F36</f>
        <v>1</v>
      </c>
      <c r="P36" s="87">
        <f>'No.2-12（方向別）'!G36+'No.2-34（方向別）'!P36+'No.2-78（方向別）'!G36</f>
        <v>5</v>
      </c>
      <c r="Q36" s="86">
        <f t="shared" si="5"/>
        <v>36</v>
      </c>
      <c r="R36" s="88">
        <f t="shared" si="2"/>
        <v>13.888888888888889</v>
      </c>
      <c r="S36" s="89">
        <f t="shared" si="3"/>
        <v>0.96385542168674698</v>
      </c>
      <c r="T36" s="91"/>
      <c r="U36" s="91"/>
      <c r="Z36" s="71"/>
      <c r="AA36" s="71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</row>
    <row r="37" spans="1:59" s="24" customFormat="1" ht="17.100000000000001" customHeight="1">
      <c r="A37" s="92" t="s">
        <v>30</v>
      </c>
      <c r="B37" s="93">
        <f>'No.2-78（方向別）'!K37+'No.2-910（方向別）'!B37</f>
        <v>275</v>
      </c>
      <c r="C37" s="94">
        <f>'No.2-78（方向別）'!L37+'No.2-910（方向別）'!C37</f>
        <v>24</v>
      </c>
      <c r="D37" s="94">
        <f>'No.2-78（方向別）'!M37+'No.2-910（方向別）'!D37</f>
        <v>299</v>
      </c>
      <c r="E37" s="93">
        <f>'No.2-78（方向別）'!N37+'No.2-910（方向別）'!E37</f>
        <v>27</v>
      </c>
      <c r="F37" s="94">
        <f>'No.2-78（方向別）'!O37+'No.2-910（方向別）'!F37</f>
        <v>19</v>
      </c>
      <c r="G37" s="94">
        <f>'No.2-78（方向別）'!P37+'No.2-910（方向別）'!G37</f>
        <v>46</v>
      </c>
      <c r="H37" s="93">
        <f t="shared" si="4"/>
        <v>345</v>
      </c>
      <c r="I37" s="95">
        <f t="shared" si="0"/>
        <v>13.333333333333332</v>
      </c>
      <c r="J37" s="96">
        <f t="shared" si="1"/>
        <v>9.7402597402597397</v>
      </c>
      <c r="K37" s="93">
        <f>'No.2-12（方向別）'!B37+'No.2-34（方向別）'!K37+'No.2-78（方向別）'!B37</f>
        <v>196</v>
      </c>
      <c r="L37" s="94">
        <f>'No.2-12（方向別）'!C37+'No.2-34（方向別）'!L37+'No.2-78（方向別）'!C37</f>
        <v>31</v>
      </c>
      <c r="M37" s="94">
        <f>'No.2-12（方向別）'!D37+'No.2-34（方向別）'!M37+'No.2-78（方向別）'!D37</f>
        <v>227</v>
      </c>
      <c r="N37" s="93">
        <f>'No.2-12（方向別）'!E37+'No.2-34（方向別）'!N37+'No.2-78（方向別）'!E37</f>
        <v>23</v>
      </c>
      <c r="O37" s="94">
        <f>'No.2-12（方向別）'!F37+'No.2-34（方向別）'!O37+'No.2-78（方向別）'!F37</f>
        <v>7</v>
      </c>
      <c r="P37" s="94">
        <f>'No.2-12（方向別）'!G37+'No.2-34（方向別）'!P37+'No.2-78（方向別）'!G37</f>
        <v>30</v>
      </c>
      <c r="Q37" s="93">
        <f t="shared" si="5"/>
        <v>257</v>
      </c>
      <c r="R37" s="95">
        <f t="shared" si="2"/>
        <v>11.673151750972764</v>
      </c>
      <c r="S37" s="96">
        <f t="shared" si="3"/>
        <v>6.8808567603748321</v>
      </c>
      <c r="T37" s="91"/>
      <c r="U37" s="91"/>
      <c r="V37" s="24">
        <v>1</v>
      </c>
      <c r="Z37" s="71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</row>
    <row r="38" spans="1:59" s="24" customFormat="1" ht="17.100000000000001" customHeight="1">
      <c r="A38" s="92" t="s">
        <v>31</v>
      </c>
      <c r="B38" s="104">
        <f>'No.2-78（方向別）'!K38+'No.2-910（方向別）'!B38</f>
        <v>241</v>
      </c>
      <c r="C38" s="105">
        <f>'No.2-78（方向別）'!L38+'No.2-910（方向別）'!C38</f>
        <v>30</v>
      </c>
      <c r="D38" s="94">
        <f>'No.2-78（方向別）'!M38+'No.2-910（方向別）'!D38</f>
        <v>271</v>
      </c>
      <c r="E38" s="104">
        <f>'No.2-78（方向別）'!N38+'No.2-910（方向別）'!E38</f>
        <v>20</v>
      </c>
      <c r="F38" s="105">
        <f>'No.2-78（方向別）'!O38+'No.2-910（方向別）'!F38</f>
        <v>20</v>
      </c>
      <c r="G38" s="94">
        <f>'No.2-78（方向別）'!P38+'No.2-910（方向別）'!G38</f>
        <v>40</v>
      </c>
      <c r="H38" s="93">
        <f t="shared" si="4"/>
        <v>311</v>
      </c>
      <c r="I38" s="95">
        <f t="shared" si="0"/>
        <v>12.861736334405146</v>
      </c>
      <c r="J38" s="96">
        <f t="shared" si="1"/>
        <v>8.7803500846979112</v>
      </c>
      <c r="K38" s="104">
        <f>'No.2-12（方向別）'!B38+'No.2-34（方向別）'!K38+'No.2-78（方向別）'!B38</f>
        <v>204</v>
      </c>
      <c r="L38" s="105">
        <f>'No.2-12（方向別）'!C38+'No.2-34（方向別）'!L38+'No.2-78（方向別）'!C38</f>
        <v>45</v>
      </c>
      <c r="M38" s="94">
        <f>'No.2-12（方向別）'!D38+'No.2-34（方向別）'!M38+'No.2-78（方向別）'!D38</f>
        <v>249</v>
      </c>
      <c r="N38" s="104">
        <f>'No.2-12（方向別）'!E38+'No.2-34（方向別）'!N38+'No.2-78（方向別）'!E38</f>
        <v>18</v>
      </c>
      <c r="O38" s="105">
        <f>'No.2-12（方向別）'!F38+'No.2-34（方向別）'!O38+'No.2-78（方向別）'!F38</f>
        <v>20</v>
      </c>
      <c r="P38" s="94">
        <f>'No.2-12（方向別）'!G38+'No.2-34（方向別）'!P38+'No.2-78（方向別）'!G38</f>
        <v>38</v>
      </c>
      <c r="Q38" s="93">
        <f t="shared" si="5"/>
        <v>287</v>
      </c>
      <c r="R38" s="95">
        <f t="shared" si="2"/>
        <v>13.240418118466899</v>
      </c>
      <c r="S38" s="96">
        <f t="shared" si="3"/>
        <v>7.6840696117804548</v>
      </c>
      <c r="T38" s="91"/>
      <c r="U38" s="91"/>
      <c r="V38" s="24">
        <v>1</v>
      </c>
      <c r="Z38" s="71"/>
      <c r="AA38" s="71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</row>
    <row r="39" spans="1:59" s="24" customFormat="1" ht="17.100000000000001" customHeight="1">
      <c r="A39" s="300" t="s">
        <v>32</v>
      </c>
      <c r="B39" s="104">
        <f>'No.2-78（方向別）'!K39+'No.2-910（方向別）'!B39</f>
        <v>225</v>
      </c>
      <c r="C39" s="105">
        <f>'No.2-78（方向別）'!L39+'No.2-910（方向別）'!C39</f>
        <v>28</v>
      </c>
      <c r="D39" s="94">
        <f>'No.2-78（方向別）'!M39+'No.2-910（方向別）'!D39</f>
        <v>253</v>
      </c>
      <c r="E39" s="104">
        <f>'No.2-78（方向別）'!N39+'No.2-910（方向別）'!E39</f>
        <v>18</v>
      </c>
      <c r="F39" s="105">
        <f>'No.2-78（方向別）'!O39+'No.2-910（方向別）'!F39</f>
        <v>8</v>
      </c>
      <c r="G39" s="94">
        <f>'No.2-78（方向別）'!P39+'No.2-910（方向別）'!G39</f>
        <v>26</v>
      </c>
      <c r="H39" s="93">
        <f t="shared" si="4"/>
        <v>279</v>
      </c>
      <c r="I39" s="95">
        <f t="shared" si="0"/>
        <v>9.3189964157706093</v>
      </c>
      <c r="J39" s="96">
        <f t="shared" si="1"/>
        <v>7.8769057029926595</v>
      </c>
      <c r="K39" s="104">
        <f>'No.2-12（方向別）'!B39+'No.2-34（方向別）'!K39+'No.2-78（方向別）'!B39</f>
        <v>209</v>
      </c>
      <c r="L39" s="105">
        <f>'No.2-12（方向別）'!C39+'No.2-34（方向別）'!L39+'No.2-78（方向別）'!C39</f>
        <v>61</v>
      </c>
      <c r="M39" s="94">
        <f>'No.2-12（方向別）'!D39+'No.2-34（方向別）'!M39+'No.2-78（方向別）'!D39</f>
        <v>270</v>
      </c>
      <c r="N39" s="104">
        <f>'No.2-12（方向別）'!E39+'No.2-34（方向別）'!N39+'No.2-78（方向別）'!E39</f>
        <v>16</v>
      </c>
      <c r="O39" s="105">
        <f>'No.2-12（方向別）'!F39+'No.2-34（方向別）'!O39+'No.2-78（方向別）'!F39</f>
        <v>20</v>
      </c>
      <c r="P39" s="94">
        <f>'No.2-12（方向別）'!G39+'No.2-34（方向別）'!P39+'No.2-78（方向別）'!G39</f>
        <v>36</v>
      </c>
      <c r="Q39" s="93">
        <f t="shared" si="5"/>
        <v>306</v>
      </c>
      <c r="R39" s="95">
        <f t="shared" si="2"/>
        <v>11.76470588235294</v>
      </c>
      <c r="S39" s="96">
        <f t="shared" si="3"/>
        <v>8.1927710843373482</v>
      </c>
      <c r="T39" s="91"/>
      <c r="U39" s="91"/>
      <c r="V39" s="24">
        <v>1</v>
      </c>
      <c r="Z39" s="71"/>
      <c r="AA39" s="71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</row>
    <row r="40" spans="1:59" s="24" customFormat="1" ht="17.100000000000001" customHeight="1">
      <c r="A40" s="300" t="s">
        <v>33</v>
      </c>
      <c r="B40" s="104">
        <f>'No.2-78（方向別）'!K40+'No.2-910（方向別）'!B40</f>
        <v>240</v>
      </c>
      <c r="C40" s="105">
        <f>'No.2-78（方向別）'!L40+'No.2-910（方向別）'!C40</f>
        <v>42</v>
      </c>
      <c r="D40" s="94">
        <f>'No.2-78（方向別）'!M40+'No.2-910（方向別）'!D40</f>
        <v>282</v>
      </c>
      <c r="E40" s="104">
        <f>'No.2-78（方向別）'!N40+'No.2-910（方向別）'!E40</f>
        <v>20</v>
      </c>
      <c r="F40" s="105">
        <f>'No.2-78（方向別）'!O40+'No.2-910（方向別）'!F40</f>
        <v>8</v>
      </c>
      <c r="G40" s="94">
        <f>'No.2-78（方向別）'!P40+'No.2-910（方向別）'!G40</f>
        <v>28</v>
      </c>
      <c r="H40" s="93">
        <f t="shared" si="4"/>
        <v>310</v>
      </c>
      <c r="I40" s="95">
        <f t="shared" si="0"/>
        <v>9.0322580645161281</v>
      </c>
      <c r="J40" s="96">
        <f t="shared" si="1"/>
        <v>8.7521174477696206</v>
      </c>
      <c r="K40" s="104">
        <f>'No.2-12（方向別）'!B40+'No.2-34（方向別）'!K40+'No.2-78（方向別）'!B40</f>
        <v>209</v>
      </c>
      <c r="L40" s="105">
        <f>'No.2-12（方向別）'!C40+'No.2-34（方向別）'!L40+'No.2-78（方向別）'!C40</f>
        <v>48</v>
      </c>
      <c r="M40" s="94">
        <f>'No.2-12（方向別）'!D40+'No.2-34（方向別）'!M40+'No.2-78（方向別）'!D40</f>
        <v>257</v>
      </c>
      <c r="N40" s="104">
        <f>'No.2-12（方向別）'!E40+'No.2-34（方向別）'!N40+'No.2-78（方向別）'!E40</f>
        <v>13</v>
      </c>
      <c r="O40" s="105">
        <f>'No.2-12（方向別）'!F40+'No.2-34（方向別）'!O40+'No.2-78（方向別）'!F40</f>
        <v>9</v>
      </c>
      <c r="P40" s="94">
        <f>'No.2-12（方向別）'!G40+'No.2-34（方向別）'!P40+'No.2-78（方向別）'!G40</f>
        <v>22</v>
      </c>
      <c r="Q40" s="93">
        <f t="shared" si="5"/>
        <v>279</v>
      </c>
      <c r="R40" s="95">
        <f t="shared" si="2"/>
        <v>7.8853046594982077</v>
      </c>
      <c r="S40" s="96">
        <f t="shared" si="3"/>
        <v>7.4698795180722888</v>
      </c>
      <c r="T40" s="91"/>
      <c r="U40" s="91"/>
      <c r="V40" s="24">
        <v>1</v>
      </c>
      <c r="Z40" s="71"/>
      <c r="AA40" s="71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</row>
    <row r="41" spans="1:59" s="24" customFormat="1" ht="17.100000000000001" customHeight="1">
      <c r="A41" s="300" t="s">
        <v>34</v>
      </c>
      <c r="B41" s="104">
        <f>'No.2-78（方向別）'!K41+'No.2-910（方向別）'!B41</f>
        <v>230</v>
      </c>
      <c r="C41" s="105">
        <f>'No.2-78（方向別）'!L41+'No.2-910（方向別）'!C41</f>
        <v>24</v>
      </c>
      <c r="D41" s="94">
        <f>'No.2-78（方向別）'!M41+'No.2-910（方向別）'!D41</f>
        <v>254</v>
      </c>
      <c r="E41" s="104">
        <f>'No.2-78（方向別）'!N41+'No.2-910（方向別）'!E41</f>
        <v>16</v>
      </c>
      <c r="F41" s="105">
        <f>'No.2-78（方向別）'!O41+'No.2-910（方向別）'!F41</f>
        <v>9</v>
      </c>
      <c r="G41" s="94">
        <f>'No.2-78（方向別）'!P41+'No.2-910（方向別）'!G41</f>
        <v>25</v>
      </c>
      <c r="H41" s="93">
        <f t="shared" si="4"/>
        <v>279</v>
      </c>
      <c r="I41" s="95">
        <f t="shared" si="0"/>
        <v>8.9605734767025087</v>
      </c>
      <c r="J41" s="96">
        <f t="shared" si="1"/>
        <v>7.8769057029926595</v>
      </c>
      <c r="K41" s="104">
        <f>'No.2-12（方向別）'!B41+'No.2-34（方向別）'!K41+'No.2-78（方向別）'!B41</f>
        <v>252</v>
      </c>
      <c r="L41" s="105">
        <f>'No.2-12（方向別）'!C41+'No.2-34（方向別）'!L41+'No.2-78（方向別）'!C41</f>
        <v>31</v>
      </c>
      <c r="M41" s="94">
        <f>'No.2-12（方向別）'!D41+'No.2-34（方向別）'!M41+'No.2-78（方向別）'!D41</f>
        <v>283</v>
      </c>
      <c r="N41" s="104">
        <f>'No.2-12（方向別）'!E41+'No.2-34（方向別）'!N41+'No.2-78（方向別）'!E41</f>
        <v>11</v>
      </c>
      <c r="O41" s="105">
        <f>'No.2-12（方向別）'!F41+'No.2-34（方向別）'!O41+'No.2-78（方向別）'!F41</f>
        <v>10</v>
      </c>
      <c r="P41" s="94">
        <f>'No.2-12（方向別）'!G41+'No.2-34（方向別）'!P41+'No.2-78（方向別）'!G41</f>
        <v>21</v>
      </c>
      <c r="Q41" s="93">
        <f t="shared" si="5"/>
        <v>304</v>
      </c>
      <c r="R41" s="95">
        <f t="shared" si="2"/>
        <v>6.9078947368421053</v>
      </c>
      <c r="S41" s="96">
        <f t="shared" si="3"/>
        <v>8.1392235609103079</v>
      </c>
      <c r="T41" s="91"/>
      <c r="U41" s="91"/>
      <c r="V41" s="24">
        <v>1</v>
      </c>
      <c r="Z41" s="71"/>
      <c r="AA41" s="71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</row>
    <row r="42" spans="1:59" s="24" customFormat="1" ht="17.100000000000001" customHeight="1">
      <c r="A42" s="300" t="s">
        <v>35</v>
      </c>
      <c r="B42" s="104">
        <f>'No.2-78（方向別）'!K42+'No.2-910（方向別）'!B42</f>
        <v>233</v>
      </c>
      <c r="C42" s="105">
        <f>'No.2-78（方向別）'!L42+'No.2-910（方向別）'!C42</f>
        <v>23</v>
      </c>
      <c r="D42" s="94">
        <f>'No.2-78（方向別）'!M42+'No.2-910（方向別）'!D42</f>
        <v>256</v>
      </c>
      <c r="E42" s="104">
        <f>'No.2-78（方向別）'!N42+'No.2-910（方向別）'!E42</f>
        <v>15</v>
      </c>
      <c r="F42" s="105">
        <f>'No.2-78（方向別）'!O42+'No.2-910（方向別）'!F42</f>
        <v>12</v>
      </c>
      <c r="G42" s="94">
        <f>'No.2-78（方向別）'!P42+'No.2-910（方向別）'!G42</f>
        <v>27</v>
      </c>
      <c r="H42" s="93">
        <f t="shared" si="4"/>
        <v>283</v>
      </c>
      <c r="I42" s="95">
        <f t="shared" si="0"/>
        <v>9.5406360424028271</v>
      </c>
      <c r="J42" s="96">
        <f t="shared" si="1"/>
        <v>7.9898362507058156</v>
      </c>
      <c r="K42" s="104">
        <f>'No.2-12（方向別）'!B42+'No.2-34（方向別）'!K42+'No.2-78（方向別）'!B42</f>
        <v>247</v>
      </c>
      <c r="L42" s="105">
        <f>'No.2-12（方向別）'!C42+'No.2-34（方向別）'!L42+'No.2-78（方向別）'!C42</f>
        <v>48</v>
      </c>
      <c r="M42" s="94">
        <f>'No.2-12（方向別）'!D42+'No.2-34（方向別）'!M42+'No.2-78（方向別）'!D42</f>
        <v>295</v>
      </c>
      <c r="N42" s="104">
        <f>'No.2-12（方向別）'!E42+'No.2-34（方向別）'!N42+'No.2-78（方向別）'!E42</f>
        <v>12</v>
      </c>
      <c r="O42" s="105">
        <f>'No.2-12（方向別）'!F42+'No.2-34（方向別）'!O42+'No.2-78（方向別）'!F42</f>
        <v>11</v>
      </c>
      <c r="P42" s="94">
        <f>'No.2-12（方向別）'!G42+'No.2-34（方向別）'!P42+'No.2-78（方向別）'!G42</f>
        <v>23</v>
      </c>
      <c r="Q42" s="93">
        <f t="shared" si="5"/>
        <v>318</v>
      </c>
      <c r="R42" s="95">
        <f t="shared" si="2"/>
        <v>7.232704402515723</v>
      </c>
      <c r="S42" s="96">
        <f t="shared" si="3"/>
        <v>8.5140562248995977</v>
      </c>
      <c r="T42" s="91"/>
      <c r="U42" s="91"/>
      <c r="V42" s="24">
        <v>1</v>
      </c>
      <c r="Z42" s="71"/>
      <c r="AA42" s="71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</row>
    <row r="43" spans="1:59" s="24" customFormat="1" ht="17.100000000000001" customHeight="1">
      <c r="A43" s="300" t="s">
        <v>36</v>
      </c>
      <c r="B43" s="104">
        <f>'No.2-78（方向別）'!K43+'No.2-910（方向別）'!B43</f>
        <v>231</v>
      </c>
      <c r="C43" s="105">
        <f>'No.2-78（方向別）'!L43+'No.2-910（方向別）'!C43</f>
        <v>23</v>
      </c>
      <c r="D43" s="94">
        <f>'No.2-78（方向別）'!M43+'No.2-910（方向別）'!D43</f>
        <v>254</v>
      </c>
      <c r="E43" s="104">
        <f>'No.2-78（方向別）'!N43+'No.2-910（方向別）'!E43</f>
        <v>16</v>
      </c>
      <c r="F43" s="105">
        <f>'No.2-78（方向別）'!O43+'No.2-910（方向別）'!F43</f>
        <v>10</v>
      </c>
      <c r="G43" s="94">
        <f>'No.2-78（方向別）'!P43+'No.2-910（方向別）'!G43</f>
        <v>26</v>
      </c>
      <c r="H43" s="93">
        <f t="shared" si="4"/>
        <v>280</v>
      </c>
      <c r="I43" s="95">
        <f t="shared" si="0"/>
        <v>9.2857142857142865</v>
      </c>
      <c r="J43" s="96">
        <f t="shared" si="1"/>
        <v>7.9051383399209483</v>
      </c>
      <c r="K43" s="104">
        <f>'No.2-12（方向別）'!B43+'No.2-34（方向別）'!K43+'No.2-78（方向別）'!B43</f>
        <v>277</v>
      </c>
      <c r="L43" s="105">
        <f>'No.2-12（方向別）'!C43+'No.2-34（方向別）'!L43+'No.2-78（方向別）'!C43</f>
        <v>45</v>
      </c>
      <c r="M43" s="94">
        <f>'No.2-12（方向別）'!D43+'No.2-34（方向別）'!M43+'No.2-78（方向別）'!D43</f>
        <v>322</v>
      </c>
      <c r="N43" s="104">
        <f>'No.2-12（方向別）'!E43+'No.2-34（方向別）'!N43+'No.2-78（方向別）'!E43</f>
        <v>9</v>
      </c>
      <c r="O43" s="105">
        <f>'No.2-12（方向別）'!F43+'No.2-34（方向別）'!O43+'No.2-78（方向別）'!F43</f>
        <v>8</v>
      </c>
      <c r="P43" s="94">
        <f>'No.2-12（方向別）'!G43+'No.2-34（方向別）'!P43+'No.2-78（方向別）'!G43</f>
        <v>17</v>
      </c>
      <c r="Q43" s="93">
        <f t="shared" si="5"/>
        <v>339</v>
      </c>
      <c r="R43" s="95">
        <f t="shared" si="2"/>
        <v>5.0147492625368733</v>
      </c>
      <c r="S43" s="96">
        <f t="shared" si="3"/>
        <v>9.0763052208835333</v>
      </c>
      <c r="T43" s="91"/>
      <c r="U43" s="91"/>
      <c r="V43" s="24">
        <v>1</v>
      </c>
      <c r="Z43" s="71"/>
      <c r="AA43" s="71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</row>
    <row r="44" spans="1:59" s="24" customFormat="1" ht="17.100000000000001" customHeight="1">
      <c r="A44" s="300" t="s">
        <v>37</v>
      </c>
      <c r="B44" s="107">
        <f>'No.2-78（方向別）'!K44+'No.2-910（方向別）'!B44</f>
        <v>216</v>
      </c>
      <c r="C44" s="108">
        <f>'No.2-78（方向別）'!L44+'No.2-910（方向別）'!C44</f>
        <v>38</v>
      </c>
      <c r="D44" s="109">
        <f>'No.2-78（方向別）'!M44+'No.2-910（方向別）'!D44</f>
        <v>254</v>
      </c>
      <c r="E44" s="107">
        <f>'No.2-78（方向別）'!N44+'No.2-910（方向別）'!E44</f>
        <v>17</v>
      </c>
      <c r="F44" s="110">
        <f>'No.2-78（方向別）'!O44+'No.2-910（方向別）'!F44</f>
        <v>7</v>
      </c>
      <c r="G44" s="109">
        <f>'No.2-78（方向別）'!P44+'No.2-910（方向別）'!G44</f>
        <v>24</v>
      </c>
      <c r="H44" s="104">
        <f t="shared" si="4"/>
        <v>278</v>
      </c>
      <c r="I44" s="95">
        <f t="shared" si="0"/>
        <v>8.6330935251798575</v>
      </c>
      <c r="J44" s="96">
        <f t="shared" si="1"/>
        <v>7.8486730660643698</v>
      </c>
      <c r="K44" s="107">
        <f>'No.2-12（方向別）'!B44+'No.2-34（方向別）'!K44+'No.2-78（方向別）'!B44</f>
        <v>280</v>
      </c>
      <c r="L44" s="108">
        <f>'No.2-12（方向別）'!C44+'No.2-34（方向別）'!L44+'No.2-78（方向別）'!C44</f>
        <v>54</v>
      </c>
      <c r="M44" s="109">
        <f>'No.2-12（方向別）'!D44+'No.2-34（方向別）'!M44+'No.2-78（方向別）'!D44</f>
        <v>334</v>
      </c>
      <c r="N44" s="107">
        <f>'No.2-12（方向別）'!E44+'No.2-34（方向別）'!N44+'No.2-78（方向別）'!E44</f>
        <v>14</v>
      </c>
      <c r="O44" s="110">
        <f>'No.2-12（方向別）'!F44+'No.2-34（方向別）'!O44+'No.2-78（方向別）'!F44</f>
        <v>5</v>
      </c>
      <c r="P44" s="109">
        <f>'No.2-12（方向別）'!G44+'No.2-34（方向別）'!P44+'No.2-78（方向別）'!G44</f>
        <v>19</v>
      </c>
      <c r="Q44" s="104">
        <f t="shared" si="5"/>
        <v>353</v>
      </c>
      <c r="R44" s="95">
        <f t="shared" si="2"/>
        <v>5.3824362606232299</v>
      </c>
      <c r="S44" s="96">
        <f t="shared" si="3"/>
        <v>9.4511378848728249</v>
      </c>
      <c r="T44" s="91"/>
      <c r="U44" s="91"/>
      <c r="V44" s="24">
        <v>1</v>
      </c>
      <c r="W44" s="72"/>
      <c r="Z44" s="71"/>
      <c r="AA44" s="71"/>
      <c r="AB44" s="72"/>
      <c r="AC44" s="72"/>
      <c r="AD44" s="72"/>
      <c r="AE44" s="72"/>
      <c r="AF44" s="23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</row>
    <row r="45" spans="1:59" s="24" customFormat="1" ht="17.100000000000001" customHeight="1">
      <c r="A45" s="112" t="s">
        <v>38</v>
      </c>
      <c r="B45" s="107">
        <f>'No.2-78（方向別）'!K45+'No.2-910（方向別）'!B45</f>
        <v>220</v>
      </c>
      <c r="C45" s="108">
        <f>'No.2-78（方向別）'!L45+'No.2-910（方向別）'!C45</f>
        <v>46</v>
      </c>
      <c r="D45" s="109">
        <f>'No.2-78（方向別）'!M45+'No.2-910（方向別）'!D45</f>
        <v>266</v>
      </c>
      <c r="E45" s="107">
        <f>'No.2-78（方向別）'!N45+'No.2-910（方向別）'!E45</f>
        <v>20</v>
      </c>
      <c r="F45" s="110">
        <f>'No.2-78（方向別）'!O45+'No.2-910（方向別）'!F45</f>
        <v>5</v>
      </c>
      <c r="G45" s="109">
        <f>'No.2-78（方向別）'!P45+'No.2-910（方向別）'!G45</f>
        <v>25</v>
      </c>
      <c r="H45" s="104">
        <f t="shared" si="4"/>
        <v>291</v>
      </c>
      <c r="I45" s="95">
        <f t="shared" si="0"/>
        <v>8.5910652920962196</v>
      </c>
      <c r="J45" s="96">
        <f t="shared" si="1"/>
        <v>8.2156973461321279</v>
      </c>
      <c r="K45" s="107">
        <f>'No.2-12（方向別）'!B45+'No.2-34（方向別）'!K45+'No.2-78（方向別）'!B45</f>
        <v>261</v>
      </c>
      <c r="L45" s="108">
        <f>'No.2-12（方向別）'!C45+'No.2-34（方向別）'!L45+'No.2-78（方向別）'!C45</f>
        <v>48</v>
      </c>
      <c r="M45" s="109">
        <f>'No.2-12（方向別）'!D45+'No.2-34（方向別）'!M45+'No.2-78（方向別）'!D45</f>
        <v>309</v>
      </c>
      <c r="N45" s="107">
        <f>'No.2-12（方向別）'!E45+'No.2-34（方向別）'!N45+'No.2-78（方向別）'!E45</f>
        <v>13</v>
      </c>
      <c r="O45" s="110">
        <f>'No.2-12（方向別）'!F45+'No.2-34（方向別）'!O45+'No.2-78（方向別）'!F45</f>
        <v>6</v>
      </c>
      <c r="P45" s="109">
        <f>'No.2-12（方向別）'!G45+'No.2-34（方向別）'!P45+'No.2-78（方向別）'!G45</f>
        <v>19</v>
      </c>
      <c r="Q45" s="104">
        <f t="shared" si="5"/>
        <v>328</v>
      </c>
      <c r="R45" s="95">
        <f t="shared" si="2"/>
        <v>5.7926829268292686</v>
      </c>
      <c r="S45" s="96">
        <f t="shared" si="3"/>
        <v>8.781793842034805</v>
      </c>
      <c r="T45" s="91"/>
      <c r="U45" s="91"/>
      <c r="V45" s="24">
        <v>1</v>
      </c>
      <c r="W45" s="72"/>
      <c r="Z45" s="71"/>
      <c r="AA45" s="71"/>
      <c r="AB45" s="72"/>
      <c r="AC45" s="72"/>
      <c r="AD45" s="72"/>
      <c r="AE45" s="72"/>
      <c r="AF45" s="23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  <c r="BG45" s="72"/>
    </row>
    <row r="46" spans="1:59" s="24" customFormat="1" ht="17.100000000000001" customHeight="1">
      <c r="A46" s="113" t="s">
        <v>39</v>
      </c>
      <c r="B46" s="114">
        <f>'No.2-78（方向別）'!K46+'No.2-910（方向別）'!B46</f>
        <v>43</v>
      </c>
      <c r="C46" s="115">
        <f>'No.2-78（方向別）'!L46+'No.2-910（方向別）'!C46</f>
        <v>9</v>
      </c>
      <c r="D46" s="116">
        <f>'No.2-78（方向別）'!M46+'No.2-910（方向別）'!D46</f>
        <v>52</v>
      </c>
      <c r="E46" s="114">
        <f>'No.2-78（方向別）'!N46+'No.2-910（方向別）'!E46</f>
        <v>3</v>
      </c>
      <c r="F46" s="117">
        <f>'No.2-78（方向別）'!O46+'No.2-910（方向別）'!F46</f>
        <v>1</v>
      </c>
      <c r="G46" s="116">
        <f>'No.2-78（方向別）'!P46+'No.2-910（方向別）'!G46</f>
        <v>4</v>
      </c>
      <c r="H46" s="118">
        <f t="shared" si="4"/>
        <v>56</v>
      </c>
      <c r="I46" s="119">
        <f t="shared" si="0"/>
        <v>7.1428571428571423</v>
      </c>
      <c r="J46" s="120">
        <f t="shared" si="1"/>
        <v>1.5810276679841897</v>
      </c>
      <c r="K46" s="114">
        <f>'No.2-12（方向別）'!B46+'No.2-34（方向別）'!K46+'No.2-78（方向別）'!B46</f>
        <v>62</v>
      </c>
      <c r="L46" s="115">
        <f>'No.2-12（方向別）'!C46+'No.2-34（方向別）'!L46+'No.2-78（方向別）'!C46</f>
        <v>12</v>
      </c>
      <c r="M46" s="116">
        <f>'No.2-12（方向別）'!D46+'No.2-34（方向別）'!M46+'No.2-78（方向別）'!D46</f>
        <v>74</v>
      </c>
      <c r="N46" s="114">
        <f>'No.2-12（方向別）'!E46+'No.2-34（方向別）'!N46+'No.2-78（方向別）'!E46</f>
        <v>6</v>
      </c>
      <c r="O46" s="117">
        <f>'No.2-12（方向別）'!F46+'No.2-34（方向別）'!O46+'No.2-78（方向別）'!F46</f>
        <v>2</v>
      </c>
      <c r="P46" s="116">
        <f>'No.2-12（方向別）'!G46+'No.2-34（方向別）'!P46+'No.2-78（方向別）'!G46</f>
        <v>8</v>
      </c>
      <c r="Q46" s="118">
        <f t="shared" si="5"/>
        <v>82</v>
      </c>
      <c r="R46" s="119">
        <f t="shared" si="2"/>
        <v>9.7560975609756095</v>
      </c>
      <c r="S46" s="120">
        <f t="shared" si="3"/>
        <v>2.1954484605087012</v>
      </c>
      <c r="T46" s="91"/>
      <c r="U46" s="91"/>
      <c r="V46" s="23"/>
      <c r="W46" s="72"/>
      <c r="Z46" s="71"/>
      <c r="AA46" s="71"/>
      <c r="AB46" s="72"/>
      <c r="AC46" s="72"/>
      <c r="AD46" s="72"/>
      <c r="AE46" s="72"/>
      <c r="AF46" s="23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</row>
    <row r="47" spans="1:59" s="24" customFormat="1" ht="17.100000000000001" customHeight="1">
      <c r="A47" s="122" t="s">
        <v>40</v>
      </c>
      <c r="B47" s="123">
        <f>'No.2-78（方向別）'!K47+'No.2-910（方向別）'!B47</f>
        <v>30</v>
      </c>
      <c r="C47" s="124">
        <f>'No.2-78（方向別）'!L47+'No.2-910（方向別）'!C47</f>
        <v>3</v>
      </c>
      <c r="D47" s="125">
        <f>'No.2-78（方向別）'!M47+'No.2-910（方向別）'!D47</f>
        <v>33</v>
      </c>
      <c r="E47" s="123">
        <f>'No.2-78（方向別）'!N47+'No.2-910（方向別）'!E47</f>
        <v>3</v>
      </c>
      <c r="F47" s="126">
        <f>'No.2-78（方向別）'!O47+'No.2-910（方向別）'!F47</f>
        <v>0</v>
      </c>
      <c r="G47" s="125">
        <f>'No.2-78（方向別）'!P47+'No.2-910（方向別）'!G47</f>
        <v>3</v>
      </c>
      <c r="H47" s="127">
        <f t="shared" si="4"/>
        <v>36</v>
      </c>
      <c r="I47" s="128">
        <f t="shared" si="0"/>
        <v>8.3333333333333339</v>
      </c>
      <c r="J47" s="129">
        <f t="shared" si="1"/>
        <v>1.0163749294184077</v>
      </c>
      <c r="K47" s="123">
        <f>'No.2-12（方向別）'!B47+'No.2-34（方向別）'!K47+'No.2-78（方向別）'!B47</f>
        <v>41</v>
      </c>
      <c r="L47" s="124">
        <f>'No.2-12（方向別）'!C47+'No.2-34（方向別）'!L47+'No.2-78（方向別）'!C47</f>
        <v>7</v>
      </c>
      <c r="M47" s="125">
        <f>'No.2-12（方向別）'!D47+'No.2-34（方向別）'!M47+'No.2-78（方向別）'!D47</f>
        <v>48</v>
      </c>
      <c r="N47" s="123">
        <f>'No.2-12（方向別）'!E47+'No.2-34（方向別）'!N47+'No.2-78（方向別）'!E47</f>
        <v>4</v>
      </c>
      <c r="O47" s="126">
        <f>'No.2-12（方向別）'!F47+'No.2-34（方向別）'!O47+'No.2-78（方向別）'!F47</f>
        <v>0</v>
      </c>
      <c r="P47" s="125">
        <f>'No.2-12（方向別）'!G47+'No.2-34（方向別）'!P47+'No.2-78（方向別）'!G47</f>
        <v>4</v>
      </c>
      <c r="Q47" s="127">
        <f t="shared" si="5"/>
        <v>52</v>
      </c>
      <c r="R47" s="128">
        <f t="shared" si="2"/>
        <v>7.6923076923076916</v>
      </c>
      <c r="S47" s="129">
        <f t="shared" si="3"/>
        <v>1.392235609103079</v>
      </c>
      <c r="T47" s="91"/>
      <c r="U47" s="91"/>
      <c r="V47" s="23"/>
      <c r="W47" s="72"/>
      <c r="Z47" s="71"/>
      <c r="AA47" s="71"/>
      <c r="AB47" s="72"/>
      <c r="AC47" s="72"/>
      <c r="AD47" s="72"/>
      <c r="AE47" s="72"/>
      <c r="AF47" s="23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</row>
    <row r="48" spans="1:59" s="24" customFormat="1" ht="17.100000000000001" customHeight="1">
      <c r="A48" s="122" t="s">
        <v>41</v>
      </c>
      <c r="B48" s="123">
        <f>'No.2-78（方向別）'!K48+'No.2-910（方向別）'!B48</f>
        <v>44</v>
      </c>
      <c r="C48" s="124">
        <f>'No.2-78（方向別）'!L48+'No.2-910（方向別）'!C48</f>
        <v>2</v>
      </c>
      <c r="D48" s="125">
        <f>'No.2-78（方向別）'!M48+'No.2-910（方向別）'!D48</f>
        <v>46</v>
      </c>
      <c r="E48" s="123">
        <f>'No.2-78（方向別）'!N48+'No.2-910（方向別）'!E48</f>
        <v>4</v>
      </c>
      <c r="F48" s="126">
        <f>'No.2-78（方向別）'!O48+'No.2-910（方向別）'!F48</f>
        <v>0</v>
      </c>
      <c r="G48" s="125">
        <f>'No.2-78（方向別）'!P48+'No.2-910（方向別）'!G48</f>
        <v>4</v>
      </c>
      <c r="H48" s="127">
        <f t="shared" si="4"/>
        <v>50</v>
      </c>
      <c r="I48" s="128">
        <f t="shared" si="0"/>
        <v>8</v>
      </c>
      <c r="J48" s="129">
        <f t="shared" si="1"/>
        <v>1.411631846414455</v>
      </c>
      <c r="K48" s="123">
        <f>'No.2-12（方向別）'!B48+'No.2-34（方向別）'!K48+'No.2-78（方向別）'!B48</f>
        <v>60</v>
      </c>
      <c r="L48" s="124">
        <f>'No.2-12（方向別）'!C48+'No.2-34（方向別）'!L48+'No.2-78（方向別）'!C48</f>
        <v>8</v>
      </c>
      <c r="M48" s="125">
        <f>'No.2-12（方向別）'!D48+'No.2-34（方向別）'!M48+'No.2-78（方向別）'!D48</f>
        <v>68</v>
      </c>
      <c r="N48" s="123">
        <f>'No.2-12（方向別）'!E48+'No.2-34（方向別）'!N48+'No.2-78（方向別）'!E48</f>
        <v>2</v>
      </c>
      <c r="O48" s="126">
        <f>'No.2-12（方向別）'!F48+'No.2-34（方向別）'!O48+'No.2-78（方向別）'!F48</f>
        <v>2</v>
      </c>
      <c r="P48" s="125">
        <f>'No.2-12（方向別）'!G48+'No.2-34（方向別）'!P48+'No.2-78（方向別）'!G48</f>
        <v>4</v>
      </c>
      <c r="Q48" s="127">
        <f t="shared" si="5"/>
        <v>72</v>
      </c>
      <c r="R48" s="128">
        <f t="shared" si="2"/>
        <v>5.5555555555555554</v>
      </c>
      <c r="S48" s="129">
        <f t="shared" si="3"/>
        <v>1.927710843373494</v>
      </c>
      <c r="T48" s="91"/>
      <c r="U48" s="91"/>
      <c r="V48" s="23"/>
      <c r="W48" s="72"/>
      <c r="Z48" s="71"/>
      <c r="AA48" s="71"/>
      <c r="AB48" s="72"/>
      <c r="AC48" s="72"/>
      <c r="AD48" s="72"/>
      <c r="AE48" s="72"/>
      <c r="AF48" s="23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</row>
    <row r="49" spans="1:59" s="24" customFormat="1" ht="17.100000000000001" customHeight="1">
      <c r="A49" s="122" t="s">
        <v>42</v>
      </c>
      <c r="B49" s="123">
        <f>'No.2-78（方向別）'!K49+'No.2-910（方向別）'!B49</f>
        <v>35</v>
      </c>
      <c r="C49" s="124">
        <f>'No.2-78（方向別）'!L49+'No.2-910（方向別）'!C49</f>
        <v>1</v>
      </c>
      <c r="D49" s="125">
        <f>'No.2-78（方向別）'!M49+'No.2-910（方向別）'!D49</f>
        <v>36</v>
      </c>
      <c r="E49" s="123">
        <f>'No.2-78（方向別）'!N49+'No.2-910（方向別）'!E49</f>
        <v>4</v>
      </c>
      <c r="F49" s="126">
        <f>'No.2-78（方向別）'!O49+'No.2-910（方向別）'!F49</f>
        <v>1</v>
      </c>
      <c r="G49" s="125">
        <f>'No.2-78（方向別）'!P49+'No.2-910（方向別）'!G49</f>
        <v>5</v>
      </c>
      <c r="H49" s="127">
        <f t="shared" si="4"/>
        <v>41</v>
      </c>
      <c r="I49" s="128">
        <f t="shared" si="0"/>
        <v>12.195121951219512</v>
      </c>
      <c r="J49" s="129">
        <f t="shared" si="1"/>
        <v>1.1575381140598531</v>
      </c>
      <c r="K49" s="123">
        <f>'No.2-12（方向別）'!B49+'No.2-34（方向別）'!K49+'No.2-78（方向別）'!B49</f>
        <v>53</v>
      </c>
      <c r="L49" s="124">
        <f>'No.2-12（方向別）'!C49+'No.2-34（方向別）'!L49+'No.2-78（方向別）'!C49</f>
        <v>4</v>
      </c>
      <c r="M49" s="125">
        <f>'No.2-12（方向別）'!D49+'No.2-34（方向別）'!M49+'No.2-78（方向別）'!D49</f>
        <v>57</v>
      </c>
      <c r="N49" s="123">
        <f>'No.2-12（方向別）'!E49+'No.2-34（方向別）'!N49+'No.2-78（方向別）'!E49</f>
        <v>3</v>
      </c>
      <c r="O49" s="126">
        <f>'No.2-12（方向別）'!F49+'No.2-34（方向別）'!O49+'No.2-78（方向別）'!F49</f>
        <v>0</v>
      </c>
      <c r="P49" s="125">
        <f>'No.2-12（方向別）'!G49+'No.2-34（方向別）'!P49+'No.2-78（方向別）'!G49</f>
        <v>3</v>
      </c>
      <c r="Q49" s="127">
        <f t="shared" si="5"/>
        <v>60</v>
      </c>
      <c r="R49" s="128">
        <f t="shared" si="2"/>
        <v>5</v>
      </c>
      <c r="S49" s="129">
        <f t="shared" si="3"/>
        <v>1.606425702811245</v>
      </c>
      <c r="T49" s="91"/>
      <c r="U49" s="91"/>
      <c r="V49" s="23"/>
      <c r="W49" s="72"/>
      <c r="Z49" s="71"/>
      <c r="AA49" s="71"/>
      <c r="AB49" s="72"/>
      <c r="AC49" s="72"/>
      <c r="AD49" s="72"/>
      <c r="AE49" s="72"/>
      <c r="AF49" s="23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</row>
    <row r="50" spans="1:59" s="24" customFormat="1" ht="17.100000000000001" customHeight="1">
      <c r="A50" s="122" t="s">
        <v>43</v>
      </c>
      <c r="B50" s="74">
        <f>'No.2-78（方向別）'!K50+'No.2-910（方向別）'!B50</f>
        <v>45</v>
      </c>
      <c r="C50" s="75">
        <f>'No.2-78（方向別）'!L50+'No.2-910（方向別）'!C50</f>
        <v>9</v>
      </c>
      <c r="D50" s="75">
        <f>'No.2-78（方向別）'!M50+'No.2-910（方向別）'!D50</f>
        <v>54</v>
      </c>
      <c r="E50" s="74">
        <f>'No.2-78（方向別）'!N50+'No.2-910（方向別）'!E50</f>
        <v>4</v>
      </c>
      <c r="F50" s="75">
        <f>'No.2-78（方向別）'!O50+'No.2-910（方向別）'!F50</f>
        <v>2</v>
      </c>
      <c r="G50" s="75">
        <f>'No.2-78（方向別）'!P50+'No.2-910（方向別）'!G50</f>
        <v>6</v>
      </c>
      <c r="H50" s="74">
        <f t="shared" si="4"/>
        <v>60</v>
      </c>
      <c r="I50" s="76">
        <f t="shared" si="0"/>
        <v>10</v>
      </c>
      <c r="J50" s="77">
        <f t="shared" si="1"/>
        <v>1.6939582156973461</v>
      </c>
      <c r="K50" s="74">
        <f>'No.2-12（方向別）'!B50+'No.2-34（方向別）'!K50+'No.2-78（方向別）'!B50</f>
        <v>36</v>
      </c>
      <c r="L50" s="75">
        <f>'No.2-12（方向別）'!C50+'No.2-34（方向別）'!L50+'No.2-78（方向別）'!C50</f>
        <v>5</v>
      </c>
      <c r="M50" s="75">
        <f>'No.2-12（方向別）'!D50+'No.2-34（方向別）'!M50+'No.2-78（方向別）'!D50</f>
        <v>41</v>
      </c>
      <c r="N50" s="74">
        <f>'No.2-12（方向別）'!E50+'No.2-34（方向別）'!N50+'No.2-78（方向別）'!E50</f>
        <v>1</v>
      </c>
      <c r="O50" s="75">
        <f>'No.2-12（方向別）'!F50+'No.2-34（方向別）'!O50+'No.2-78（方向別）'!F50</f>
        <v>0</v>
      </c>
      <c r="P50" s="75">
        <f>'No.2-12（方向別）'!G50+'No.2-34（方向別）'!P50+'No.2-78（方向別）'!G50</f>
        <v>1</v>
      </c>
      <c r="Q50" s="74">
        <f t="shared" si="5"/>
        <v>42</v>
      </c>
      <c r="R50" s="76">
        <f t="shared" si="2"/>
        <v>2.3809523809523809</v>
      </c>
      <c r="S50" s="77">
        <f t="shared" si="3"/>
        <v>1.1244979919678715</v>
      </c>
      <c r="T50" s="70"/>
      <c r="U50" s="70"/>
      <c r="Z50" s="71"/>
      <c r="AA50" s="71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</row>
    <row r="51" spans="1:59" s="24" customFormat="1" ht="17.100000000000001" customHeight="1">
      <c r="A51" s="131" t="s">
        <v>44</v>
      </c>
      <c r="B51" s="86">
        <f>'No.2-78（方向別）'!K51+'No.2-910（方向別）'!B51</f>
        <v>27</v>
      </c>
      <c r="C51" s="87">
        <f>'No.2-78（方向別）'!L51+'No.2-910（方向別）'!C51</f>
        <v>1</v>
      </c>
      <c r="D51" s="87">
        <f>'No.2-78（方向別）'!M51+'No.2-910（方向別）'!D51</f>
        <v>28</v>
      </c>
      <c r="E51" s="86">
        <f>'No.2-78（方向別）'!N51+'No.2-910（方向別）'!E51</f>
        <v>4</v>
      </c>
      <c r="F51" s="87">
        <f>'No.2-78（方向別）'!O51+'No.2-910（方向別）'!F51</f>
        <v>0</v>
      </c>
      <c r="G51" s="87">
        <f>'No.2-78（方向別）'!P51+'No.2-910（方向別）'!G51</f>
        <v>4</v>
      </c>
      <c r="H51" s="86">
        <f t="shared" si="4"/>
        <v>32</v>
      </c>
      <c r="I51" s="132">
        <f t="shared" si="0"/>
        <v>12.5</v>
      </c>
      <c r="J51" s="133">
        <f t="shared" si="1"/>
        <v>0.90344438170525121</v>
      </c>
      <c r="K51" s="86">
        <f>'No.2-12（方向別）'!B51+'No.2-34（方向別）'!K51+'No.2-78（方向別）'!B51</f>
        <v>35</v>
      </c>
      <c r="L51" s="87">
        <f>'No.2-12（方向別）'!C51+'No.2-34（方向別）'!L51+'No.2-78（方向別）'!C51</f>
        <v>8</v>
      </c>
      <c r="M51" s="87">
        <f>'No.2-12（方向別）'!D51+'No.2-34（方向別）'!M51+'No.2-78（方向別）'!D51</f>
        <v>43</v>
      </c>
      <c r="N51" s="86">
        <f>'No.2-12（方向別）'!E51+'No.2-34（方向別）'!N51+'No.2-78（方向別）'!E51</f>
        <v>3</v>
      </c>
      <c r="O51" s="87">
        <f>'No.2-12（方向別）'!F51+'No.2-34（方向別）'!O51+'No.2-78（方向別）'!F51</f>
        <v>0</v>
      </c>
      <c r="P51" s="87">
        <f>'No.2-12（方向別）'!G51+'No.2-34（方向別）'!P51+'No.2-78（方向別）'!G51</f>
        <v>3</v>
      </c>
      <c r="Q51" s="86">
        <f t="shared" si="5"/>
        <v>46</v>
      </c>
      <c r="R51" s="132">
        <f t="shared" si="2"/>
        <v>6.5217391304347823</v>
      </c>
      <c r="S51" s="133">
        <f t="shared" si="3"/>
        <v>1.2315930388219545</v>
      </c>
      <c r="T51" s="70"/>
      <c r="U51" s="70"/>
      <c r="Z51" s="71"/>
      <c r="AA51" s="71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  <c r="BG51" s="72"/>
    </row>
    <row r="52" spans="1:59" s="24" customFormat="1" ht="17.100000000000001" customHeight="1">
      <c r="A52" s="112" t="s">
        <v>45</v>
      </c>
      <c r="B52" s="93">
        <f>'No.2-78（方向別）'!K52+'No.2-910（方向別）'!B52</f>
        <v>224</v>
      </c>
      <c r="C52" s="94">
        <f>'No.2-78（方向別）'!L52+'No.2-910（方向別）'!C52</f>
        <v>25</v>
      </c>
      <c r="D52" s="94">
        <f>'No.2-78（方向別）'!M52+'No.2-910（方向別）'!D52</f>
        <v>249</v>
      </c>
      <c r="E52" s="93">
        <f>'No.2-78（方向別）'!N52+'No.2-910（方向別）'!E52</f>
        <v>22</v>
      </c>
      <c r="F52" s="94">
        <f>'No.2-78（方向別）'!O52+'No.2-910（方向別）'!F52</f>
        <v>4</v>
      </c>
      <c r="G52" s="94">
        <f>'No.2-78（方向別）'!P52+'No.2-910（方向別）'!G52</f>
        <v>26</v>
      </c>
      <c r="H52" s="93">
        <f t="shared" si="4"/>
        <v>275</v>
      </c>
      <c r="I52" s="95">
        <f t="shared" si="0"/>
        <v>9.454545454545455</v>
      </c>
      <c r="J52" s="96">
        <f t="shared" si="1"/>
        <v>7.7639751552795024</v>
      </c>
      <c r="K52" s="93">
        <f>'No.2-12（方向別）'!B52+'No.2-34（方向別）'!K52+'No.2-78（方向別）'!B52</f>
        <v>287</v>
      </c>
      <c r="L52" s="94">
        <f>'No.2-12（方向別）'!C52+'No.2-34（方向別）'!L52+'No.2-78（方向別）'!C52</f>
        <v>44</v>
      </c>
      <c r="M52" s="94">
        <f>'No.2-12（方向別）'!D52+'No.2-34（方向別）'!M52+'No.2-78（方向別）'!D52</f>
        <v>331</v>
      </c>
      <c r="N52" s="93">
        <f>'No.2-12（方向別）'!E52+'No.2-34（方向別）'!N52+'No.2-78（方向別）'!E52</f>
        <v>19</v>
      </c>
      <c r="O52" s="94">
        <f>'No.2-12（方向別）'!F52+'No.2-34（方向別）'!O52+'No.2-78（方向別）'!F52</f>
        <v>4</v>
      </c>
      <c r="P52" s="94">
        <f>'No.2-12（方向別）'!G52+'No.2-34（方向別）'!P52+'No.2-78（方向別）'!G52</f>
        <v>23</v>
      </c>
      <c r="Q52" s="93">
        <f t="shared" si="5"/>
        <v>354</v>
      </c>
      <c r="R52" s="95">
        <f t="shared" si="2"/>
        <v>6.4971751412429377</v>
      </c>
      <c r="S52" s="96">
        <f t="shared" si="3"/>
        <v>9.4779116465863442</v>
      </c>
      <c r="T52" s="91"/>
      <c r="U52" s="91"/>
      <c r="V52" s="24">
        <v>1</v>
      </c>
      <c r="Z52" s="71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</row>
    <row r="53" spans="1:59" s="24" customFormat="1" ht="17.100000000000001" customHeight="1">
      <c r="A53" s="98" t="s">
        <v>46</v>
      </c>
      <c r="B53" s="134">
        <f>'No.2-78（方向別）'!K53+'No.2-910（方向別）'!B53</f>
        <v>26</v>
      </c>
      <c r="C53" s="135">
        <f>'No.2-78（方向別）'!L53+'No.2-910（方向別）'!C53</f>
        <v>2</v>
      </c>
      <c r="D53" s="135">
        <f>'No.2-78（方向別）'!M53+'No.2-910（方向別）'!D53</f>
        <v>28</v>
      </c>
      <c r="E53" s="134">
        <f>'No.2-78（方向別）'!N53+'No.2-910（方向別）'!E53</f>
        <v>5</v>
      </c>
      <c r="F53" s="135">
        <f>'No.2-78（方向別）'!O53+'No.2-910（方向別）'!F53</f>
        <v>0</v>
      </c>
      <c r="G53" s="135">
        <f>'No.2-78（方向別）'!P53+'No.2-910（方向別）'!G53</f>
        <v>5</v>
      </c>
      <c r="H53" s="134">
        <f t="shared" si="4"/>
        <v>33</v>
      </c>
      <c r="I53" s="136">
        <f t="shared" si="0"/>
        <v>15.15151515151515</v>
      </c>
      <c r="J53" s="137">
        <f t="shared" si="1"/>
        <v>0.93167701863354035</v>
      </c>
      <c r="K53" s="134">
        <f>'No.2-12（方向別）'!B53+'No.2-34（方向別）'!K53+'No.2-78（方向別）'!B53</f>
        <v>68</v>
      </c>
      <c r="L53" s="135">
        <f>'No.2-12（方向別）'!C53+'No.2-34（方向別）'!L53+'No.2-78（方向別）'!C53</f>
        <v>8</v>
      </c>
      <c r="M53" s="135">
        <f>'No.2-12（方向別）'!D53+'No.2-34（方向別）'!M53+'No.2-78（方向別）'!D53</f>
        <v>76</v>
      </c>
      <c r="N53" s="134">
        <f>'No.2-12（方向別）'!E53+'No.2-34（方向別）'!N53+'No.2-78（方向別）'!E53</f>
        <v>4</v>
      </c>
      <c r="O53" s="135">
        <f>'No.2-12（方向別）'!F53+'No.2-34（方向別）'!O53+'No.2-78（方向別）'!F53</f>
        <v>0</v>
      </c>
      <c r="P53" s="135">
        <f>'No.2-12（方向別）'!G53+'No.2-34（方向別）'!P53+'No.2-78（方向別）'!G53</f>
        <v>4</v>
      </c>
      <c r="Q53" s="134">
        <f t="shared" si="5"/>
        <v>80</v>
      </c>
      <c r="R53" s="136">
        <f t="shared" si="2"/>
        <v>5</v>
      </c>
      <c r="S53" s="137">
        <f t="shared" si="3"/>
        <v>2.14190093708166</v>
      </c>
      <c r="T53" s="70"/>
      <c r="U53" s="70"/>
      <c r="Z53" s="71"/>
      <c r="AA53" s="71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2"/>
      <c r="BF53" s="72"/>
      <c r="BG53" s="72"/>
    </row>
    <row r="54" spans="1:59" s="24" customFormat="1" ht="17.100000000000001" customHeight="1">
      <c r="A54" s="73" t="s">
        <v>47</v>
      </c>
      <c r="B54" s="74">
        <f>'No.2-78（方向別）'!K54+'No.2-910（方向別）'!B54</f>
        <v>37</v>
      </c>
      <c r="C54" s="75">
        <f>'No.2-78（方向別）'!L54+'No.2-910（方向別）'!C54</f>
        <v>5</v>
      </c>
      <c r="D54" s="75">
        <f>'No.2-78（方向別）'!M54+'No.2-910（方向別）'!D54</f>
        <v>42</v>
      </c>
      <c r="E54" s="74">
        <f>'No.2-78（方向別）'!N54+'No.2-910（方向別）'!E54</f>
        <v>5</v>
      </c>
      <c r="F54" s="75">
        <f>'No.2-78（方向別）'!O54+'No.2-910（方向別）'!F54</f>
        <v>0</v>
      </c>
      <c r="G54" s="75">
        <f>'No.2-78（方向別）'!P54+'No.2-910（方向別）'!G54</f>
        <v>5</v>
      </c>
      <c r="H54" s="74">
        <f t="shared" si="4"/>
        <v>47</v>
      </c>
      <c r="I54" s="76">
        <f t="shared" si="0"/>
        <v>10.638297872340425</v>
      </c>
      <c r="J54" s="77">
        <f t="shared" si="1"/>
        <v>1.3269339356295877</v>
      </c>
      <c r="K54" s="74">
        <f>'No.2-12（方向別）'!B54+'No.2-34（方向別）'!K54+'No.2-78（方向別）'!B54</f>
        <v>63</v>
      </c>
      <c r="L54" s="75">
        <f>'No.2-12（方向別）'!C54+'No.2-34（方向別）'!L54+'No.2-78（方向別）'!C54</f>
        <v>7</v>
      </c>
      <c r="M54" s="75">
        <f>'No.2-12（方向別）'!D54+'No.2-34（方向別）'!M54+'No.2-78（方向別）'!D54</f>
        <v>70</v>
      </c>
      <c r="N54" s="74">
        <f>'No.2-12（方向別）'!E54+'No.2-34（方向別）'!N54+'No.2-78（方向別）'!E54</f>
        <v>2</v>
      </c>
      <c r="O54" s="75">
        <f>'No.2-12（方向別）'!F54+'No.2-34（方向別）'!O54+'No.2-78（方向別）'!F54</f>
        <v>0</v>
      </c>
      <c r="P54" s="75">
        <f>'No.2-12（方向別）'!G54+'No.2-34（方向別）'!P54+'No.2-78（方向別）'!G54</f>
        <v>2</v>
      </c>
      <c r="Q54" s="74">
        <f t="shared" si="5"/>
        <v>72</v>
      </c>
      <c r="R54" s="76">
        <f t="shared" si="2"/>
        <v>2.7777777777777777</v>
      </c>
      <c r="S54" s="77">
        <f t="shared" si="3"/>
        <v>1.927710843373494</v>
      </c>
      <c r="T54" s="70"/>
      <c r="U54" s="70"/>
      <c r="Z54" s="71"/>
      <c r="AA54" s="71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  <c r="BE54" s="72"/>
      <c r="BF54" s="72"/>
      <c r="BG54" s="72"/>
    </row>
    <row r="55" spans="1:59" s="24" customFormat="1" ht="17.100000000000001" customHeight="1">
      <c r="A55" s="73" t="s">
        <v>48</v>
      </c>
      <c r="B55" s="74">
        <f>'No.2-78（方向別）'!K55+'No.2-910（方向別）'!B55</f>
        <v>34</v>
      </c>
      <c r="C55" s="75">
        <f>'No.2-78（方向別）'!L55+'No.2-910（方向別）'!C55</f>
        <v>1</v>
      </c>
      <c r="D55" s="75">
        <f>'No.2-78（方向別）'!M55+'No.2-910（方向別）'!D55</f>
        <v>35</v>
      </c>
      <c r="E55" s="74">
        <f>'No.2-78（方向別）'!N55+'No.2-910（方向別）'!E55</f>
        <v>6</v>
      </c>
      <c r="F55" s="75">
        <f>'No.2-78（方向別）'!O55+'No.2-910（方向別）'!F55</f>
        <v>0</v>
      </c>
      <c r="G55" s="75">
        <f>'No.2-78（方向別）'!P55+'No.2-910（方向別）'!G55</f>
        <v>6</v>
      </c>
      <c r="H55" s="74">
        <f t="shared" si="4"/>
        <v>41</v>
      </c>
      <c r="I55" s="76">
        <f t="shared" si="0"/>
        <v>14.634146341463415</v>
      </c>
      <c r="J55" s="77">
        <f t="shared" si="1"/>
        <v>1.1575381140598531</v>
      </c>
      <c r="K55" s="74">
        <f>'No.2-12（方向別）'!B55+'No.2-34（方向別）'!K55+'No.2-78（方向別）'!B55</f>
        <v>44</v>
      </c>
      <c r="L55" s="75">
        <f>'No.2-12（方向別）'!C55+'No.2-34（方向別）'!L55+'No.2-78（方向別）'!C55</f>
        <v>2</v>
      </c>
      <c r="M55" s="75">
        <f>'No.2-12（方向別）'!D55+'No.2-34（方向別）'!M55+'No.2-78（方向別）'!D55</f>
        <v>46</v>
      </c>
      <c r="N55" s="74">
        <f>'No.2-12（方向別）'!E55+'No.2-34（方向別）'!N55+'No.2-78（方向別）'!E55</f>
        <v>4</v>
      </c>
      <c r="O55" s="75">
        <f>'No.2-12（方向別）'!F55+'No.2-34（方向別）'!O55+'No.2-78（方向別）'!F55</f>
        <v>0</v>
      </c>
      <c r="P55" s="75">
        <f>'No.2-12（方向別）'!G55+'No.2-34（方向別）'!P55+'No.2-78（方向別）'!G55</f>
        <v>4</v>
      </c>
      <c r="Q55" s="74">
        <f t="shared" si="5"/>
        <v>50</v>
      </c>
      <c r="R55" s="76">
        <f t="shared" si="2"/>
        <v>8</v>
      </c>
      <c r="S55" s="77">
        <f t="shared" si="3"/>
        <v>1.3386880856760375</v>
      </c>
      <c r="T55" s="70"/>
      <c r="U55" s="70"/>
      <c r="Z55" s="71"/>
      <c r="AA55" s="71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  <c r="AZ55" s="72"/>
      <c r="BA55" s="72"/>
      <c r="BB55" s="72"/>
      <c r="BC55" s="72"/>
      <c r="BD55" s="72"/>
      <c r="BE55" s="72"/>
      <c r="BF55" s="72"/>
      <c r="BG55" s="72"/>
    </row>
    <row r="56" spans="1:59" s="24" customFormat="1" ht="17.100000000000001" customHeight="1">
      <c r="A56" s="73" t="s">
        <v>49</v>
      </c>
      <c r="B56" s="74">
        <f>'No.2-78（方向別）'!K56+'No.2-910（方向別）'!B56</f>
        <v>38</v>
      </c>
      <c r="C56" s="75">
        <f>'No.2-78（方向別）'!L56+'No.2-910（方向別）'!C56</f>
        <v>2</v>
      </c>
      <c r="D56" s="75">
        <f>'No.2-78（方向別）'!M56+'No.2-910（方向別）'!D56</f>
        <v>40</v>
      </c>
      <c r="E56" s="74">
        <f>'No.2-78（方向別）'!N56+'No.2-910（方向別）'!E56</f>
        <v>4</v>
      </c>
      <c r="F56" s="75">
        <f>'No.2-78（方向別）'!O56+'No.2-910（方向別）'!F56</f>
        <v>0</v>
      </c>
      <c r="G56" s="75">
        <f>'No.2-78（方向別）'!P56+'No.2-910（方向別）'!G56</f>
        <v>4</v>
      </c>
      <c r="H56" s="74">
        <f t="shared" si="4"/>
        <v>44</v>
      </c>
      <c r="I56" s="128">
        <f t="shared" si="0"/>
        <v>9.0909090909090917</v>
      </c>
      <c r="J56" s="129">
        <f t="shared" si="1"/>
        <v>1.2422360248447204</v>
      </c>
      <c r="K56" s="74">
        <f>'No.2-12（方向別）'!B56+'No.2-34（方向別）'!K56+'No.2-78（方向別）'!B56</f>
        <v>47</v>
      </c>
      <c r="L56" s="75">
        <f>'No.2-12（方向別）'!C56+'No.2-34（方向別）'!L56+'No.2-78（方向別）'!C56</f>
        <v>10</v>
      </c>
      <c r="M56" s="75">
        <f>'No.2-12（方向別）'!D56+'No.2-34（方向別）'!M56+'No.2-78（方向別）'!D56</f>
        <v>57</v>
      </c>
      <c r="N56" s="74">
        <f>'No.2-12（方向別）'!E56+'No.2-34（方向別）'!N56+'No.2-78（方向別）'!E56</f>
        <v>3</v>
      </c>
      <c r="O56" s="75">
        <f>'No.2-12（方向別）'!F56+'No.2-34（方向別）'!O56+'No.2-78（方向別）'!F56</f>
        <v>2</v>
      </c>
      <c r="P56" s="75">
        <f>'No.2-12（方向別）'!G56+'No.2-34（方向別）'!P56+'No.2-78（方向別）'!G56</f>
        <v>5</v>
      </c>
      <c r="Q56" s="74">
        <f t="shared" si="5"/>
        <v>62</v>
      </c>
      <c r="R56" s="128">
        <f t="shared" si="2"/>
        <v>8.064516129032258</v>
      </c>
      <c r="S56" s="129">
        <f t="shared" si="3"/>
        <v>1.6599732262382865</v>
      </c>
      <c r="T56" s="91"/>
      <c r="U56" s="91"/>
      <c r="Z56" s="71"/>
      <c r="AA56" s="71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</row>
    <row r="57" spans="1:59" s="24" customFormat="1" ht="17.100000000000001" customHeight="1">
      <c r="A57" s="73" t="s">
        <v>50</v>
      </c>
      <c r="B57" s="74">
        <f>'No.2-78（方向別）'!K57+'No.2-910（方向別）'!B57</f>
        <v>24</v>
      </c>
      <c r="C57" s="75">
        <f>'No.2-78（方向別）'!L57+'No.2-910（方向別）'!C57</f>
        <v>2</v>
      </c>
      <c r="D57" s="75">
        <f>'No.2-78（方向別）'!M57+'No.2-910（方向別）'!D57</f>
        <v>26</v>
      </c>
      <c r="E57" s="74">
        <f>'No.2-78（方向別）'!N57+'No.2-910（方向別）'!E57</f>
        <v>1</v>
      </c>
      <c r="F57" s="75">
        <f>'No.2-78（方向別）'!O57+'No.2-910（方向別）'!F57</f>
        <v>1</v>
      </c>
      <c r="G57" s="75">
        <f>'No.2-78（方向別）'!P57+'No.2-910（方向別）'!G57</f>
        <v>2</v>
      </c>
      <c r="H57" s="74">
        <f t="shared" si="4"/>
        <v>28</v>
      </c>
      <c r="I57" s="76">
        <f t="shared" si="0"/>
        <v>7.1428571428571423</v>
      </c>
      <c r="J57" s="77">
        <f t="shared" si="1"/>
        <v>0.79051383399209485</v>
      </c>
      <c r="K57" s="74">
        <f>'No.2-12（方向別）'!B57+'No.2-34（方向別）'!K57+'No.2-78（方向別）'!B57</f>
        <v>38</v>
      </c>
      <c r="L57" s="75">
        <f>'No.2-12（方向別）'!C57+'No.2-34（方向別）'!L57+'No.2-78（方向別）'!C57</f>
        <v>3</v>
      </c>
      <c r="M57" s="75">
        <f>'No.2-12（方向別）'!D57+'No.2-34（方向別）'!M57+'No.2-78（方向別）'!D57</f>
        <v>41</v>
      </c>
      <c r="N57" s="74">
        <f>'No.2-12（方向別）'!E57+'No.2-34（方向別）'!N57+'No.2-78（方向別）'!E57</f>
        <v>2</v>
      </c>
      <c r="O57" s="75">
        <f>'No.2-12（方向別）'!F57+'No.2-34（方向別）'!O57+'No.2-78（方向別）'!F57</f>
        <v>0</v>
      </c>
      <c r="P57" s="75">
        <f>'No.2-12（方向別）'!G57+'No.2-34（方向別）'!P57+'No.2-78（方向別）'!G57</f>
        <v>2</v>
      </c>
      <c r="Q57" s="74">
        <f t="shared" si="5"/>
        <v>43</v>
      </c>
      <c r="R57" s="76">
        <f t="shared" si="2"/>
        <v>4.6511627906976747</v>
      </c>
      <c r="S57" s="77">
        <f t="shared" si="3"/>
        <v>1.1512717536813921</v>
      </c>
      <c r="T57" s="70"/>
      <c r="U57" s="70"/>
      <c r="Z57" s="71"/>
      <c r="AA57" s="71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</row>
    <row r="58" spans="1:59" s="24" customFormat="1" ht="17.100000000000001" customHeight="1">
      <c r="A58" s="139" t="s">
        <v>117</v>
      </c>
      <c r="B58" s="86">
        <f>'No.2-78（方向別）'!K58+'No.2-910（方向別）'!B58</f>
        <v>35</v>
      </c>
      <c r="C58" s="87">
        <f>'No.2-78（方向別）'!L58+'No.2-910（方向別）'!C58</f>
        <v>1</v>
      </c>
      <c r="D58" s="87">
        <f>'No.2-78（方向別）'!M58+'No.2-910（方向別）'!D58</f>
        <v>36</v>
      </c>
      <c r="E58" s="86">
        <f>'No.2-78（方向別）'!N58+'No.2-910（方向別）'!E58</f>
        <v>6</v>
      </c>
      <c r="F58" s="87">
        <f>'No.2-78（方向別）'!O58+'No.2-910（方向別）'!F58</f>
        <v>1</v>
      </c>
      <c r="G58" s="87">
        <f>'No.2-78（方向別）'!P58+'No.2-910（方向別）'!G58</f>
        <v>7</v>
      </c>
      <c r="H58" s="86">
        <f t="shared" si="4"/>
        <v>43</v>
      </c>
      <c r="I58" s="132">
        <f t="shared" si="0"/>
        <v>16.279069767441861</v>
      </c>
      <c r="J58" s="133">
        <f t="shared" si="1"/>
        <v>1.2140033879164314</v>
      </c>
      <c r="K58" s="86">
        <f>'No.2-12（方向別）'!B58+'No.2-34（方向別）'!K58+'No.2-78（方向別）'!B58</f>
        <v>48</v>
      </c>
      <c r="L58" s="87">
        <f>'No.2-12（方向別）'!C58+'No.2-34（方向別）'!L58+'No.2-78（方向別）'!C58</f>
        <v>3</v>
      </c>
      <c r="M58" s="87">
        <f>'No.2-12（方向別）'!D58+'No.2-34（方向別）'!M58+'No.2-78（方向別）'!D58</f>
        <v>51</v>
      </c>
      <c r="N58" s="86">
        <f>'No.2-12（方向別）'!E58+'No.2-34（方向別）'!N58+'No.2-78（方向別）'!E58</f>
        <v>5</v>
      </c>
      <c r="O58" s="87">
        <f>'No.2-12（方向別）'!F58+'No.2-34（方向別）'!O58+'No.2-78（方向別）'!F58</f>
        <v>0</v>
      </c>
      <c r="P58" s="87">
        <f>'No.2-12（方向別）'!G58+'No.2-34（方向別）'!P58+'No.2-78（方向別）'!G58</f>
        <v>5</v>
      </c>
      <c r="Q58" s="86">
        <f t="shared" si="5"/>
        <v>56</v>
      </c>
      <c r="R58" s="132">
        <f t="shared" si="2"/>
        <v>8.928571428571427</v>
      </c>
      <c r="S58" s="133">
        <f t="shared" si="3"/>
        <v>1.499330655957162</v>
      </c>
      <c r="T58" s="70"/>
      <c r="U58" s="70"/>
      <c r="Z58" s="71"/>
      <c r="AA58" s="71"/>
      <c r="AG58" s="72"/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72"/>
      <c r="BD58" s="72"/>
      <c r="BE58" s="72"/>
      <c r="BF58" s="72"/>
      <c r="BG58" s="72"/>
    </row>
    <row r="59" spans="1:59" s="24" customFormat="1" ht="17.100000000000001" customHeight="1" thickBot="1">
      <c r="A59" s="112" t="s">
        <v>95</v>
      </c>
      <c r="B59" s="93">
        <f>'No.2-78（方向別）'!K59+'No.2-910（方向別）'!B59</f>
        <v>194</v>
      </c>
      <c r="C59" s="94">
        <f>'No.2-78（方向別）'!L59+'No.2-910（方向別）'!C59</f>
        <v>13</v>
      </c>
      <c r="D59" s="94">
        <f>'No.2-78（方向別）'!M59+'No.2-910（方向別）'!D59</f>
        <v>207</v>
      </c>
      <c r="E59" s="93">
        <f>'No.2-78（方向別）'!N59+'No.2-910（方向別）'!E59</f>
        <v>27</v>
      </c>
      <c r="F59" s="94">
        <f>'No.2-78（方向別）'!O59+'No.2-910（方向別）'!F59</f>
        <v>2</v>
      </c>
      <c r="G59" s="94">
        <f>'No.2-78（方向別）'!P59+'No.2-910（方向別）'!G59</f>
        <v>29</v>
      </c>
      <c r="H59" s="93">
        <f t="shared" si="4"/>
        <v>236</v>
      </c>
      <c r="I59" s="95">
        <f t="shared" si="0"/>
        <v>12.288135593220339</v>
      </c>
      <c r="J59" s="96">
        <f t="shared" si="1"/>
        <v>6.6629023150762281</v>
      </c>
      <c r="K59" s="93">
        <f>'No.2-12（方向別）'!B59+'No.2-34（方向別）'!K59+'No.2-78（方向別）'!B59</f>
        <v>308</v>
      </c>
      <c r="L59" s="94">
        <f>'No.2-12（方向別）'!C59+'No.2-34（方向別）'!L59+'No.2-78（方向別）'!C59</f>
        <v>33</v>
      </c>
      <c r="M59" s="94">
        <f>'No.2-12（方向別）'!D59+'No.2-34（方向別）'!M59+'No.2-78（方向別）'!D59</f>
        <v>341</v>
      </c>
      <c r="N59" s="93">
        <f>'No.2-12（方向別）'!E59+'No.2-34（方向別）'!N59+'No.2-78（方向別）'!E59</f>
        <v>20</v>
      </c>
      <c r="O59" s="94">
        <f>'No.2-12（方向別）'!F59+'No.2-34（方向別）'!O59+'No.2-78（方向別）'!F59</f>
        <v>2</v>
      </c>
      <c r="P59" s="94">
        <f>'No.2-12（方向別）'!G59+'No.2-34（方向別）'!P59+'No.2-78（方向別）'!G59</f>
        <v>22</v>
      </c>
      <c r="Q59" s="93">
        <f t="shared" si="5"/>
        <v>363</v>
      </c>
      <c r="R59" s="95">
        <f t="shared" si="2"/>
        <v>6.0606060606060606</v>
      </c>
      <c r="S59" s="96">
        <f t="shared" si="3"/>
        <v>9.7188755020080322</v>
      </c>
      <c r="T59" s="91"/>
      <c r="U59" s="91"/>
      <c r="V59" s="24">
        <v>1</v>
      </c>
      <c r="Z59" s="71"/>
      <c r="AA59" s="71"/>
      <c r="AG59" s="72"/>
      <c r="AH59" s="72"/>
      <c r="AI59" s="72"/>
      <c r="AJ59" s="72"/>
      <c r="AK59" s="72"/>
      <c r="AL59" s="72"/>
      <c r="AM59" s="72"/>
      <c r="AN59" s="72"/>
      <c r="AO59" s="72"/>
      <c r="AP59" s="72"/>
      <c r="AQ59" s="72"/>
      <c r="AR59" s="72"/>
      <c r="AS59" s="72"/>
      <c r="AT59" s="72"/>
      <c r="AU59" s="72"/>
      <c r="AV59" s="72"/>
      <c r="AW59" s="72"/>
      <c r="AX59" s="72"/>
      <c r="AY59" s="72"/>
      <c r="AZ59" s="72"/>
      <c r="BA59" s="72"/>
      <c r="BB59" s="72"/>
      <c r="BC59" s="72"/>
      <c r="BD59" s="72"/>
      <c r="BE59" s="72"/>
      <c r="BF59" s="72"/>
      <c r="BG59" s="72"/>
    </row>
    <row r="60" spans="1:59" s="24" customFormat="1" ht="17.100000000000001" customHeight="1" thickBot="1">
      <c r="A60" s="140" t="s">
        <v>53</v>
      </c>
      <c r="B60" s="141">
        <f>'No.2-78（方向別）'!K60+'No.2-910（方向別）'!B60</f>
        <v>2846</v>
      </c>
      <c r="C60" s="142">
        <f>'No.2-78（方向別）'!L60+'No.2-910（方向別）'!C60</f>
        <v>345</v>
      </c>
      <c r="D60" s="143">
        <f>'No.2-78（方向別）'!M60+'No.2-910（方向別）'!D60</f>
        <v>3191</v>
      </c>
      <c r="E60" s="141">
        <f>'No.2-78（方向別）'!N60+'No.2-910（方向別）'!E60</f>
        <v>242</v>
      </c>
      <c r="F60" s="144">
        <f>'No.2-78（方向別）'!O60+'No.2-910（方向別）'!F60</f>
        <v>109</v>
      </c>
      <c r="G60" s="143">
        <f>'No.2-78（方向別）'!P60+'No.2-910（方向別）'!G60</f>
        <v>351</v>
      </c>
      <c r="H60" s="297">
        <f t="shared" ref="H60:J60" si="6">H30+H37+H38+H39+H40+H41+H42+H43+H44+H45+H52+H59</f>
        <v>3542</v>
      </c>
      <c r="I60" s="311">
        <f t="shared" si="0"/>
        <v>9.9096555618294744</v>
      </c>
      <c r="J60" s="299">
        <f t="shared" si="6"/>
        <v>99.999999999999986</v>
      </c>
      <c r="K60" s="141">
        <f>'No.2-12（方向別）'!B60+'No.2-34（方向別）'!K60+'No.2-78（方向別）'!B60</f>
        <v>2916</v>
      </c>
      <c r="L60" s="142">
        <f>'No.2-12（方向別）'!C60+'No.2-34（方向別）'!L60+'No.2-78（方向別）'!C60</f>
        <v>516</v>
      </c>
      <c r="M60" s="143">
        <f>'No.2-12（方向別）'!D60+'No.2-34（方向別）'!M60+'No.2-78（方向別）'!D60</f>
        <v>3432</v>
      </c>
      <c r="N60" s="141">
        <f>'No.2-12（方向別）'!E60+'No.2-34（方向別）'!N60+'No.2-78（方向別）'!E60</f>
        <v>191</v>
      </c>
      <c r="O60" s="144">
        <f>'No.2-12（方向別）'!F60+'No.2-34（方向別）'!O60+'No.2-78（方向別）'!F60</f>
        <v>112</v>
      </c>
      <c r="P60" s="143">
        <f>'No.2-12（方向別）'!G60+'No.2-34（方向別）'!P60+'No.2-78（方向別）'!G60</f>
        <v>303</v>
      </c>
      <c r="Q60" s="297">
        <f t="shared" ref="Q60" si="7">Q30+Q37+Q38+Q39+Q40+Q41+Q42+Q43+Q44+Q45+Q52+Q59</f>
        <v>3735</v>
      </c>
      <c r="R60" s="311">
        <f t="shared" si="2"/>
        <v>8.1124497991967868</v>
      </c>
      <c r="S60" s="299">
        <f t="shared" si="3"/>
        <v>100</v>
      </c>
      <c r="T60" s="91"/>
      <c r="U60" s="91"/>
      <c r="V60" s="23"/>
      <c r="Z60" s="71"/>
      <c r="AA60" s="71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</row>
    <row r="61" spans="1:59" ht="17.100000000000001" customHeight="1" thickBot="1">
      <c r="A61" s="36" t="s">
        <v>2</v>
      </c>
      <c r="B61" s="37" t="s">
        <v>192</v>
      </c>
      <c r="C61" s="38"/>
      <c r="D61" s="38"/>
      <c r="E61" s="38"/>
      <c r="F61" s="38"/>
      <c r="G61" s="38"/>
      <c r="H61" s="38"/>
      <c r="I61" s="38"/>
      <c r="J61" s="39"/>
      <c r="K61" s="146"/>
      <c r="L61" s="147"/>
      <c r="M61" s="147"/>
      <c r="N61" s="147"/>
      <c r="O61" s="147"/>
      <c r="P61" s="147"/>
      <c r="Q61" s="147"/>
      <c r="R61" s="147"/>
      <c r="S61" s="148"/>
      <c r="T61" s="23"/>
      <c r="U61" s="23"/>
    </row>
    <row r="62" spans="1:59" ht="17.100000000000001" customHeight="1" thickBot="1">
      <c r="A62" s="41"/>
      <c r="B62" s="42" t="s">
        <v>4</v>
      </c>
      <c r="C62" s="43"/>
      <c r="D62" s="44"/>
      <c r="E62" s="45" t="s">
        <v>5</v>
      </c>
      <c r="F62" s="43"/>
      <c r="G62" s="44"/>
      <c r="H62" s="46"/>
      <c r="I62" s="47" t="s">
        <v>6</v>
      </c>
      <c r="J62" s="48" t="s">
        <v>7</v>
      </c>
      <c r="K62" s="49" t="s">
        <v>8</v>
      </c>
      <c r="L62" s="43"/>
      <c r="M62" s="44"/>
      <c r="N62" s="45" t="s">
        <v>5</v>
      </c>
      <c r="O62" s="43"/>
      <c r="P62" s="44"/>
      <c r="Q62" s="46"/>
      <c r="R62" s="47" t="s">
        <v>6</v>
      </c>
      <c r="S62" s="48" t="s">
        <v>7</v>
      </c>
      <c r="T62" s="50"/>
      <c r="U62" s="50"/>
    </row>
    <row r="63" spans="1:59" ht="23.25" thickBot="1">
      <c r="A63" s="149" t="s">
        <v>9</v>
      </c>
      <c r="B63" s="54" t="s">
        <v>10</v>
      </c>
      <c r="C63" s="55" t="s">
        <v>11</v>
      </c>
      <c r="D63" s="56" t="s">
        <v>12</v>
      </c>
      <c r="E63" s="57" t="s">
        <v>13</v>
      </c>
      <c r="F63" s="58" t="s">
        <v>11</v>
      </c>
      <c r="G63" s="56" t="s">
        <v>12</v>
      </c>
      <c r="H63" s="59" t="s">
        <v>14</v>
      </c>
      <c r="I63" s="58" t="s">
        <v>15</v>
      </c>
      <c r="J63" s="56" t="s">
        <v>16</v>
      </c>
      <c r="K63" s="60" t="s">
        <v>10</v>
      </c>
      <c r="L63" s="55" t="s">
        <v>11</v>
      </c>
      <c r="M63" s="56" t="s">
        <v>12</v>
      </c>
      <c r="N63" s="57" t="s">
        <v>13</v>
      </c>
      <c r="O63" s="58" t="s">
        <v>11</v>
      </c>
      <c r="P63" s="56" t="s">
        <v>12</v>
      </c>
      <c r="Q63" s="59" t="s">
        <v>14</v>
      </c>
      <c r="R63" s="58" t="s">
        <v>15</v>
      </c>
      <c r="S63" s="56" t="s">
        <v>16</v>
      </c>
      <c r="T63" s="61"/>
      <c r="U63" s="61"/>
      <c r="X63" s="62" t="s">
        <v>204</v>
      </c>
      <c r="Y63" s="62" t="s">
        <v>205</v>
      </c>
      <c r="Z63" s="393" t="s">
        <v>206</v>
      </c>
      <c r="AA63" s="9" t="s">
        <v>207</v>
      </c>
      <c r="AB63" s="9" t="s">
        <v>208</v>
      </c>
    </row>
    <row r="64" spans="1:59" s="24" customFormat="1" ht="17.100000000000001" customHeight="1">
      <c r="A64" s="64" t="s">
        <v>17</v>
      </c>
      <c r="B64" s="65">
        <f>B24+K24</f>
        <v>81</v>
      </c>
      <c r="C64" s="66">
        <f t="shared" ref="C64:G79" si="8">C24+L24</f>
        <v>8</v>
      </c>
      <c r="D64" s="66">
        <f t="shared" si="8"/>
        <v>89</v>
      </c>
      <c r="E64" s="65">
        <f t="shared" si="8"/>
        <v>10</v>
      </c>
      <c r="F64" s="66">
        <f t="shared" si="8"/>
        <v>2</v>
      </c>
      <c r="G64" s="66">
        <f t="shared" si="8"/>
        <v>12</v>
      </c>
      <c r="H64" s="65">
        <f>D64+G64</f>
        <v>101</v>
      </c>
      <c r="I64" s="67">
        <f>G64/H64%</f>
        <v>11.881188118811881</v>
      </c>
      <c r="J64" s="68">
        <f>H64/$H$100%</f>
        <v>1.387934588429298</v>
      </c>
      <c r="K64" s="69"/>
      <c r="L64" s="66"/>
      <c r="M64" s="66"/>
      <c r="N64" s="65"/>
      <c r="O64" s="66"/>
      <c r="P64" s="66"/>
      <c r="Q64" s="65"/>
      <c r="R64" s="67"/>
      <c r="S64" s="68"/>
      <c r="T64" s="70"/>
      <c r="U64" s="70"/>
      <c r="X64" s="24">
        <f>'No.2Ａ（断面別）'!H64</f>
        <v>176</v>
      </c>
      <c r="Y64" s="24">
        <f>'No.2Ｂ（断面別）'!H64</f>
        <v>13</v>
      </c>
      <c r="Z64" s="394">
        <f>'No.2Ｃ（断面別）'!H64</f>
        <v>124</v>
      </c>
      <c r="AA64" s="24">
        <f>H64</f>
        <v>101</v>
      </c>
      <c r="AB64" s="24">
        <f>SUM(X64:AA64)</f>
        <v>414</v>
      </c>
      <c r="AG64" s="72"/>
      <c r="AH64" s="72"/>
      <c r="AI64" s="72"/>
      <c r="AJ64" s="72"/>
      <c r="AK64" s="72"/>
      <c r="AL64" s="72"/>
      <c r="AM64" s="72"/>
      <c r="AN64" s="72"/>
      <c r="AO64" s="72"/>
      <c r="AP64" s="72"/>
      <c r="AQ64" s="72"/>
      <c r="AR64" s="72"/>
      <c r="AS64" s="72"/>
      <c r="AT64" s="72"/>
      <c r="AU64" s="72"/>
      <c r="AV64" s="72"/>
      <c r="AW64" s="72"/>
      <c r="AX64" s="72"/>
      <c r="AY64" s="72"/>
      <c r="AZ64" s="72"/>
      <c r="BA64" s="72"/>
      <c r="BB64" s="72"/>
      <c r="BC64" s="72"/>
      <c r="BD64" s="72"/>
      <c r="BE64" s="72"/>
      <c r="BF64" s="72"/>
      <c r="BG64" s="72"/>
    </row>
    <row r="65" spans="1:59" s="24" customFormat="1" ht="17.100000000000001" customHeight="1">
      <c r="A65" s="73" t="s">
        <v>18</v>
      </c>
      <c r="B65" s="74">
        <f t="shared" ref="B65:G80" si="9">B25+K25</f>
        <v>80</v>
      </c>
      <c r="C65" s="75">
        <f t="shared" si="8"/>
        <v>9</v>
      </c>
      <c r="D65" s="75">
        <f t="shared" si="8"/>
        <v>89</v>
      </c>
      <c r="E65" s="74">
        <f t="shared" si="8"/>
        <v>8</v>
      </c>
      <c r="F65" s="75">
        <f t="shared" si="8"/>
        <v>3</v>
      </c>
      <c r="G65" s="75">
        <f t="shared" si="8"/>
        <v>11</v>
      </c>
      <c r="H65" s="74">
        <f>D65+G65</f>
        <v>100</v>
      </c>
      <c r="I65" s="76">
        <f t="shared" ref="I65:I100" si="10">G65/H65%</f>
        <v>11</v>
      </c>
      <c r="J65" s="77">
        <f t="shared" ref="J65:J99" si="11">H65/$H$100%</f>
        <v>1.3741926618111859</v>
      </c>
      <c r="K65" s="78"/>
      <c r="L65" s="75"/>
      <c r="M65" s="75"/>
      <c r="N65" s="74"/>
      <c r="O65" s="75"/>
      <c r="P65" s="75"/>
      <c r="Q65" s="74"/>
      <c r="R65" s="76"/>
      <c r="S65" s="77"/>
      <c r="T65" s="70"/>
      <c r="U65" s="70"/>
      <c r="X65" s="24">
        <f>'No.2Ａ（断面別）'!H65</f>
        <v>165</v>
      </c>
      <c r="Y65" s="24">
        <f>'No.2Ｂ（断面別）'!H65</f>
        <v>23</v>
      </c>
      <c r="Z65" s="394">
        <f>'No.2Ｃ（断面別）'!H65</f>
        <v>114</v>
      </c>
      <c r="AA65" s="24">
        <f t="shared" ref="AA65:AA99" si="12">H65</f>
        <v>100</v>
      </c>
      <c r="AB65" s="24">
        <f t="shared" ref="AB65:AB99" si="13">SUM(X65:AA65)</f>
        <v>402</v>
      </c>
      <c r="AG65" s="72"/>
      <c r="AH65" s="72"/>
      <c r="AI65" s="72"/>
      <c r="AJ65" s="72"/>
      <c r="AK65" s="72"/>
      <c r="AL65" s="72"/>
      <c r="AM65" s="72"/>
      <c r="AN65" s="72"/>
      <c r="AO65" s="72"/>
      <c r="AP65" s="72"/>
      <c r="AQ65" s="72"/>
      <c r="AR65" s="72"/>
      <c r="AS65" s="72"/>
      <c r="AT65" s="72"/>
      <c r="AU65" s="72"/>
      <c r="AV65" s="72"/>
      <c r="AW65" s="72"/>
      <c r="AX65" s="72"/>
      <c r="AY65" s="72"/>
      <c r="AZ65" s="72"/>
      <c r="BA65" s="72"/>
      <c r="BB65" s="72"/>
      <c r="BC65" s="72"/>
      <c r="BD65" s="72"/>
      <c r="BE65" s="72"/>
      <c r="BF65" s="72"/>
      <c r="BG65" s="72"/>
    </row>
    <row r="66" spans="1:59" s="24" customFormat="1" ht="17.100000000000001" customHeight="1">
      <c r="A66" s="73" t="s">
        <v>19</v>
      </c>
      <c r="B66" s="74">
        <f t="shared" si="9"/>
        <v>75</v>
      </c>
      <c r="C66" s="75">
        <f t="shared" si="8"/>
        <v>4</v>
      </c>
      <c r="D66" s="75">
        <f t="shared" si="8"/>
        <v>79</v>
      </c>
      <c r="E66" s="74">
        <f t="shared" si="8"/>
        <v>7</v>
      </c>
      <c r="F66" s="75">
        <f t="shared" si="8"/>
        <v>1</v>
      </c>
      <c r="G66" s="75">
        <f t="shared" si="8"/>
        <v>8</v>
      </c>
      <c r="H66" s="74">
        <f t="shared" ref="H66:H99" si="14">D66+G66</f>
        <v>87</v>
      </c>
      <c r="I66" s="76">
        <f t="shared" si="10"/>
        <v>9.1954022988505741</v>
      </c>
      <c r="J66" s="77">
        <f t="shared" si="11"/>
        <v>1.1955476157757319</v>
      </c>
      <c r="K66" s="78"/>
      <c r="L66" s="75"/>
      <c r="M66" s="75"/>
      <c r="N66" s="74"/>
      <c r="O66" s="75"/>
      <c r="P66" s="75"/>
      <c r="Q66" s="74"/>
      <c r="R66" s="76"/>
      <c r="S66" s="77"/>
      <c r="T66" s="70"/>
      <c r="U66" s="70"/>
      <c r="X66" s="24">
        <f>'No.2Ａ（断面別）'!H66</f>
        <v>131</v>
      </c>
      <c r="Y66" s="24">
        <f>'No.2Ｂ（断面別）'!H66</f>
        <v>17</v>
      </c>
      <c r="Z66" s="394">
        <f>'No.2Ｃ（断面別）'!H66</f>
        <v>131</v>
      </c>
      <c r="AA66" s="24">
        <f t="shared" si="12"/>
        <v>87</v>
      </c>
      <c r="AB66" s="24">
        <f t="shared" si="13"/>
        <v>366</v>
      </c>
      <c r="AG66" s="72"/>
      <c r="AH66" s="72"/>
      <c r="AI66" s="72"/>
      <c r="AJ66" s="72"/>
      <c r="AK66" s="72"/>
      <c r="AL66" s="72"/>
      <c r="AM66" s="72"/>
      <c r="AN66" s="72"/>
      <c r="AO66" s="72"/>
      <c r="AP66" s="72"/>
      <c r="AQ66" s="72"/>
      <c r="AR66" s="72"/>
      <c r="AS66" s="72"/>
      <c r="AT66" s="72"/>
      <c r="AU66" s="72"/>
      <c r="AV66" s="72"/>
      <c r="AW66" s="72"/>
      <c r="AX66" s="72"/>
      <c r="AY66" s="72"/>
      <c r="AZ66" s="72"/>
      <c r="BA66" s="72"/>
      <c r="BB66" s="72"/>
      <c r="BC66" s="72"/>
      <c r="BD66" s="72"/>
      <c r="BE66" s="72"/>
      <c r="BF66" s="72"/>
      <c r="BG66" s="72"/>
    </row>
    <row r="67" spans="1:59" s="24" customFormat="1" ht="17.100000000000001" customHeight="1">
      <c r="A67" s="79" t="s">
        <v>20</v>
      </c>
      <c r="B67" s="80">
        <f t="shared" si="9"/>
        <v>85</v>
      </c>
      <c r="C67" s="81">
        <f t="shared" si="8"/>
        <v>14</v>
      </c>
      <c r="D67" s="81">
        <f t="shared" si="8"/>
        <v>99</v>
      </c>
      <c r="E67" s="80">
        <f t="shared" si="8"/>
        <v>4</v>
      </c>
      <c r="F67" s="81">
        <f t="shared" si="8"/>
        <v>1</v>
      </c>
      <c r="G67" s="81">
        <f t="shared" si="8"/>
        <v>5</v>
      </c>
      <c r="H67" s="80">
        <f t="shared" si="14"/>
        <v>104</v>
      </c>
      <c r="I67" s="82">
        <f t="shared" si="10"/>
        <v>4.8076923076923075</v>
      </c>
      <c r="J67" s="83">
        <f t="shared" si="11"/>
        <v>1.4291603682836334</v>
      </c>
      <c r="K67" s="84"/>
      <c r="L67" s="81"/>
      <c r="M67" s="81"/>
      <c r="N67" s="80"/>
      <c r="O67" s="81"/>
      <c r="P67" s="81"/>
      <c r="Q67" s="80"/>
      <c r="R67" s="82"/>
      <c r="S67" s="83"/>
      <c r="T67" s="70"/>
      <c r="U67" s="70"/>
      <c r="V67" s="23"/>
      <c r="W67" s="72"/>
      <c r="X67" s="24">
        <f>'No.2Ａ（断面別）'!H67</f>
        <v>170</v>
      </c>
      <c r="Y67" s="24">
        <f>'No.2Ｂ（断面別）'!H67</f>
        <v>25</v>
      </c>
      <c r="Z67" s="394">
        <f>'No.2Ｃ（断面別）'!H67</f>
        <v>131</v>
      </c>
      <c r="AA67" s="24">
        <f t="shared" si="12"/>
        <v>104</v>
      </c>
      <c r="AB67" s="24">
        <f t="shared" si="13"/>
        <v>430</v>
      </c>
      <c r="AC67" s="72"/>
      <c r="AD67" s="72"/>
      <c r="AE67" s="72"/>
      <c r="AF67" s="23"/>
      <c r="AG67" s="72"/>
      <c r="AH67" s="72"/>
      <c r="AI67" s="72"/>
      <c r="AJ67" s="72"/>
      <c r="AK67" s="72"/>
      <c r="AL67" s="72"/>
      <c r="AM67" s="72"/>
      <c r="AN67" s="72"/>
      <c r="AO67" s="72"/>
      <c r="AP67" s="72"/>
      <c r="AQ67" s="72"/>
      <c r="AR67" s="72"/>
      <c r="AS67" s="72"/>
      <c r="AT67" s="72"/>
      <c r="AU67" s="72"/>
      <c r="AV67" s="72"/>
      <c r="AW67" s="72"/>
      <c r="AX67" s="72"/>
      <c r="AY67" s="72"/>
      <c r="AZ67" s="72"/>
      <c r="BA67" s="72"/>
      <c r="BB67" s="72"/>
      <c r="BC67" s="72"/>
      <c r="BD67" s="72"/>
      <c r="BE67" s="72"/>
      <c r="BF67" s="72"/>
      <c r="BG67" s="72"/>
    </row>
    <row r="68" spans="1:59" s="24" customFormat="1" ht="17.100000000000001" customHeight="1">
      <c r="A68" s="73" t="s">
        <v>21</v>
      </c>
      <c r="B68" s="74">
        <f t="shared" si="9"/>
        <v>80</v>
      </c>
      <c r="C68" s="75">
        <f t="shared" si="8"/>
        <v>10</v>
      </c>
      <c r="D68" s="75">
        <f t="shared" si="8"/>
        <v>90</v>
      </c>
      <c r="E68" s="74">
        <f t="shared" si="8"/>
        <v>8</v>
      </c>
      <c r="F68" s="75">
        <f t="shared" si="8"/>
        <v>2</v>
      </c>
      <c r="G68" s="75">
        <f t="shared" si="8"/>
        <v>10</v>
      </c>
      <c r="H68" s="74">
        <f t="shared" si="14"/>
        <v>100</v>
      </c>
      <c r="I68" s="76">
        <f t="shared" si="10"/>
        <v>10</v>
      </c>
      <c r="J68" s="77">
        <f t="shared" si="11"/>
        <v>1.3741926618111859</v>
      </c>
      <c r="K68" s="78"/>
      <c r="L68" s="75"/>
      <c r="M68" s="75"/>
      <c r="N68" s="74"/>
      <c r="O68" s="75"/>
      <c r="P68" s="75"/>
      <c r="Q68" s="74"/>
      <c r="R68" s="76"/>
      <c r="S68" s="77"/>
      <c r="T68" s="70"/>
      <c r="U68" s="70"/>
      <c r="V68" s="23"/>
      <c r="W68" s="72"/>
      <c r="X68" s="24">
        <f>'No.2Ａ（断面別）'!H68</f>
        <v>168</v>
      </c>
      <c r="Y68" s="24">
        <f>'No.2Ｂ（断面別）'!H68</f>
        <v>27</v>
      </c>
      <c r="Z68" s="394">
        <f>'No.2Ｃ（断面別）'!H68</f>
        <v>133</v>
      </c>
      <c r="AA68" s="24">
        <f t="shared" si="12"/>
        <v>100</v>
      </c>
      <c r="AB68" s="24">
        <f t="shared" si="13"/>
        <v>428</v>
      </c>
      <c r="AC68" s="72"/>
      <c r="AD68" s="72"/>
      <c r="AE68" s="72"/>
      <c r="AF68" s="23"/>
      <c r="AG68" s="72"/>
      <c r="AH68" s="72"/>
      <c r="AI68" s="72"/>
      <c r="AJ68" s="72"/>
      <c r="AK68" s="72"/>
      <c r="AL68" s="72"/>
      <c r="AM68" s="72"/>
      <c r="AN68" s="72"/>
      <c r="AO68" s="72"/>
      <c r="AP68" s="72"/>
      <c r="AQ68" s="72"/>
      <c r="AR68" s="72"/>
      <c r="AS68" s="72"/>
      <c r="AT68" s="72"/>
      <c r="AU68" s="72"/>
      <c r="AV68" s="72"/>
      <c r="AW68" s="72"/>
      <c r="AX68" s="72"/>
      <c r="AY68" s="72"/>
      <c r="AZ68" s="72"/>
      <c r="BA68" s="72"/>
      <c r="BB68" s="72"/>
      <c r="BC68" s="72"/>
      <c r="BD68" s="72"/>
      <c r="BE68" s="72"/>
      <c r="BF68" s="72"/>
      <c r="BG68" s="72"/>
    </row>
    <row r="69" spans="1:59" s="24" customFormat="1" ht="17.100000000000001" customHeight="1">
      <c r="A69" s="85" t="s">
        <v>22</v>
      </c>
      <c r="B69" s="86">
        <f t="shared" si="9"/>
        <v>102</v>
      </c>
      <c r="C69" s="87">
        <f t="shared" si="8"/>
        <v>12</v>
      </c>
      <c r="D69" s="87">
        <f t="shared" si="8"/>
        <v>114</v>
      </c>
      <c r="E69" s="86">
        <f t="shared" si="8"/>
        <v>10</v>
      </c>
      <c r="F69" s="87">
        <f t="shared" si="8"/>
        <v>6</v>
      </c>
      <c r="G69" s="87">
        <f t="shared" si="8"/>
        <v>16</v>
      </c>
      <c r="H69" s="86">
        <f t="shared" si="14"/>
        <v>130</v>
      </c>
      <c r="I69" s="88">
        <f t="shared" si="10"/>
        <v>12.307692307692307</v>
      </c>
      <c r="J69" s="89">
        <f t="shared" si="11"/>
        <v>1.7864504603545419</v>
      </c>
      <c r="K69" s="90"/>
      <c r="L69" s="87"/>
      <c r="M69" s="87"/>
      <c r="N69" s="86"/>
      <c r="O69" s="87"/>
      <c r="P69" s="87"/>
      <c r="Q69" s="86"/>
      <c r="R69" s="88"/>
      <c r="S69" s="89"/>
      <c r="T69" s="91"/>
      <c r="U69" s="91"/>
      <c r="V69" s="23"/>
      <c r="W69" s="72"/>
      <c r="X69" s="24">
        <f>'No.2Ａ（断面別）'!H69</f>
        <v>176</v>
      </c>
      <c r="Y69" s="24">
        <f>'No.2Ｂ（断面別）'!H69</f>
        <v>29</v>
      </c>
      <c r="Z69" s="394">
        <f>'No.2Ｃ（断面別）'!H69</f>
        <v>139</v>
      </c>
      <c r="AA69" s="24">
        <f t="shared" si="12"/>
        <v>130</v>
      </c>
      <c r="AB69" s="24">
        <f t="shared" si="13"/>
        <v>474</v>
      </c>
      <c r="AC69" s="72"/>
      <c r="AD69" s="72"/>
      <c r="AE69" s="72"/>
      <c r="AF69" s="23"/>
      <c r="AG69" s="72"/>
      <c r="AH69" s="72"/>
      <c r="AI69" s="72"/>
      <c r="AJ69" s="72"/>
      <c r="AK69" s="72"/>
      <c r="AL69" s="72"/>
      <c r="AM69" s="72"/>
      <c r="AN69" s="72"/>
      <c r="AO69" s="72"/>
      <c r="AP69" s="72"/>
      <c r="AQ69" s="72"/>
      <c r="AR69" s="72"/>
      <c r="AS69" s="72"/>
      <c r="AT69" s="72"/>
      <c r="AU69" s="72"/>
      <c r="AV69" s="72"/>
      <c r="AW69" s="72"/>
      <c r="AX69" s="72"/>
      <c r="AY69" s="72"/>
      <c r="AZ69" s="72"/>
      <c r="BA69" s="72"/>
      <c r="BB69" s="72"/>
      <c r="BC69" s="72"/>
      <c r="BD69" s="72"/>
      <c r="BE69" s="72"/>
      <c r="BF69" s="72"/>
      <c r="BG69" s="72"/>
    </row>
    <row r="70" spans="1:59" s="24" customFormat="1" ht="17.100000000000001" customHeight="1">
      <c r="A70" s="92" t="s">
        <v>23</v>
      </c>
      <c r="B70" s="93">
        <f t="shared" si="9"/>
        <v>503</v>
      </c>
      <c r="C70" s="94">
        <f t="shared" si="8"/>
        <v>57</v>
      </c>
      <c r="D70" s="94">
        <f t="shared" si="8"/>
        <v>560</v>
      </c>
      <c r="E70" s="93">
        <f t="shared" si="8"/>
        <v>47</v>
      </c>
      <c r="F70" s="94">
        <f t="shared" si="8"/>
        <v>15</v>
      </c>
      <c r="G70" s="94">
        <f t="shared" si="8"/>
        <v>62</v>
      </c>
      <c r="H70" s="93">
        <f t="shared" si="14"/>
        <v>622</v>
      </c>
      <c r="I70" s="95">
        <f t="shared" si="10"/>
        <v>9.9678456591639879</v>
      </c>
      <c r="J70" s="96">
        <f t="shared" si="11"/>
        <v>8.547478356465577</v>
      </c>
      <c r="K70" s="97"/>
      <c r="L70" s="94"/>
      <c r="M70" s="94"/>
      <c r="N70" s="93"/>
      <c r="O70" s="94"/>
      <c r="P70" s="94"/>
      <c r="Q70" s="93"/>
      <c r="R70" s="95"/>
      <c r="S70" s="96"/>
      <c r="T70" s="91"/>
      <c r="U70" s="91"/>
      <c r="V70" s="23"/>
      <c r="W70" s="72"/>
      <c r="X70" s="24">
        <f>'No.2Ａ（断面別）'!H70</f>
        <v>986</v>
      </c>
      <c r="Y70" s="24">
        <f>'No.2Ｂ（断面別）'!H70</f>
        <v>134</v>
      </c>
      <c r="Z70" s="394">
        <f>'No.2Ｃ（断面別）'!H70</f>
        <v>772</v>
      </c>
      <c r="AA70" s="24">
        <f t="shared" si="12"/>
        <v>622</v>
      </c>
      <c r="AB70" s="24">
        <f t="shared" si="13"/>
        <v>2514</v>
      </c>
      <c r="AC70" s="72"/>
      <c r="AD70" s="72"/>
      <c r="AE70" s="72"/>
      <c r="AF70" s="23"/>
      <c r="AG70" s="72"/>
      <c r="AH70" s="72"/>
      <c r="AI70" s="72"/>
      <c r="AJ70" s="72"/>
      <c r="AK70" s="72"/>
      <c r="AL70" s="72"/>
      <c r="AM70" s="72"/>
      <c r="AN70" s="72"/>
      <c r="AO70" s="72"/>
      <c r="AP70" s="72"/>
      <c r="AQ70" s="72"/>
      <c r="AR70" s="72"/>
      <c r="AS70" s="72"/>
      <c r="AT70" s="72"/>
      <c r="AU70" s="72"/>
      <c r="AV70" s="72"/>
      <c r="AW70" s="72"/>
      <c r="AX70" s="72"/>
      <c r="AY70" s="72"/>
      <c r="AZ70" s="72"/>
      <c r="BA70" s="72"/>
      <c r="BB70" s="72"/>
      <c r="BC70" s="72"/>
      <c r="BD70" s="72"/>
      <c r="BE70" s="72"/>
      <c r="BF70" s="72"/>
      <c r="BG70" s="72"/>
    </row>
    <row r="71" spans="1:59" s="24" customFormat="1" ht="17.100000000000001" customHeight="1">
      <c r="A71" s="98" t="s">
        <v>24</v>
      </c>
      <c r="B71" s="99">
        <f t="shared" si="9"/>
        <v>97</v>
      </c>
      <c r="C71" s="100">
        <f t="shared" si="8"/>
        <v>7</v>
      </c>
      <c r="D71" s="100">
        <f t="shared" si="8"/>
        <v>104</v>
      </c>
      <c r="E71" s="99">
        <f t="shared" si="8"/>
        <v>9</v>
      </c>
      <c r="F71" s="100">
        <f t="shared" si="8"/>
        <v>4</v>
      </c>
      <c r="G71" s="100">
        <f t="shared" si="8"/>
        <v>13</v>
      </c>
      <c r="H71" s="99">
        <f t="shared" si="14"/>
        <v>117</v>
      </c>
      <c r="I71" s="101">
        <f t="shared" si="10"/>
        <v>11.111111111111112</v>
      </c>
      <c r="J71" s="102">
        <f t="shared" si="11"/>
        <v>1.6078054143190876</v>
      </c>
      <c r="K71" s="103"/>
      <c r="L71" s="100"/>
      <c r="M71" s="100"/>
      <c r="N71" s="99"/>
      <c r="O71" s="100"/>
      <c r="P71" s="100"/>
      <c r="Q71" s="99"/>
      <c r="R71" s="101"/>
      <c r="S71" s="102"/>
      <c r="T71" s="70"/>
      <c r="U71" s="70"/>
      <c r="V71" s="23"/>
      <c r="W71" s="72"/>
      <c r="X71" s="24">
        <f>'No.2Ａ（断面別）'!H71</f>
        <v>178</v>
      </c>
      <c r="Y71" s="24">
        <f>'No.2Ｂ（断面別）'!H71</f>
        <v>22</v>
      </c>
      <c r="Z71" s="394">
        <f>'No.2Ｃ（断面別）'!H71</f>
        <v>141</v>
      </c>
      <c r="AA71" s="24">
        <f t="shared" si="12"/>
        <v>117</v>
      </c>
      <c r="AB71" s="24">
        <f t="shared" si="13"/>
        <v>458</v>
      </c>
      <c r="AC71" s="72"/>
      <c r="AD71" s="72"/>
      <c r="AE71" s="72"/>
      <c r="AF71" s="23"/>
      <c r="AG71" s="72"/>
      <c r="AH71" s="72"/>
      <c r="AI71" s="72"/>
      <c r="AJ71" s="72"/>
      <c r="AK71" s="72"/>
      <c r="AL71" s="72"/>
      <c r="AM71" s="72"/>
      <c r="AN71" s="72"/>
      <c r="AO71" s="72"/>
      <c r="AP71" s="72"/>
      <c r="AQ71" s="72"/>
      <c r="AR71" s="72"/>
      <c r="AS71" s="72"/>
      <c r="AT71" s="72"/>
      <c r="AU71" s="72"/>
      <c r="AV71" s="72"/>
      <c r="AW71" s="72"/>
      <c r="AX71" s="72"/>
      <c r="AY71" s="72"/>
      <c r="AZ71" s="72"/>
      <c r="BA71" s="72"/>
      <c r="BB71" s="72"/>
      <c r="BC71" s="72"/>
      <c r="BD71" s="72"/>
      <c r="BE71" s="72"/>
      <c r="BF71" s="72"/>
      <c r="BG71" s="72"/>
    </row>
    <row r="72" spans="1:59" s="24" customFormat="1" ht="17.100000000000001" customHeight="1">
      <c r="A72" s="73" t="s">
        <v>25</v>
      </c>
      <c r="B72" s="74">
        <f t="shared" si="9"/>
        <v>96</v>
      </c>
      <c r="C72" s="75">
        <f t="shared" si="8"/>
        <v>9</v>
      </c>
      <c r="D72" s="75">
        <f t="shared" si="8"/>
        <v>105</v>
      </c>
      <c r="E72" s="74">
        <f t="shared" si="8"/>
        <v>5</v>
      </c>
      <c r="F72" s="75">
        <f t="shared" si="8"/>
        <v>2</v>
      </c>
      <c r="G72" s="75">
        <f t="shared" si="8"/>
        <v>7</v>
      </c>
      <c r="H72" s="74">
        <f t="shared" si="14"/>
        <v>112</v>
      </c>
      <c r="I72" s="76">
        <f t="shared" si="10"/>
        <v>6.2499999999999991</v>
      </c>
      <c r="J72" s="77">
        <f t="shared" si="11"/>
        <v>1.5390957812285284</v>
      </c>
      <c r="K72" s="78"/>
      <c r="L72" s="75"/>
      <c r="M72" s="75"/>
      <c r="N72" s="74"/>
      <c r="O72" s="75"/>
      <c r="P72" s="75"/>
      <c r="Q72" s="74"/>
      <c r="R72" s="76"/>
      <c r="S72" s="77"/>
      <c r="T72" s="70"/>
      <c r="U72" s="70"/>
      <c r="V72" s="23"/>
      <c r="W72" s="72"/>
      <c r="X72" s="24">
        <f>'No.2Ａ（断面別）'!H72</f>
        <v>164</v>
      </c>
      <c r="Y72" s="24">
        <f>'No.2Ｂ（断面別）'!H72</f>
        <v>29</v>
      </c>
      <c r="Z72" s="394">
        <f>'No.2Ｃ（断面別）'!H72</f>
        <v>145</v>
      </c>
      <c r="AA72" s="24">
        <f t="shared" si="12"/>
        <v>112</v>
      </c>
      <c r="AB72" s="24">
        <f t="shared" si="13"/>
        <v>450</v>
      </c>
      <c r="AC72" s="72"/>
      <c r="AD72" s="72"/>
      <c r="AE72" s="72"/>
      <c r="AF72" s="23"/>
      <c r="AG72" s="72"/>
      <c r="AH72" s="72"/>
      <c r="AI72" s="72"/>
      <c r="AJ72" s="72"/>
      <c r="AK72" s="72"/>
      <c r="AL72" s="72"/>
      <c r="AM72" s="72"/>
      <c r="AN72" s="72"/>
      <c r="AO72" s="72"/>
      <c r="AP72" s="72"/>
      <c r="AQ72" s="72"/>
      <c r="AR72" s="72"/>
      <c r="AS72" s="72"/>
      <c r="AT72" s="72"/>
      <c r="AU72" s="72"/>
      <c r="AV72" s="72"/>
      <c r="AW72" s="72"/>
      <c r="AX72" s="72"/>
      <c r="AY72" s="72"/>
      <c r="AZ72" s="72"/>
      <c r="BA72" s="72"/>
      <c r="BB72" s="72"/>
      <c r="BC72" s="72"/>
      <c r="BD72" s="72"/>
      <c r="BE72" s="72"/>
      <c r="BF72" s="72"/>
      <c r="BG72" s="72"/>
    </row>
    <row r="73" spans="1:59" s="24" customFormat="1" ht="17.100000000000001" customHeight="1">
      <c r="A73" s="73" t="s">
        <v>26</v>
      </c>
      <c r="B73" s="74">
        <f t="shared" si="9"/>
        <v>73</v>
      </c>
      <c r="C73" s="75">
        <f t="shared" si="8"/>
        <v>11</v>
      </c>
      <c r="D73" s="75">
        <f t="shared" si="8"/>
        <v>84</v>
      </c>
      <c r="E73" s="74">
        <f t="shared" si="8"/>
        <v>10</v>
      </c>
      <c r="F73" s="75">
        <f t="shared" si="8"/>
        <v>6</v>
      </c>
      <c r="G73" s="75">
        <f t="shared" si="8"/>
        <v>16</v>
      </c>
      <c r="H73" s="74">
        <f t="shared" si="14"/>
        <v>100</v>
      </c>
      <c r="I73" s="76">
        <f t="shared" si="10"/>
        <v>16</v>
      </c>
      <c r="J73" s="77">
        <f t="shared" si="11"/>
        <v>1.3741926618111859</v>
      </c>
      <c r="K73" s="78"/>
      <c r="L73" s="75"/>
      <c r="M73" s="75"/>
      <c r="N73" s="74"/>
      <c r="O73" s="75"/>
      <c r="P73" s="75"/>
      <c r="Q73" s="74"/>
      <c r="R73" s="76"/>
      <c r="S73" s="77"/>
      <c r="T73" s="70"/>
      <c r="U73" s="70"/>
      <c r="X73" s="24">
        <f>'No.2Ａ（断面別）'!H73</f>
        <v>174</v>
      </c>
      <c r="Y73" s="24">
        <f>'No.2Ｂ（断面別）'!H73</f>
        <v>23</v>
      </c>
      <c r="Z73" s="394">
        <f>'No.2Ｃ（断面別）'!H73</f>
        <v>151</v>
      </c>
      <c r="AA73" s="24">
        <f t="shared" si="12"/>
        <v>100</v>
      </c>
      <c r="AB73" s="24">
        <f t="shared" si="13"/>
        <v>448</v>
      </c>
      <c r="AG73" s="72"/>
      <c r="AH73" s="72"/>
      <c r="AI73" s="72"/>
      <c r="AJ73" s="72"/>
      <c r="AK73" s="72"/>
      <c r="AL73" s="72"/>
      <c r="AM73" s="72"/>
      <c r="AN73" s="72"/>
      <c r="AO73" s="72"/>
      <c r="AP73" s="72"/>
      <c r="AQ73" s="72"/>
      <c r="AR73" s="72"/>
      <c r="AS73" s="72"/>
      <c r="AT73" s="72"/>
      <c r="AU73" s="72"/>
      <c r="AV73" s="72"/>
      <c r="AW73" s="72"/>
      <c r="AX73" s="72"/>
      <c r="AY73" s="72"/>
      <c r="AZ73" s="72"/>
      <c r="BA73" s="72"/>
      <c r="BB73" s="72"/>
      <c r="BC73" s="72"/>
      <c r="BD73" s="72"/>
      <c r="BE73" s="72"/>
      <c r="BF73" s="72"/>
      <c r="BG73" s="72"/>
    </row>
    <row r="74" spans="1:59" s="24" customFormat="1" ht="17.100000000000001" customHeight="1">
      <c r="A74" s="73" t="s">
        <v>27</v>
      </c>
      <c r="B74" s="74">
        <f t="shared" si="9"/>
        <v>70</v>
      </c>
      <c r="C74" s="75">
        <f t="shared" si="8"/>
        <v>8</v>
      </c>
      <c r="D74" s="75">
        <f t="shared" si="8"/>
        <v>78</v>
      </c>
      <c r="E74" s="74">
        <f t="shared" si="8"/>
        <v>13</v>
      </c>
      <c r="F74" s="75">
        <f t="shared" si="8"/>
        <v>6</v>
      </c>
      <c r="G74" s="75">
        <f t="shared" si="8"/>
        <v>19</v>
      </c>
      <c r="H74" s="74">
        <f t="shared" si="14"/>
        <v>97</v>
      </c>
      <c r="I74" s="76">
        <f t="shared" si="10"/>
        <v>19.587628865979383</v>
      </c>
      <c r="J74" s="77">
        <f t="shared" si="11"/>
        <v>1.3329668819568503</v>
      </c>
      <c r="K74" s="78"/>
      <c r="L74" s="75"/>
      <c r="M74" s="75"/>
      <c r="N74" s="74"/>
      <c r="O74" s="75"/>
      <c r="P74" s="75"/>
      <c r="Q74" s="74"/>
      <c r="R74" s="76"/>
      <c r="S74" s="77"/>
      <c r="T74" s="70"/>
      <c r="U74" s="70"/>
      <c r="X74" s="24">
        <f>'No.2Ａ（断面別）'!H74</f>
        <v>165</v>
      </c>
      <c r="Y74" s="24">
        <f>'No.2Ｂ（断面別）'!H74</f>
        <v>28</v>
      </c>
      <c r="Z74" s="394">
        <f>'No.2Ｃ（断面別）'!H74</f>
        <v>138</v>
      </c>
      <c r="AA74" s="24">
        <f t="shared" si="12"/>
        <v>97</v>
      </c>
      <c r="AB74" s="24">
        <f t="shared" si="13"/>
        <v>428</v>
      </c>
      <c r="AG74" s="72"/>
      <c r="AH74" s="72"/>
      <c r="AI74" s="72"/>
      <c r="AJ74" s="72"/>
      <c r="AK74" s="72"/>
      <c r="AL74" s="72"/>
      <c r="AM74" s="72"/>
      <c r="AN74" s="72"/>
      <c r="AO74" s="72"/>
      <c r="AP74" s="72"/>
      <c r="AQ74" s="72"/>
      <c r="AR74" s="72"/>
      <c r="AS74" s="72"/>
      <c r="AT74" s="72"/>
      <c r="AU74" s="72"/>
      <c r="AV74" s="72"/>
      <c r="AW74" s="72"/>
      <c r="AX74" s="72"/>
      <c r="AY74" s="72"/>
      <c r="AZ74" s="72"/>
      <c r="BA74" s="72"/>
      <c r="BB74" s="72"/>
      <c r="BC74" s="72"/>
      <c r="BD74" s="72"/>
      <c r="BE74" s="72"/>
      <c r="BF74" s="72"/>
      <c r="BG74" s="72"/>
    </row>
    <row r="75" spans="1:59" s="24" customFormat="1" ht="17.100000000000001" customHeight="1">
      <c r="A75" s="73" t="s">
        <v>28</v>
      </c>
      <c r="B75" s="74">
        <f t="shared" si="9"/>
        <v>74</v>
      </c>
      <c r="C75" s="75">
        <f t="shared" si="8"/>
        <v>9</v>
      </c>
      <c r="D75" s="75">
        <f t="shared" si="8"/>
        <v>83</v>
      </c>
      <c r="E75" s="74">
        <f t="shared" si="8"/>
        <v>4</v>
      </c>
      <c r="F75" s="75">
        <f t="shared" si="8"/>
        <v>5</v>
      </c>
      <c r="G75" s="75">
        <f t="shared" si="8"/>
        <v>9</v>
      </c>
      <c r="H75" s="74">
        <f t="shared" si="14"/>
        <v>92</v>
      </c>
      <c r="I75" s="76">
        <f t="shared" si="10"/>
        <v>9.7826086956521738</v>
      </c>
      <c r="J75" s="77">
        <f t="shared" si="11"/>
        <v>1.2642572488662911</v>
      </c>
      <c r="K75" s="78"/>
      <c r="L75" s="75"/>
      <c r="M75" s="75"/>
      <c r="N75" s="74"/>
      <c r="O75" s="75"/>
      <c r="P75" s="75"/>
      <c r="Q75" s="74"/>
      <c r="R75" s="76"/>
      <c r="S75" s="77"/>
      <c r="T75" s="70"/>
      <c r="U75" s="70"/>
      <c r="X75" s="24">
        <f>'No.2Ａ（断面別）'!H75</f>
        <v>159</v>
      </c>
      <c r="Y75" s="24">
        <f>'No.2Ｂ（断面別）'!H75</f>
        <v>23</v>
      </c>
      <c r="Z75" s="394">
        <f>'No.2Ｃ（断面別）'!H75</f>
        <v>146</v>
      </c>
      <c r="AA75" s="24">
        <f t="shared" si="12"/>
        <v>92</v>
      </c>
      <c r="AB75" s="24">
        <f t="shared" si="13"/>
        <v>420</v>
      </c>
      <c r="AG75" s="72"/>
      <c r="AH75" s="72"/>
      <c r="AI75" s="72"/>
      <c r="AJ75" s="72"/>
      <c r="AK75" s="72"/>
      <c r="AL75" s="72"/>
      <c r="AM75" s="72"/>
      <c r="AN75" s="72"/>
      <c r="AO75" s="72"/>
      <c r="AP75" s="72"/>
      <c r="AQ75" s="72"/>
      <c r="AR75" s="72"/>
      <c r="AS75" s="72"/>
      <c r="AT75" s="72"/>
      <c r="AU75" s="72"/>
      <c r="AV75" s="72"/>
      <c r="AW75" s="72"/>
      <c r="AX75" s="72"/>
      <c r="AY75" s="72"/>
      <c r="AZ75" s="72"/>
      <c r="BA75" s="72"/>
      <c r="BB75" s="72"/>
      <c r="BC75" s="72"/>
      <c r="BD75" s="72"/>
      <c r="BE75" s="72"/>
      <c r="BF75" s="72"/>
      <c r="BG75" s="72"/>
    </row>
    <row r="76" spans="1:59" s="24" customFormat="1" ht="17.100000000000001" customHeight="1">
      <c r="A76" s="85" t="s">
        <v>29</v>
      </c>
      <c r="B76" s="86">
        <f t="shared" si="9"/>
        <v>61</v>
      </c>
      <c r="C76" s="87">
        <f t="shared" si="8"/>
        <v>11</v>
      </c>
      <c r="D76" s="87">
        <f t="shared" si="8"/>
        <v>72</v>
      </c>
      <c r="E76" s="86">
        <f t="shared" si="8"/>
        <v>9</v>
      </c>
      <c r="F76" s="87">
        <f t="shared" si="8"/>
        <v>3</v>
      </c>
      <c r="G76" s="87">
        <f t="shared" si="8"/>
        <v>12</v>
      </c>
      <c r="H76" s="86">
        <f t="shared" si="14"/>
        <v>84</v>
      </c>
      <c r="I76" s="88">
        <f t="shared" si="10"/>
        <v>14.285714285714286</v>
      </c>
      <c r="J76" s="89">
        <f t="shared" si="11"/>
        <v>1.1543218359213963</v>
      </c>
      <c r="K76" s="90"/>
      <c r="L76" s="87"/>
      <c r="M76" s="87"/>
      <c r="N76" s="86"/>
      <c r="O76" s="87"/>
      <c r="P76" s="87"/>
      <c r="Q76" s="86"/>
      <c r="R76" s="88"/>
      <c r="S76" s="89"/>
      <c r="T76" s="91"/>
      <c r="U76" s="91"/>
      <c r="V76" s="23"/>
      <c r="X76" s="24">
        <f>'No.2Ａ（断面別）'!H76</f>
        <v>171</v>
      </c>
      <c r="Y76" s="24">
        <f>'No.2Ｂ（断面別）'!H76</f>
        <v>22</v>
      </c>
      <c r="Z76" s="394">
        <f>'No.2Ｃ（断面別）'!H76</f>
        <v>143</v>
      </c>
      <c r="AA76" s="24">
        <f t="shared" si="12"/>
        <v>84</v>
      </c>
      <c r="AB76" s="24">
        <f t="shared" si="13"/>
        <v>420</v>
      </c>
      <c r="AG76" s="72"/>
      <c r="AH76" s="72"/>
      <c r="AI76" s="72"/>
      <c r="AJ76" s="72"/>
      <c r="AK76" s="72"/>
      <c r="AL76" s="72"/>
      <c r="AM76" s="72"/>
      <c r="AN76" s="72"/>
      <c r="AO76" s="72"/>
      <c r="AP76" s="72"/>
      <c r="AQ76" s="72"/>
      <c r="AR76" s="72"/>
      <c r="AS76" s="72"/>
      <c r="AT76" s="72"/>
      <c r="AU76" s="72"/>
      <c r="AV76" s="72"/>
      <c r="AW76" s="72"/>
      <c r="AX76" s="72"/>
      <c r="AY76" s="72"/>
      <c r="AZ76" s="72"/>
      <c r="BA76" s="72"/>
      <c r="BB76" s="72"/>
      <c r="BC76" s="72"/>
      <c r="BD76" s="72"/>
      <c r="BE76" s="72"/>
      <c r="BF76" s="72"/>
      <c r="BG76" s="72"/>
    </row>
    <row r="77" spans="1:59" s="24" customFormat="1" ht="17.100000000000001" customHeight="1">
      <c r="A77" s="92" t="s">
        <v>30</v>
      </c>
      <c r="B77" s="93">
        <f t="shared" si="9"/>
        <v>471</v>
      </c>
      <c r="C77" s="94">
        <f t="shared" si="8"/>
        <v>55</v>
      </c>
      <c r="D77" s="94">
        <f t="shared" si="8"/>
        <v>526</v>
      </c>
      <c r="E77" s="93">
        <f t="shared" si="8"/>
        <v>50</v>
      </c>
      <c r="F77" s="94">
        <f t="shared" si="8"/>
        <v>26</v>
      </c>
      <c r="G77" s="94">
        <f t="shared" si="8"/>
        <v>76</v>
      </c>
      <c r="H77" s="93">
        <f t="shared" si="14"/>
        <v>602</v>
      </c>
      <c r="I77" s="95">
        <f t="shared" si="10"/>
        <v>12.624584717607974</v>
      </c>
      <c r="J77" s="96">
        <f t="shared" si="11"/>
        <v>8.2726398241033401</v>
      </c>
      <c r="K77" s="97"/>
      <c r="L77" s="94"/>
      <c r="M77" s="94"/>
      <c r="N77" s="93"/>
      <c r="O77" s="94"/>
      <c r="P77" s="94"/>
      <c r="Q77" s="93"/>
      <c r="R77" s="95"/>
      <c r="S77" s="96"/>
      <c r="T77" s="91"/>
      <c r="U77" s="91"/>
      <c r="X77" s="24">
        <f>'No.2Ａ（断面別）'!H77</f>
        <v>1011</v>
      </c>
      <c r="Y77" s="24">
        <f>'No.2Ｂ（断面別）'!H77</f>
        <v>147</v>
      </c>
      <c r="Z77" s="394">
        <f>'No.2Ｃ（断面別）'!H77</f>
        <v>864</v>
      </c>
      <c r="AA77" s="24">
        <f t="shared" si="12"/>
        <v>602</v>
      </c>
      <c r="AB77" s="24">
        <f t="shared" si="13"/>
        <v>2624</v>
      </c>
      <c r="AG77" s="72"/>
      <c r="AH77" s="72"/>
      <c r="AI77" s="72"/>
      <c r="AJ77" s="72"/>
      <c r="AK77" s="72"/>
      <c r="AL77" s="72"/>
      <c r="AM77" s="72"/>
      <c r="AN77" s="72"/>
      <c r="AO77" s="72"/>
      <c r="AP77" s="72"/>
      <c r="AQ77" s="72"/>
      <c r="AR77" s="72"/>
      <c r="AS77" s="72"/>
      <c r="AT77" s="72"/>
      <c r="AU77" s="72"/>
      <c r="AV77" s="72"/>
      <c r="AW77" s="72"/>
      <c r="AX77" s="72"/>
      <c r="AY77" s="72"/>
      <c r="AZ77" s="72"/>
      <c r="BA77" s="72"/>
      <c r="BB77" s="72"/>
      <c r="BC77" s="72"/>
      <c r="BD77" s="72"/>
      <c r="BE77" s="72"/>
      <c r="BF77" s="72"/>
      <c r="BG77" s="72"/>
    </row>
    <row r="78" spans="1:59" s="24" customFormat="1" ht="17.100000000000001" customHeight="1">
      <c r="A78" s="92" t="s">
        <v>31</v>
      </c>
      <c r="B78" s="104">
        <f t="shared" si="9"/>
        <v>445</v>
      </c>
      <c r="C78" s="105">
        <f t="shared" si="8"/>
        <v>75</v>
      </c>
      <c r="D78" s="94">
        <f t="shared" si="8"/>
        <v>520</v>
      </c>
      <c r="E78" s="104">
        <f t="shared" si="8"/>
        <v>38</v>
      </c>
      <c r="F78" s="105">
        <f t="shared" si="8"/>
        <v>40</v>
      </c>
      <c r="G78" s="94">
        <f t="shared" si="8"/>
        <v>78</v>
      </c>
      <c r="H78" s="93">
        <f t="shared" si="14"/>
        <v>598</v>
      </c>
      <c r="I78" s="95">
        <f t="shared" si="10"/>
        <v>13.043478260869565</v>
      </c>
      <c r="J78" s="96">
        <f t="shared" si="11"/>
        <v>8.217672117630892</v>
      </c>
      <c r="K78" s="106"/>
      <c r="L78" s="105"/>
      <c r="M78" s="94"/>
      <c r="N78" s="104"/>
      <c r="O78" s="105"/>
      <c r="P78" s="94"/>
      <c r="Q78" s="93"/>
      <c r="R78" s="95"/>
      <c r="S78" s="96"/>
      <c r="T78" s="91"/>
      <c r="U78" s="91"/>
      <c r="X78" s="24">
        <f>'No.2Ａ（断面別）'!H78</f>
        <v>1035</v>
      </c>
      <c r="Y78" s="24">
        <f>'No.2Ｂ（断面別）'!H78</f>
        <v>176</v>
      </c>
      <c r="Z78" s="394">
        <f>'No.2Ｃ（断面別）'!H78</f>
        <v>867</v>
      </c>
      <c r="AA78" s="24">
        <f t="shared" si="12"/>
        <v>598</v>
      </c>
      <c r="AB78" s="24">
        <f t="shared" si="13"/>
        <v>2676</v>
      </c>
      <c r="AG78" s="72"/>
      <c r="AH78" s="72"/>
      <c r="AI78" s="72"/>
      <c r="AJ78" s="72"/>
      <c r="AK78" s="72"/>
      <c r="AL78" s="72"/>
      <c r="AM78" s="72"/>
      <c r="AN78" s="72"/>
      <c r="AO78" s="72"/>
      <c r="AP78" s="72"/>
      <c r="AQ78" s="72"/>
      <c r="AR78" s="72"/>
      <c r="AS78" s="72"/>
      <c r="AT78" s="72"/>
      <c r="AU78" s="72"/>
      <c r="AV78" s="72"/>
      <c r="AW78" s="72"/>
      <c r="AX78" s="72"/>
      <c r="AY78" s="72"/>
      <c r="AZ78" s="72"/>
      <c r="BA78" s="72"/>
      <c r="BB78" s="72"/>
      <c r="BC78" s="72"/>
      <c r="BD78" s="72"/>
      <c r="BE78" s="72"/>
      <c r="BF78" s="72"/>
      <c r="BG78" s="72"/>
    </row>
    <row r="79" spans="1:59" s="24" customFormat="1" ht="17.100000000000001" customHeight="1">
      <c r="A79" s="300" t="s">
        <v>32</v>
      </c>
      <c r="B79" s="104">
        <f t="shared" si="9"/>
        <v>434</v>
      </c>
      <c r="C79" s="105">
        <f t="shared" si="8"/>
        <v>89</v>
      </c>
      <c r="D79" s="94">
        <f t="shared" si="8"/>
        <v>523</v>
      </c>
      <c r="E79" s="104">
        <f t="shared" si="8"/>
        <v>34</v>
      </c>
      <c r="F79" s="105">
        <f t="shared" si="8"/>
        <v>28</v>
      </c>
      <c r="G79" s="94">
        <f t="shared" si="8"/>
        <v>62</v>
      </c>
      <c r="H79" s="93">
        <f t="shared" si="14"/>
        <v>585</v>
      </c>
      <c r="I79" s="95">
        <f t="shared" si="10"/>
        <v>10.5982905982906</v>
      </c>
      <c r="J79" s="96">
        <f t="shared" si="11"/>
        <v>8.0390270715954379</v>
      </c>
      <c r="K79" s="106"/>
      <c r="L79" s="105"/>
      <c r="M79" s="94"/>
      <c r="N79" s="104"/>
      <c r="O79" s="105"/>
      <c r="P79" s="94"/>
      <c r="Q79" s="93"/>
      <c r="R79" s="95"/>
      <c r="S79" s="96"/>
      <c r="T79" s="91"/>
      <c r="U79" s="91"/>
      <c r="X79" s="24">
        <f>'No.2Ａ（断面別）'!H79</f>
        <v>956</v>
      </c>
      <c r="Y79" s="24">
        <f>'No.2Ｂ（断面別）'!H79</f>
        <v>220</v>
      </c>
      <c r="Z79" s="394">
        <f>'No.2Ｃ（断面別）'!H79</f>
        <v>877</v>
      </c>
      <c r="AA79" s="24">
        <f t="shared" si="12"/>
        <v>585</v>
      </c>
      <c r="AB79" s="24">
        <f t="shared" si="13"/>
        <v>2638</v>
      </c>
      <c r="AG79" s="72"/>
      <c r="AH79" s="72"/>
      <c r="AI79" s="72"/>
      <c r="AJ79" s="72"/>
      <c r="AK79" s="72"/>
      <c r="AL79" s="72"/>
      <c r="AM79" s="72"/>
      <c r="AN79" s="72"/>
      <c r="AO79" s="72"/>
      <c r="AP79" s="72"/>
      <c r="AQ79" s="72"/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72"/>
      <c r="BE79" s="72"/>
      <c r="BF79" s="72"/>
      <c r="BG79" s="72"/>
    </row>
    <row r="80" spans="1:59" s="24" customFormat="1" ht="17.100000000000001" customHeight="1">
      <c r="A80" s="300" t="s">
        <v>33</v>
      </c>
      <c r="B80" s="104">
        <f t="shared" si="9"/>
        <v>449</v>
      </c>
      <c r="C80" s="105">
        <f t="shared" si="9"/>
        <v>90</v>
      </c>
      <c r="D80" s="94">
        <f t="shared" si="9"/>
        <v>539</v>
      </c>
      <c r="E80" s="104">
        <f t="shared" si="9"/>
        <v>33</v>
      </c>
      <c r="F80" s="105">
        <f t="shared" si="9"/>
        <v>17</v>
      </c>
      <c r="G80" s="94">
        <f t="shared" si="9"/>
        <v>50</v>
      </c>
      <c r="H80" s="93">
        <f t="shared" si="14"/>
        <v>589</v>
      </c>
      <c r="I80" s="95">
        <f t="shared" si="10"/>
        <v>8.4889643463497464</v>
      </c>
      <c r="J80" s="96">
        <f t="shared" si="11"/>
        <v>8.093994778067886</v>
      </c>
      <c r="K80" s="106"/>
      <c r="L80" s="105"/>
      <c r="M80" s="94"/>
      <c r="N80" s="104"/>
      <c r="O80" s="105"/>
      <c r="P80" s="94"/>
      <c r="Q80" s="93"/>
      <c r="R80" s="95"/>
      <c r="S80" s="96"/>
      <c r="T80" s="91"/>
      <c r="U80" s="91"/>
      <c r="X80" s="24">
        <f>'No.2Ａ（断面別）'!H80</f>
        <v>953</v>
      </c>
      <c r="Y80" s="24">
        <f>'No.2Ｂ（断面別）'!H80</f>
        <v>171</v>
      </c>
      <c r="Z80" s="394">
        <f>'No.2Ｃ（断面別）'!H80</f>
        <v>815</v>
      </c>
      <c r="AA80" s="24">
        <f t="shared" si="12"/>
        <v>589</v>
      </c>
      <c r="AB80" s="24">
        <f t="shared" si="13"/>
        <v>2528</v>
      </c>
      <c r="AG80" s="72"/>
      <c r="AH80" s="72"/>
      <c r="AI80" s="72"/>
      <c r="AJ80" s="72"/>
      <c r="AK80" s="72"/>
      <c r="AL80" s="72"/>
      <c r="AM80" s="72"/>
      <c r="AN80" s="72"/>
      <c r="AO80" s="72"/>
      <c r="AP80" s="72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72"/>
      <c r="BE80" s="72"/>
      <c r="BF80" s="72"/>
      <c r="BG80" s="72"/>
    </row>
    <row r="81" spans="1:59" s="24" customFormat="1" ht="17.100000000000001" customHeight="1">
      <c r="A81" s="300" t="s">
        <v>34</v>
      </c>
      <c r="B81" s="104">
        <f t="shared" ref="B81:G96" si="15">B41+K41</f>
        <v>482</v>
      </c>
      <c r="C81" s="105">
        <f t="shared" si="15"/>
        <v>55</v>
      </c>
      <c r="D81" s="94">
        <f t="shared" si="15"/>
        <v>537</v>
      </c>
      <c r="E81" s="104">
        <f t="shared" si="15"/>
        <v>27</v>
      </c>
      <c r="F81" s="105">
        <f t="shared" si="15"/>
        <v>19</v>
      </c>
      <c r="G81" s="94">
        <f t="shared" si="15"/>
        <v>46</v>
      </c>
      <c r="H81" s="93">
        <f t="shared" si="14"/>
        <v>583</v>
      </c>
      <c r="I81" s="95">
        <f t="shared" si="10"/>
        <v>7.8902229845626071</v>
      </c>
      <c r="J81" s="96">
        <f t="shared" si="11"/>
        <v>8.0115432183592148</v>
      </c>
      <c r="K81" s="106"/>
      <c r="L81" s="105"/>
      <c r="M81" s="94"/>
      <c r="N81" s="104"/>
      <c r="O81" s="105"/>
      <c r="P81" s="94"/>
      <c r="Q81" s="93"/>
      <c r="R81" s="95"/>
      <c r="S81" s="96"/>
      <c r="T81" s="91"/>
      <c r="U81" s="91"/>
      <c r="X81" s="24">
        <f>'No.2Ａ（断面別）'!H81</f>
        <v>969</v>
      </c>
      <c r="Y81" s="24">
        <f>'No.2Ｂ（断面別）'!H81</f>
        <v>209</v>
      </c>
      <c r="Z81" s="394">
        <f>'No.2Ｃ（断面別）'!H81</f>
        <v>855</v>
      </c>
      <c r="AA81" s="24">
        <f t="shared" si="12"/>
        <v>583</v>
      </c>
      <c r="AB81" s="24">
        <f t="shared" si="13"/>
        <v>2616</v>
      </c>
      <c r="AG81" s="72"/>
      <c r="AH81" s="72"/>
      <c r="AI81" s="72"/>
      <c r="AJ81" s="72"/>
      <c r="AK81" s="72"/>
      <c r="AL81" s="72"/>
      <c r="AM81" s="72"/>
      <c r="AN81" s="72"/>
      <c r="AO81" s="72"/>
      <c r="AP81" s="72"/>
      <c r="AQ81" s="72"/>
      <c r="AR81" s="72"/>
      <c r="AS81" s="72"/>
      <c r="AT81" s="72"/>
      <c r="AU81" s="72"/>
      <c r="AV81" s="72"/>
      <c r="AW81" s="72"/>
      <c r="AX81" s="72"/>
      <c r="AY81" s="72"/>
      <c r="AZ81" s="72"/>
      <c r="BA81" s="72"/>
      <c r="BB81" s="72"/>
      <c r="BC81" s="72"/>
      <c r="BD81" s="72"/>
      <c r="BE81" s="72"/>
      <c r="BF81" s="72"/>
      <c r="BG81" s="72"/>
    </row>
    <row r="82" spans="1:59" s="24" customFormat="1" ht="17.100000000000001" customHeight="1">
      <c r="A82" s="300" t="s">
        <v>35</v>
      </c>
      <c r="B82" s="104">
        <f t="shared" si="15"/>
        <v>480</v>
      </c>
      <c r="C82" s="105">
        <f t="shared" si="15"/>
        <v>71</v>
      </c>
      <c r="D82" s="94">
        <f t="shared" si="15"/>
        <v>551</v>
      </c>
      <c r="E82" s="104">
        <f t="shared" si="15"/>
        <v>27</v>
      </c>
      <c r="F82" s="105">
        <f t="shared" si="15"/>
        <v>23</v>
      </c>
      <c r="G82" s="94">
        <f t="shared" si="15"/>
        <v>50</v>
      </c>
      <c r="H82" s="93">
        <f t="shared" si="14"/>
        <v>601</v>
      </c>
      <c r="I82" s="95">
        <f t="shared" si="10"/>
        <v>8.3194675540765388</v>
      </c>
      <c r="J82" s="96">
        <f t="shared" si="11"/>
        <v>8.2588978974852285</v>
      </c>
      <c r="K82" s="106"/>
      <c r="L82" s="105"/>
      <c r="M82" s="94"/>
      <c r="N82" s="104"/>
      <c r="O82" s="105"/>
      <c r="P82" s="94"/>
      <c r="Q82" s="93"/>
      <c r="R82" s="95"/>
      <c r="S82" s="96"/>
      <c r="T82" s="91"/>
      <c r="U82" s="91"/>
      <c r="X82" s="24">
        <f>'No.2Ａ（断面別）'!H82</f>
        <v>970</v>
      </c>
      <c r="Y82" s="24">
        <f>'No.2Ｂ（断面別）'!H82</f>
        <v>197</v>
      </c>
      <c r="Z82" s="394">
        <f>'No.2Ｃ（断面別）'!H82</f>
        <v>846</v>
      </c>
      <c r="AA82" s="24">
        <f t="shared" si="12"/>
        <v>601</v>
      </c>
      <c r="AB82" s="24">
        <f t="shared" si="13"/>
        <v>2614</v>
      </c>
      <c r="AG82" s="72"/>
      <c r="AH82" s="72"/>
      <c r="AI82" s="72"/>
      <c r="AJ82" s="72"/>
      <c r="AK82" s="72"/>
      <c r="AL82" s="72"/>
      <c r="AM82" s="72"/>
      <c r="AN82" s="72"/>
      <c r="AO82" s="72"/>
      <c r="AP82" s="72"/>
      <c r="AQ82" s="72"/>
      <c r="AR82" s="72"/>
      <c r="AS82" s="72"/>
      <c r="AT82" s="72"/>
      <c r="AU82" s="72"/>
      <c r="AV82" s="72"/>
      <c r="AW82" s="72"/>
      <c r="AX82" s="72"/>
      <c r="AY82" s="72"/>
      <c r="AZ82" s="72"/>
      <c r="BA82" s="72"/>
      <c r="BB82" s="72"/>
      <c r="BC82" s="72"/>
      <c r="BD82" s="72"/>
      <c r="BE82" s="72"/>
      <c r="BF82" s="72"/>
      <c r="BG82" s="72"/>
    </row>
    <row r="83" spans="1:59" s="24" customFormat="1" ht="17.100000000000001" customHeight="1">
      <c r="A83" s="300" t="s">
        <v>36</v>
      </c>
      <c r="B83" s="104">
        <f t="shared" si="15"/>
        <v>508</v>
      </c>
      <c r="C83" s="105">
        <f t="shared" si="15"/>
        <v>68</v>
      </c>
      <c r="D83" s="94">
        <f t="shared" si="15"/>
        <v>576</v>
      </c>
      <c r="E83" s="104">
        <f t="shared" si="15"/>
        <v>25</v>
      </c>
      <c r="F83" s="105">
        <f t="shared" si="15"/>
        <v>18</v>
      </c>
      <c r="G83" s="94">
        <f t="shared" si="15"/>
        <v>43</v>
      </c>
      <c r="H83" s="93">
        <f t="shared" si="14"/>
        <v>619</v>
      </c>
      <c r="I83" s="95">
        <f t="shared" si="10"/>
        <v>6.9466882067851365</v>
      </c>
      <c r="J83" s="96">
        <f t="shared" si="11"/>
        <v>8.5062525766112422</v>
      </c>
      <c r="K83" s="106"/>
      <c r="L83" s="105"/>
      <c r="M83" s="94"/>
      <c r="N83" s="104"/>
      <c r="O83" s="105"/>
      <c r="P83" s="94"/>
      <c r="Q83" s="93"/>
      <c r="R83" s="95"/>
      <c r="S83" s="96"/>
      <c r="T83" s="91"/>
      <c r="U83" s="91"/>
      <c r="X83" s="24">
        <f>'No.2Ａ（断面別）'!H83</f>
        <v>958</v>
      </c>
      <c r="Y83" s="24">
        <f>'No.2Ｂ（断面別）'!H83</f>
        <v>232</v>
      </c>
      <c r="Z83" s="394">
        <f>'No.2Ｃ（断面別）'!H83</f>
        <v>877</v>
      </c>
      <c r="AA83" s="24">
        <f t="shared" si="12"/>
        <v>619</v>
      </c>
      <c r="AB83" s="24">
        <f t="shared" si="13"/>
        <v>2686</v>
      </c>
      <c r="AG83" s="72"/>
      <c r="AH83" s="72"/>
      <c r="AI83" s="72"/>
      <c r="AJ83" s="72"/>
      <c r="AK83" s="72"/>
      <c r="AL83" s="72"/>
      <c r="AM83" s="72"/>
      <c r="AN83" s="72"/>
      <c r="AO83" s="72"/>
      <c r="AP83" s="72"/>
      <c r="AQ83" s="72"/>
      <c r="AR83" s="72"/>
      <c r="AS83" s="72"/>
      <c r="AT83" s="72"/>
      <c r="AU83" s="72"/>
      <c r="AV83" s="72"/>
      <c r="AW83" s="72"/>
      <c r="AX83" s="72"/>
      <c r="AY83" s="72"/>
      <c r="AZ83" s="72"/>
      <c r="BA83" s="72"/>
      <c r="BB83" s="72"/>
      <c r="BC83" s="72"/>
      <c r="BD83" s="72"/>
      <c r="BE83" s="72"/>
      <c r="BF83" s="72"/>
      <c r="BG83" s="72"/>
    </row>
    <row r="84" spans="1:59" s="24" customFormat="1" ht="17.100000000000001" customHeight="1">
      <c r="A84" s="300" t="s">
        <v>37</v>
      </c>
      <c r="B84" s="107">
        <f t="shared" si="15"/>
        <v>496</v>
      </c>
      <c r="C84" s="108">
        <f t="shared" si="15"/>
        <v>92</v>
      </c>
      <c r="D84" s="109">
        <f t="shared" si="15"/>
        <v>588</v>
      </c>
      <c r="E84" s="107">
        <f t="shared" si="15"/>
        <v>31</v>
      </c>
      <c r="F84" s="110">
        <f t="shared" si="15"/>
        <v>12</v>
      </c>
      <c r="G84" s="109">
        <f t="shared" si="15"/>
        <v>43</v>
      </c>
      <c r="H84" s="104">
        <f t="shared" si="14"/>
        <v>631</v>
      </c>
      <c r="I84" s="95">
        <f t="shared" si="10"/>
        <v>6.8145800316957219</v>
      </c>
      <c r="J84" s="96">
        <f t="shared" si="11"/>
        <v>8.6711556960285829</v>
      </c>
      <c r="K84" s="111"/>
      <c r="L84" s="108"/>
      <c r="M84" s="109"/>
      <c r="N84" s="107"/>
      <c r="O84" s="110"/>
      <c r="P84" s="109"/>
      <c r="Q84" s="104"/>
      <c r="R84" s="95"/>
      <c r="S84" s="96"/>
      <c r="T84" s="91"/>
      <c r="U84" s="91"/>
      <c r="X84" s="24">
        <f>'No.2Ａ（断面別）'!H84</f>
        <v>960</v>
      </c>
      <c r="Y84" s="24">
        <f>'No.2Ｂ（断面別）'!H84</f>
        <v>210</v>
      </c>
      <c r="Z84" s="394">
        <f>'No.2Ｃ（断面別）'!H84</f>
        <v>813</v>
      </c>
      <c r="AA84" s="24">
        <f t="shared" si="12"/>
        <v>631</v>
      </c>
      <c r="AB84" s="24">
        <f t="shared" si="13"/>
        <v>2614</v>
      </c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2"/>
      <c r="AS84" s="72"/>
      <c r="AT84" s="72"/>
      <c r="AU84" s="72"/>
      <c r="AV84" s="72"/>
      <c r="AW84" s="72"/>
      <c r="AX84" s="72"/>
      <c r="AY84" s="72"/>
      <c r="AZ84" s="72"/>
      <c r="BA84" s="72"/>
      <c r="BB84" s="72"/>
      <c r="BC84" s="72"/>
      <c r="BD84" s="72"/>
      <c r="BE84" s="72"/>
      <c r="BF84" s="72"/>
      <c r="BG84" s="72"/>
    </row>
    <row r="85" spans="1:59" s="24" customFormat="1" ht="17.100000000000001" customHeight="1">
      <c r="A85" s="112" t="s">
        <v>38</v>
      </c>
      <c r="B85" s="107">
        <f t="shared" si="15"/>
        <v>481</v>
      </c>
      <c r="C85" s="108">
        <f t="shared" si="15"/>
        <v>94</v>
      </c>
      <c r="D85" s="109">
        <f t="shared" si="15"/>
        <v>575</v>
      </c>
      <c r="E85" s="107">
        <f t="shared" si="15"/>
        <v>33</v>
      </c>
      <c r="F85" s="110">
        <f t="shared" si="15"/>
        <v>11</v>
      </c>
      <c r="G85" s="109">
        <f t="shared" si="15"/>
        <v>44</v>
      </c>
      <c r="H85" s="104">
        <f t="shared" si="14"/>
        <v>619</v>
      </c>
      <c r="I85" s="95">
        <f t="shared" si="10"/>
        <v>7.1082390953150236</v>
      </c>
      <c r="J85" s="96">
        <f t="shared" si="11"/>
        <v>8.5062525766112422</v>
      </c>
      <c r="K85" s="111"/>
      <c r="L85" s="108"/>
      <c r="M85" s="109"/>
      <c r="N85" s="107"/>
      <c r="O85" s="110"/>
      <c r="P85" s="109"/>
      <c r="Q85" s="104"/>
      <c r="R85" s="95"/>
      <c r="S85" s="96"/>
      <c r="T85" s="91"/>
      <c r="U85" s="91"/>
      <c r="X85" s="24">
        <f>'No.2Ａ（断面別）'!H85</f>
        <v>983</v>
      </c>
      <c r="Y85" s="24">
        <f>'No.2Ｂ（断面別）'!H85</f>
        <v>191</v>
      </c>
      <c r="Z85" s="394">
        <f>'No.2Ｃ（断面別）'!H85</f>
        <v>841</v>
      </c>
      <c r="AA85" s="24">
        <f t="shared" si="12"/>
        <v>619</v>
      </c>
      <c r="AB85" s="24">
        <f t="shared" si="13"/>
        <v>2634</v>
      </c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2"/>
      <c r="AS85" s="72"/>
      <c r="AT85" s="72"/>
      <c r="AU85" s="72"/>
      <c r="AV85" s="72"/>
      <c r="AW85" s="72"/>
      <c r="AX85" s="72"/>
      <c r="AY85" s="72"/>
      <c r="AZ85" s="72"/>
      <c r="BA85" s="72"/>
      <c r="BB85" s="72"/>
      <c r="BC85" s="72"/>
      <c r="BD85" s="72"/>
      <c r="BE85" s="72"/>
      <c r="BF85" s="72"/>
      <c r="BG85" s="72"/>
    </row>
    <row r="86" spans="1:59" s="24" customFormat="1" ht="17.100000000000001" customHeight="1">
      <c r="A86" s="113" t="s">
        <v>39</v>
      </c>
      <c r="B86" s="114">
        <f t="shared" si="15"/>
        <v>105</v>
      </c>
      <c r="C86" s="115">
        <f t="shared" si="15"/>
        <v>21</v>
      </c>
      <c r="D86" s="116">
        <f t="shared" si="15"/>
        <v>126</v>
      </c>
      <c r="E86" s="114">
        <f t="shared" si="15"/>
        <v>9</v>
      </c>
      <c r="F86" s="117">
        <f t="shared" si="15"/>
        <v>3</v>
      </c>
      <c r="G86" s="116">
        <f t="shared" si="15"/>
        <v>12</v>
      </c>
      <c r="H86" s="118">
        <f t="shared" si="14"/>
        <v>138</v>
      </c>
      <c r="I86" s="119">
        <f t="shared" si="10"/>
        <v>8.6956521739130448</v>
      </c>
      <c r="J86" s="120">
        <f t="shared" si="11"/>
        <v>1.8963858732994368</v>
      </c>
      <c r="K86" s="121"/>
      <c r="L86" s="115"/>
      <c r="M86" s="116"/>
      <c r="N86" s="114"/>
      <c r="O86" s="117"/>
      <c r="P86" s="116"/>
      <c r="Q86" s="118"/>
      <c r="R86" s="119"/>
      <c r="S86" s="120"/>
      <c r="T86" s="91"/>
      <c r="U86" s="91"/>
      <c r="X86" s="24">
        <f>'No.2Ａ（断面別）'!H86</f>
        <v>246</v>
      </c>
      <c r="Y86" s="24">
        <f>'No.2Ｂ（断面別）'!H86</f>
        <v>53</v>
      </c>
      <c r="Z86" s="394">
        <f>'No.2Ｃ（断面別）'!H86</f>
        <v>203</v>
      </c>
      <c r="AA86" s="24">
        <f t="shared" si="12"/>
        <v>138</v>
      </c>
      <c r="AB86" s="24">
        <f t="shared" si="13"/>
        <v>640</v>
      </c>
      <c r="AG86" s="72"/>
      <c r="AH86" s="72"/>
      <c r="AI86" s="72"/>
      <c r="AJ86" s="72"/>
      <c r="AK86" s="72"/>
      <c r="AL86" s="72"/>
      <c r="AM86" s="72"/>
      <c r="AN86" s="72"/>
      <c r="AO86" s="72"/>
      <c r="AP86" s="72"/>
      <c r="AQ86" s="72"/>
      <c r="AR86" s="72"/>
      <c r="AS86" s="72"/>
      <c r="AT86" s="72"/>
      <c r="AU86" s="72"/>
      <c r="AV86" s="72"/>
      <c r="AW86" s="72"/>
      <c r="AX86" s="72"/>
      <c r="AY86" s="72"/>
      <c r="AZ86" s="72"/>
      <c r="BA86" s="72"/>
      <c r="BB86" s="72"/>
      <c r="BC86" s="72"/>
      <c r="BD86" s="72"/>
      <c r="BE86" s="72"/>
      <c r="BF86" s="72"/>
      <c r="BG86" s="72"/>
    </row>
    <row r="87" spans="1:59" s="24" customFormat="1" ht="17.100000000000001" customHeight="1">
      <c r="A87" s="122" t="s">
        <v>40</v>
      </c>
      <c r="B87" s="123">
        <f t="shared" si="15"/>
        <v>71</v>
      </c>
      <c r="C87" s="124">
        <f t="shared" si="15"/>
        <v>10</v>
      </c>
      <c r="D87" s="125">
        <f t="shared" si="15"/>
        <v>81</v>
      </c>
      <c r="E87" s="123">
        <f t="shared" si="15"/>
        <v>7</v>
      </c>
      <c r="F87" s="126">
        <f t="shared" si="15"/>
        <v>0</v>
      </c>
      <c r="G87" s="125">
        <f t="shared" si="15"/>
        <v>7</v>
      </c>
      <c r="H87" s="127">
        <f t="shared" si="14"/>
        <v>88</v>
      </c>
      <c r="I87" s="128">
        <f t="shared" si="10"/>
        <v>7.9545454545454541</v>
      </c>
      <c r="J87" s="129">
        <f t="shared" si="11"/>
        <v>1.2092895423938437</v>
      </c>
      <c r="K87" s="130"/>
      <c r="L87" s="124"/>
      <c r="M87" s="125"/>
      <c r="N87" s="123"/>
      <c r="O87" s="126"/>
      <c r="P87" s="125"/>
      <c r="Q87" s="127"/>
      <c r="R87" s="128"/>
      <c r="S87" s="129"/>
      <c r="T87" s="91"/>
      <c r="U87" s="91"/>
      <c r="X87" s="24">
        <f>'No.2Ａ（断面別）'!H87</f>
        <v>148</v>
      </c>
      <c r="Y87" s="24">
        <f>'No.2Ｂ（断面別）'!H87</f>
        <v>36</v>
      </c>
      <c r="Z87" s="394">
        <f>'No.2Ｃ（断面別）'!H87</f>
        <v>136</v>
      </c>
      <c r="AA87" s="24">
        <f t="shared" si="12"/>
        <v>88</v>
      </c>
      <c r="AB87" s="24">
        <f t="shared" si="13"/>
        <v>408</v>
      </c>
      <c r="AG87" s="72"/>
      <c r="AH87" s="72"/>
      <c r="AI87" s="72"/>
      <c r="AJ87" s="72"/>
      <c r="AK87" s="72"/>
      <c r="AL87" s="72"/>
      <c r="AM87" s="72"/>
      <c r="AN87" s="72"/>
      <c r="AO87" s="72"/>
      <c r="AP87" s="72"/>
      <c r="AQ87" s="72"/>
      <c r="AR87" s="72"/>
      <c r="AS87" s="72"/>
      <c r="AT87" s="72"/>
      <c r="AU87" s="72"/>
      <c r="AV87" s="72"/>
      <c r="AW87" s="72"/>
      <c r="AX87" s="72"/>
      <c r="AY87" s="72"/>
      <c r="AZ87" s="72"/>
      <c r="BA87" s="72"/>
      <c r="BB87" s="72"/>
      <c r="BC87" s="72"/>
      <c r="BD87" s="72"/>
      <c r="BE87" s="72"/>
      <c r="BF87" s="72"/>
      <c r="BG87" s="72"/>
    </row>
    <row r="88" spans="1:59" s="24" customFormat="1" ht="17.100000000000001" customHeight="1">
      <c r="A88" s="122" t="s">
        <v>41</v>
      </c>
      <c r="B88" s="123">
        <f t="shared" si="15"/>
        <v>104</v>
      </c>
      <c r="C88" s="124">
        <f t="shared" si="15"/>
        <v>10</v>
      </c>
      <c r="D88" s="125">
        <f t="shared" si="15"/>
        <v>114</v>
      </c>
      <c r="E88" s="123">
        <f t="shared" si="15"/>
        <v>6</v>
      </c>
      <c r="F88" s="126">
        <f t="shared" si="15"/>
        <v>2</v>
      </c>
      <c r="G88" s="125">
        <f t="shared" si="15"/>
        <v>8</v>
      </c>
      <c r="H88" s="127">
        <f t="shared" si="14"/>
        <v>122</v>
      </c>
      <c r="I88" s="128">
        <f t="shared" si="10"/>
        <v>6.557377049180328</v>
      </c>
      <c r="J88" s="129">
        <f t="shared" si="11"/>
        <v>1.6765150474096469</v>
      </c>
      <c r="K88" s="130"/>
      <c r="L88" s="124"/>
      <c r="M88" s="125"/>
      <c r="N88" s="123"/>
      <c r="O88" s="126"/>
      <c r="P88" s="125"/>
      <c r="Q88" s="127"/>
      <c r="R88" s="128"/>
      <c r="S88" s="129"/>
      <c r="T88" s="91"/>
      <c r="U88" s="91"/>
      <c r="X88" s="24">
        <f>'No.2Ａ（断面別）'!H88</f>
        <v>183</v>
      </c>
      <c r="Y88" s="24">
        <f>'No.2Ｂ（断面別）'!H88</f>
        <v>40</v>
      </c>
      <c r="Z88" s="394">
        <f>'No.2Ｃ（断面別）'!H88</f>
        <v>169</v>
      </c>
      <c r="AA88" s="24">
        <f t="shared" si="12"/>
        <v>122</v>
      </c>
      <c r="AB88" s="24">
        <f t="shared" si="13"/>
        <v>514</v>
      </c>
      <c r="AG88" s="72"/>
      <c r="AH88" s="72"/>
      <c r="AI88" s="72"/>
      <c r="AJ88" s="72"/>
      <c r="AK88" s="72"/>
      <c r="AL88" s="72"/>
      <c r="AM88" s="72"/>
      <c r="AN88" s="72"/>
      <c r="AO88" s="72"/>
      <c r="AP88" s="72"/>
      <c r="AQ88" s="72"/>
      <c r="AR88" s="72"/>
      <c r="AS88" s="72"/>
      <c r="AT88" s="72"/>
      <c r="AU88" s="72"/>
      <c r="AV88" s="72"/>
      <c r="AW88" s="72"/>
      <c r="AX88" s="72"/>
      <c r="AY88" s="72"/>
      <c r="AZ88" s="72"/>
      <c r="BA88" s="72"/>
      <c r="BB88" s="72"/>
      <c r="BC88" s="72"/>
      <c r="BD88" s="72"/>
      <c r="BE88" s="72"/>
      <c r="BF88" s="72"/>
      <c r="BG88" s="72"/>
    </row>
    <row r="89" spans="1:59" s="24" customFormat="1" ht="17.100000000000001" customHeight="1">
      <c r="A89" s="122" t="s">
        <v>42</v>
      </c>
      <c r="B89" s="123">
        <f t="shared" si="15"/>
        <v>88</v>
      </c>
      <c r="C89" s="124">
        <f t="shared" si="15"/>
        <v>5</v>
      </c>
      <c r="D89" s="125">
        <f t="shared" si="15"/>
        <v>93</v>
      </c>
      <c r="E89" s="123">
        <f t="shared" si="15"/>
        <v>7</v>
      </c>
      <c r="F89" s="126">
        <f t="shared" si="15"/>
        <v>1</v>
      </c>
      <c r="G89" s="125">
        <f t="shared" si="15"/>
        <v>8</v>
      </c>
      <c r="H89" s="127">
        <f t="shared" si="14"/>
        <v>101</v>
      </c>
      <c r="I89" s="128">
        <f t="shared" si="10"/>
        <v>7.9207920792079207</v>
      </c>
      <c r="J89" s="129">
        <f t="shared" si="11"/>
        <v>1.387934588429298</v>
      </c>
      <c r="K89" s="130"/>
      <c r="L89" s="124"/>
      <c r="M89" s="125"/>
      <c r="N89" s="123"/>
      <c r="O89" s="126"/>
      <c r="P89" s="125"/>
      <c r="Q89" s="127"/>
      <c r="R89" s="128"/>
      <c r="S89" s="129"/>
      <c r="T89" s="91"/>
      <c r="U89" s="91"/>
      <c r="X89" s="24">
        <f>'No.2Ａ（断面別）'!H89</f>
        <v>169</v>
      </c>
      <c r="Y89" s="24">
        <f>'No.2Ｂ（断面別）'!H89</f>
        <v>36</v>
      </c>
      <c r="Z89" s="394">
        <f>'No.2Ｃ（断面別）'!H89</f>
        <v>128</v>
      </c>
      <c r="AA89" s="24">
        <f t="shared" si="12"/>
        <v>101</v>
      </c>
      <c r="AB89" s="24">
        <f t="shared" si="13"/>
        <v>434</v>
      </c>
      <c r="AG89" s="72"/>
      <c r="AH89" s="72"/>
      <c r="AI89" s="72"/>
      <c r="AJ89" s="72"/>
      <c r="AK89" s="72"/>
      <c r="AL89" s="72"/>
      <c r="AM89" s="72"/>
      <c r="AN89" s="72"/>
      <c r="AO89" s="72"/>
      <c r="AP89" s="72"/>
      <c r="AQ89" s="72"/>
      <c r="AR89" s="72"/>
      <c r="AS89" s="72"/>
      <c r="AT89" s="72"/>
      <c r="AU89" s="72"/>
      <c r="AV89" s="72"/>
      <c r="AW89" s="72"/>
      <c r="AX89" s="72"/>
      <c r="AY89" s="72"/>
      <c r="AZ89" s="72"/>
      <c r="BA89" s="72"/>
      <c r="BB89" s="72"/>
      <c r="BC89" s="72"/>
      <c r="BD89" s="72"/>
      <c r="BE89" s="72"/>
      <c r="BF89" s="72"/>
      <c r="BG89" s="72"/>
    </row>
    <row r="90" spans="1:59" s="24" customFormat="1" ht="17.100000000000001" customHeight="1">
      <c r="A90" s="122" t="s">
        <v>43</v>
      </c>
      <c r="B90" s="74">
        <f t="shared" si="15"/>
        <v>81</v>
      </c>
      <c r="C90" s="75">
        <f t="shared" si="15"/>
        <v>14</v>
      </c>
      <c r="D90" s="75">
        <f t="shared" si="15"/>
        <v>95</v>
      </c>
      <c r="E90" s="74">
        <f t="shared" si="15"/>
        <v>5</v>
      </c>
      <c r="F90" s="75">
        <f t="shared" si="15"/>
        <v>2</v>
      </c>
      <c r="G90" s="75">
        <f t="shared" si="15"/>
        <v>7</v>
      </c>
      <c r="H90" s="74">
        <f t="shared" si="14"/>
        <v>102</v>
      </c>
      <c r="I90" s="76">
        <f t="shared" si="10"/>
        <v>6.8627450980392153</v>
      </c>
      <c r="J90" s="77">
        <f t="shared" si="11"/>
        <v>1.4016765150474098</v>
      </c>
      <c r="K90" s="78"/>
      <c r="L90" s="75"/>
      <c r="M90" s="75"/>
      <c r="N90" s="74"/>
      <c r="O90" s="75"/>
      <c r="P90" s="75"/>
      <c r="Q90" s="74"/>
      <c r="R90" s="76"/>
      <c r="S90" s="77"/>
      <c r="T90" s="70"/>
      <c r="U90" s="70"/>
      <c r="X90" s="24">
        <f>'No.2Ａ（断面別）'!H90</f>
        <v>198</v>
      </c>
      <c r="Y90" s="24">
        <f>'No.2Ｂ（断面別）'!H90</f>
        <v>32</v>
      </c>
      <c r="Z90" s="394">
        <f>'No.2Ｃ（断面別）'!H90</f>
        <v>188</v>
      </c>
      <c r="AA90" s="24">
        <f t="shared" si="12"/>
        <v>102</v>
      </c>
      <c r="AB90" s="24">
        <f t="shared" si="13"/>
        <v>520</v>
      </c>
      <c r="AG90" s="72"/>
      <c r="AH90" s="72"/>
      <c r="AI90" s="72"/>
      <c r="AJ90" s="72"/>
      <c r="AK90" s="72"/>
      <c r="AL90" s="72"/>
      <c r="AM90" s="72"/>
      <c r="AN90" s="72"/>
      <c r="AO90" s="72"/>
      <c r="AP90" s="72"/>
      <c r="AQ90" s="72"/>
      <c r="AR90" s="72"/>
      <c r="AS90" s="72"/>
      <c r="AT90" s="72"/>
      <c r="AU90" s="72"/>
      <c r="AV90" s="72"/>
      <c r="AW90" s="72"/>
      <c r="AX90" s="72"/>
      <c r="AY90" s="72"/>
      <c r="AZ90" s="72"/>
      <c r="BA90" s="72"/>
      <c r="BB90" s="72"/>
      <c r="BC90" s="72"/>
      <c r="BD90" s="72"/>
      <c r="BE90" s="72"/>
      <c r="BF90" s="72"/>
      <c r="BG90" s="72"/>
    </row>
    <row r="91" spans="1:59" s="24" customFormat="1" ht="17.100000000000001" customHeight="1">
      <c r="A91" s="131" t="s">
        <v>44</v>
      </c>
      <c r="B91" s="86">
        <f t="shared" si="15"/>
        <v>62</v>
      </c>
      <c r="C91" s="87">
        <f t="shared" si="15"/>
        <v>9</v>
      </c>
      <c r="D91" s="87">
        <f t="shared" si="15"/>
        <v>71</v>
      </c>
      <c r="E91" s="86">
        <f t="shared" si="15"/>
        <v>7</v>
      </c>
      <c r="F91" s="87">
        <f t="shared" si="15"/>
        <v>0</v>
      </c>
      <c r="G91" s="87">
        <f t="shared" si="15"/>
        <v>7</v>
      </c>
      <c r="H91" s="86">
        <f t="shared" si="14"/>
        <v>78</v>
      </c>
      <c r="I91" s="132">
        <f t="shared" si="10"/>
        <v>8.9743589743589745</v>
      </c>
      <c r="J91" s="133">
        <f t="shared" si="11"/>
        <v>1.071870276212725</v>
      </c>
      <c r="K91" s="90"/>
      <c r="L91" s="87"/>
      <c r="M91" s="87"/>
      <c r="N91" s="86"/>
      <c r="O91" s="87"/>
      <c r="P91" s="87"/>
      <c r="Q91" s="86"/>
      <c r="R91" s="132"/>
      <c r="S91" s="133"/>
      <c r="T91" s="70"/>
      <c r="U91" s="70"/>
      <c r="X91" s="24">
        <f>'No.2Ａ（断面別）'!H91</f>
        <v>148</v>
      </c>
      <c r="Y91" s="24">
        <f>'No.2Ｂ（断面別）'!H91</f>
        <v>21</v>
      </c>
      <c r="Z91" s="394">
        <f>'No.2Ｃ（断面別）'!H91</f>
        <v>113</v>
      </c>
      <c r="AA91" s="24">
        <f t="shared" si="12"/>
        <v>78</v>
      </c>
      <c r="AB91" s="24">
        <f t="shared" si="13"/>
        <v>360</v>
      </c>
      <c r="AG91" s="72"/>
      <c r="AH91" s="72"/>
      <c r="AI91" s="72"/>
      <c r="AJ91" s="72"/>
      <c r="AK91" s="72"/>
      <c r="AL91" s="72"/>
      <c r="AM91" s="72"/>
      <c r="AN91" s="72"/>
      <c r="AO91" s="72"/>
      <c r="AP91" s="72"/>
      <c r="AQ91" s="72"/>
      <c r="AR91" s="72"/>
      <c r="AS91" s="72"/>
      <c r="AT91" s="72"/>
      <c r="AU91" s="72"/>
      <c r="AV91" s="72"/>
      <c r="AW91" s="72"/>
      <c r="AX91" s="72"/>
      <c r="AY91" s="72"/>
      <c r="AZ91" s="72"/>
      <c r="BA91" s="72"/>
      <c r="BB91" s="72"/>
      <c r="BC91" s="72"/>
      <c r="BD91" s="72"/>
      <c r="BE91" s="72"/>
      <c r="BF91" s="72"/>
      <c r="BG91" s="72"/>
    </row>
    <row r="92" spans="1:59" s="24" customFormat="1" ht="17.100000000000001" customHeight="1">
      <c r="A92" s="112" t="s">
        <v>45</v>
      </c>
      <c r="B92" s="93">
        <f t="shared" si="15"/>
        <v>511</v>
      </c>
      <c r="C92" s="94">
        <f t="shared" si="15"/>
        <v>69</v>
      </c>
      <c r="D92" s="94">
        <f t="shared" si="15"/>
        <v>580</v>
      </c>
      <c r="E92" s="93">
        <f t="shared" si="15"/>
        <v>41</v>
      </c>
      <c r="F92" s="94">
        <f t="shared" si="15"/>
        <v>8</v>
      </c>
      <c r="G92" s="94">
        <f t="shared" si="15"/>
        <v>49</v>
      </c>
      <c r="H92" s="93">
        <f t="shared" si="14"/>
        <v>629</v>
      </c>
      <c r="I92" s="95">
        <f t="shared" si="10"/>
        <v>7.7901430842607313</v>
      </c>
      <c r="J92" s="96">
        <f t="shared" si="11"/>
        <v>8.6436718427923598</v>
      </c>
      <c r="K92" s="97"/>
      <c r="L92" s="94"/>
      <c r="M92" s="94"/>
      <c r="N92" s="93"/>
      <c r="O92" s="94"/>
      <c r="P92" s="94"/>
      <c r="Q92" s="93"/>
      <c r="R92" s="95"/>
      <c r="S92" s="96"/>
      <c r="T92" s="91"/>
      <c r="U92" s="91"/>
      <c r="X92" s="24">
        <f>'No.2Ａ（断面別）'!H92</f>
        <v>1092</v>
      </c>
      <c r="Y92" s="24">
        <f>'No.2Ｂ（断面別）'!H92</f>
        <v>218</v>
      </c>
      <c r="Z92" s="394">
        <f>'No.2Ｃ（断面別）'!H92</f>
        <v>937</v>
      </c>
      <c r="AA92" s="24">
        <f t="shared" si="12"/>
        <v>629</v>
      </c>
      <c r="AB92" s="24">
        <f t="shared" si="13"/>
        <v>2876</v>
      </c>
      <c r="AG92" s="72"/>
      <c r="AH92" s="72"/>
      <c r="AI92" s="72"/>
      <c r="AJ92" s="72"/>
      <c r="AK92" s="72"/>
      <c r="AL92" s="72"/>
      <c r="AM92" s="72"/>
      <c r="AN92" s="72"/>
      <c r="AO92" s="72"/>
      <c r="AP92" s="72"/>
      <c r="AQ92" s="72"/>
      <c r="AR92" s="72"/>
      <c r="AS92" s="72"/>
      <c r="AT92" s="72"/>
      <c r="AU92" s="72"/>
      <c r="AV92" s="72"/>
      <c r="AW92" s="72"/>
      <c r="AX92" s="72"/>
      <c r="AY92" s="72"/>
      <c r="AZ92" s="72"/>
      <c r="BA92" s="72"/>
      <c r="BB92" s="72"/>
      <c r="BC92" s="72"/>
      <c r="BD92" s="72"/>
      <c r="BE92" s="72"/>
      <c r="BF92" s="72"/>
      <c r="BG92" s="72"/>
    </row>
    <row r="93" spans="1:59" s="24" customFormat="1" ht="17.100000000000001" customHeight="1">
      <c r="A93" s="98" t="s">
        <v>46</v>
      </c>
      <c r="B93" s="134">
        <f t="shared" si="15"/>
        <v>94</v>
      </c>
      <c r="C93" s="135">
        <f t="shared" si="15"/>
        <v>10</v>
      </c>
      <c r="D93" s="135">
        <f t="shared" si="15"/>
        <v>104</v>
      </c>
      <c r="E93" s="134">
        <f t="shared" si="15"/>
        <v>9</v>
      </c>
      <c r="F93" s="135">
        <f t="shared" si="15"/>
        <v>0</v>
      </c>
      <c r="G93" s="135">
        <f t="shared" si="15"/>
        <v>9</v>
      </c>
      <c r="H93" s="134">
        <f t="shared" si="14"/>
        <v>113</v>
      </c>
      <c r="I93" s="136">
        <f t="shared" si="10"/>
        <v>7.9646017699115053</v>
      </c>
      <c r="J93" s="137">
        <f t="shared" si="11"/>
        <v>1.5528377078466402</v>
      </c>
      <c r="K93" s="138"/>
      <c r="L93" s="135"/>
      <c r="M93" s="135"/>
      <c r="N93" s="134"/>
      <c r="O93" s="135"/>
      <c r="P93" s="135"/>
      <c r="Q93" s="134"/>
      <c r="R93" s="136"/>
      <c r="S93" s="137"/>
      <c r="T93" s="70"/>
      <c r="U93" s="70"/>
      <c r="X93" s="24">
        <f>'No.2Ａ（断面別）'!H93</f>
        <v>152</v>
      </c>
      <c r="Y93" s="24">
        <f>'No.2Ｂ（断面別）'!H93</f>
        <v>51</v>
      </c>
      <c r="Z93" s="394">
        <f>'No.2Ｃ（断面別）'!H93</f>
        <v>124</v>
      </c>
      <c r="AA93" s="24">
        <f t="shared" si="12"/>
        <v>113</v>
      </c>
      <c r="AB93" s="24">
        <f t="shared" si="13"/>
        <v>440</v>
      </c>
      <c r="AG93" s="72"/>
      <c r="AH93" s="72"/>
      <c r="AI93" s="72"/>
      <c r="AJ93" s="72"/>
      <c r="AK93" s="72"/>
      <c r="AL93" s="72"/>
      <c r="AM93" s="72"/>
      <c r="AN93" s="72"/>
      <c r="AO93" s="72"/>
      <c r="AP93" s="72"/>
      <c r="AQ93" s="72"/>
      <c r="AR93" s="72"/>
      <c r="AS93" s="72"/>
      <c r="AT93" s="72"/>
      <c r="AU93" s="72"/>
      <c r="AV93" s="72"/>
      <c r="AW93" s="72"/>
      <c r="AX93" s="72"/>
      <c r="AY93" s="72"/>
      <c r="AZ93" s="72"/>
      <c r="BA93" s="72"/>
      <c r="BB93" s="72"/>
      <c r="BC93" s="72"/>
      <c r="BD93" s="72"/>
      <c r="BE93" s="72"/>
      <c r="BF93" s="72"/>
      <c r="BG93" s="72"/>
    </row>
    <row r="94" spans="1:59" s="24" customFormat="1" ht="17.100000000000001" customHeight="1">
      <c r="A94" s="73" t="s">
        <v>47</v>
      </c>
      <c r="B94" s="74">
        <f t="shared" si="15"/>
        <v>100</v>
      </c>
      <c r="C94" s="75">
        <f t="shared" si="15"/>
        <v>12</v>
      </c>
      <c r="D94" s="75">
        <f t="shared" si="15"/>
        <v>112</v>
      </c>
      <c r="E94" s="74">
        <f t="shared" si="15"/>
        <v>7</v>
      </c>
      <c r="F94" s="75">
        <f t="shared" si="15"/>
        <v>0</v>
      </c>
      <c r="G94" s="75">
        <f t="shared" si="15"/>
        <v>7</v>
      </c>
      <c r="H94" s="74">
        <f t="shared" si="14"/>
        <v>119</v>
      </c>
      <c r="I94" s="76">
        <f t="shared" si="10"/>
        <v>5.882352941176471</v>
      </c>
      <c r="J94" s="77">
        <f t="shared" si="11"/>
        <v>1.6352892675553115</v>
      </c>
      <c r="K94" s="78"/>
      <c r="L94" s="75"/>
      <c r="M94" s="75"/>
      <c r="N94" s="74"/>
      <c r="O94" s="75"/>
      <c r="P94" s="75"/>
      <c r="Q94" s="74"/>
      <c r="R94" s="76"/>
      <c r="S94" s="77"/>
      <c r="T94" s="70"/>
      <c r="U94" s="70"/>
      <c r="X94" s="24">
        <f>'No.2Ａ（断面別）'!H94</f>
        <v>179</v>
      </c>
      <c r="Y94" s="24">
        <f>'No.2Ｂ（断面別）'!H94</f>
        <v>42</v>
      </c>
      <c r="Z94" s="394">
        <f>'No.2Ｃ（断面別）'!H94</f>
        <v>160</v>
      </c>
      <c r="AA94" s="24">
        <f t="shared" si="12"/>
        <v>119</v>
      </c>
      <c r="AB94" s="24">
        <f t="shared" si="13"/>
        <v>500</v>
      </c>
      <c r="AG94" s="72"/>
      <c r="AH94" s="72"/>
      <c r="AI94" s="72"/>
      <c r="AJ94" s="72"/>
      <c r="AK94" s="72"/>
      <c r="AL94" s="72"/>
      <c r="AM94" s="72"/>
      <c r="AN94" s="72"/>
      <c r="AO94" s="72"/>
      <c r="AP94" s="72"/>
      <c r="AQ94" s="72"/>
      <c r="AR94" s="72"/>
      <c r="AS94" s="72"/>
      <c r="AT94" s="72"/>
      <c r="AU94" s="72"/>
      <c r="AV94" s="72"/>
      <c r="AW94" s="72"/>
      <c r="AX94" s="72"/>
      <c r="AY94" s="72"/>
      <c r="AZ94" s="72"/>
      <c r="BA94" s="72"/>
      <c r="BB94" s="72"/>
      <c r="BC94" s="72"/>
      <c r="BD94" s="72"/>
      <c r="BE94" s="72"/>
      <c r="BF94" s="72"/>
      <c r="BG94" s="72"/>
    </row>
    <row r="95" spans="1:59" s="24" customFormat="1" ht="17.100000000000001" customHeight="1">
      <c r="A95" s="73" t="s">
        <v>48</v>
      </c>
      <c r="B95" s="74">
        <f t="shared" si="15"/>
        <v>78</v>
      </c>
      <c r="C95" s="75">
        <f t="shared" si="15"/>
        <v>3</v>
      </c>
      <c r="D95" s="75">
        <f t="shared" si="15"/>
        <v>81</v>
      </c>
      <c r="E95" s="74">
        <f t="shared" si="15"/>
        <v>10</v>
      </c>
      <c r="F95" s="75">
        <f t="shared" si="15"/>
        <v>0</v>
      </c>
      <c r="G95" s="75">
        <f t="shared" si="15"/>
        <v>10</v>
      </c>
      <c r="H95" s="74">
        <f t="shared" si="14"/>
        <v>91</v>
      </c>
      <c r="I95" s="76">
        <f t="shared" si="10"/>
        <v>10.989010989010989</v>
      </c>
      <c r="J95" s="77">
        <f t="shared" si="11"/>
        <v>1.2505153222481793</v>
      </c>
      <c r="K95" s="78"/>
      <c r="L95" s="75"/>
      <c r="M95" s="75"/>
      <c r="N95" s="74"/>
      <c r="O95" s="75"/>
      <c r="P95" s="75"/>
      <c r="Q95" s="74"/>
      <c r="R95" s="76"/>
      <c r="S95" s="77"/>
      <c r="T95" s="70"/>
      <c r="U95" s="70"/>
      <c r="X95" s="24">
        <f>'No.2Ａ（断面別）'!H95</f>
        <v>158</v>
      </c>
      <c r="Y95" s="24">
        <f>'No.2Ｂ（断面別）'!H95</f>
        <v>28</v>
      </c>
      <c r="Z95" s="394">
        <f>'No.2Ｃ（断面別）'!H95</f>
        <v>135</v>
      </c>
      <c r="AA95" s="24">
        <f t="shared" si="12"/>
        <v>91</v>
      </c>
      <c r="AB95" s="24">
        <f t="shared" si="13"/>
        <v>412</v>
      </c>
      <c r="AG95" s="72"/>
      <c r="AH95" s="72"/>
      <c r="AI95" s="72"/>
      <c r="AJ95" s="72"/>
      <c r="AK95" s="72"/>
      <c r="AL95" s="72"/>
      <c r="AM95" s="72"/>
      <c r="AN95" s="72"/>
      <c r="AO95" s="72"/>
      <c r="AP95" s="72"/>
      <c r="AQ95" s="72"/>
      <c r="AR95" s="72"/>
      <c r="AS95" s="72"/>
      <c r="AT95" s="72"/>
      <c r="AU95" s="72"/>
      <c r="AV95" s="72"/>
      <c r="AW95" s="72"/>
      <c r="AX95" s="72"/>
      <c r="AY95" s="72"/>
      <c r="AZ95" s="72"/>
      <c r="BA95" s="72"/>
      <c r="BB95" s="72"/>
      <c r="BC95" s="72"/>
      <c r="BD95" s="72"/>
      <c r="BE95" s="72"/>
      <c r="BF95" s="72"/>
      <c r="BG95" s="72"/>
    </row>
    <row r="96" spans="1:59" s="24" customFormat="1" ht="17.100000000000001" customHeight="1">
      <c r="A96" s="73" t="s">
        <v>49</v>
      </c>
      <c r="B96" s="74">
        <f t="shared" si="15"/>
        <v>85</v>
      </c>
      <c r="C96" s="75">
        <f t="shared" si="15"/>
        <v>12</v>
      </c>
      <c r="D96" s="75">
        <f t="shared" si="15"/>
        <v>97</v>
      </c>
      <c r="E96" s="74">
        <f t="shared" si="15"/>
        <v>7</v>
      </c>
      <c r="F96" s="75">
        <f t="shared" si="15"/>
        <v>2</v>
      </c>
      <c r="G96" s="75">
        <f t="shared" si="15"/>
        <v>9</v>
      </c>
      <c r="H96" s="74">
        <f t="shared" si="14"/>
        <v>106</v>
      </c>
      <c r="I96" s="128">
        <f t="shared" si="10"/>
        <v>8.4905660377358494</v>
      </c>
      <c r="J96" s="129">
        <f t="shared" si="11"/>
        <v>1.4566442215198572</v>
      </c>
      <c r="K96" s="78"/>
      <c r="L96" s="75"/>
      <c r="M96" s="75"/>
      <c r="N96" s="74"/>
      <c r="O96" s="75"/>
      <c r="P96" s="75"/>
      <c r="Q96" s="74"/>
      <c r="R96" s="128"/>
      <c r="S96" s="129"/>
      <c r="T96" s="91"/>
      <c r="U96" s="91"/>
      <c r="X96" s="24">
        <f>'No.2Ａ（断面別）'!H96</f>
        <v>152</v>
      </c>
      <c r="Y96" s="24">
        <f>'No.2Ｂ（断面別）'!H96</f>
        <v>30</v>
      </c>
      <c r="Z96" s="394">
        <f>'No.2Ｃ（断面別）'!H96</f>
        <v>108</v>
      </c>
      <c r="AA96" s="24">
        <f t="shared" si="12"/>
        <v>106</v>
      </c>
      <c r="AB96" s="24">
        <f t="shared" si="13"/>
        <v>396</v>
      </c>
      <c r="AG96" s="72"/>
      <c r="AH96" s="72"/>
      <c r="AI96" s="72"/>
      <c r="AJ96" s="72"/>
      <c r="AK96" s="72"/>
      <c r="AL96" s="72"/>
      <c r="AM96" s="72"/>
      <c r="AN96" s="72"/>
      <c r="AO96" s="72"/>
      <c r="AP96" s="72"/>
      <c r="AQ96" s="72"/>
      <c r="AR96" s="72"/>
      <c r="AS96" s="72"/>
      <c r="AT96" s="72"/>
      <c r="AU96" s="72"/>
      <c r="AV96" s="72"/>
      <c r="AW96" s="72"/>
      <c r="AX96" s="72"/>
      <c r="AY96" s="72"/>
      <c r="AZ96" s="72"/>
      <c r="BA96" s="72"/>
      <c r="BB96" s="72"/>
      <c r="BC96" s="72"/>
      <c r="BD96" s="72"/>
      <c r="BE96" s="72"/>
      <c r="BF96" s="72"/>
      <c r="BG96" s="72"/>
    </row>
    <row r="97" spans="1:59" s="24" customFormat="1" ht="17.100000000000001" customHeight="1">
      <c r="A97" s="73" t="s">
        <v>50</v>
      </c>
      <c r="B97" s="74">
        <f t="shared" ref="B97:G99" si="16">B57+K57</f>
        <v>62</v>
      </c>
      <c r="C97" s="75">
        <f t="shared" si="16"/>
        <v>5</v>
      </c>
      <c r="D97" s="75">
        <f t="shared" si="16"/>
        <v>67</v>
      </c>
      <c r="E97" s="74">
        <f t="shared" si="16"/>
        <v>3</v>
      </c>
      <c r="F97" s="75">
        <f t="shared" si="16"/>
        <v>1</v>
      </c>
      <c r="G97" s="75">
        <f t="shared" si="16"/>
        <v>4</v>
      </c>
      <c r="H97" s="74">
        <f t="shared" si="14"/>
        <v>71</v>
      </c>
      <c r="I97" s="76">
        <f t="shared" si="10"/>
        <v>5.6338028169014089</v>
      </c>
      <c r="J97" s="77">
        <f t="shared" si="11"/>
        <v>0.97567678988594209</v>
      </c>
      <c r="K97" s="78"/>
      <c r="L97" s="75"/>
      <c r="M97" s="75"/>
      <c r="N97" s="74"/>
      <c r="O97" s="75"/>
      <c r="P97" s="75"/>
      <c r="Q97" s="74"/>
      <c r="R97" s="76"/>
      <c r="S97" s="77"/>
      <c r="T97" s="70"/>
      <c r="U97" s="70"/>
      <c r="X97" s="24">
        <f>'No.2Ａ（断面別）'!H97</f>
        <v>159</v>
      </c>
      <c r="Y97" s="24">
        <f>'No.2Ｂ（断面別）'!H97</f>
        <v>30</v>
      </c>
      <c r="Z97" s="394">
        <f>'No.2Ｃ（断面別）'!H97</f>
        <v>150</v>
      </c>
      <c r="AA97" s="24">
        <f t="shared" si="12"/>
        <v>71</v>
      </c>
      <c r="AB97" s="24">
        <f t="shared" si="13"/>
        <v>410</v>
      </c>
      <c r="AG97" s="72"/>
      <c r="AH97" s="72"/>
      <c r="AI97" s="72"/>
      <c r="AJ97" s="72"/>
      <c r="AK97" s="72"/>
      <c r="AL97" s="72"/>
      <c r="AM97" s="72"/>
      <c r="AN97" s="72"/>
      <c r="AO97" s="72"/>
      <c r="AP97" s="72"/>
      <c r="AQ97" s="72"/>
      <c r="AR97" s="72"/>
      <c r="AS97" s="72"/>
      <c r="AT97" s="72"/>
      <c r="AU97" s="72"/>
      <c r="AV97" s="72"/>
      <c r="AW97" s="72"/>
      <c r="AX97" s="72"/>
      <c r="AY97" s="72"/>
      <c r="AZ97" s="72"/>
      <c r="BA97" s="72"/>
      <c r="BB97" s="72"/>
      <c r="BC97" s="72"/>
      <c r="BD97" s="72"/>
      <c r="BE97" s="72"/>
      <c r="BF97" s="72"/>
      <c r="BG97" s="72"/>
    </row>
    <row r="98" spans="1:59" s="24" customFormat="1" ht="17.100000000000001" customHeight="1">
      <c r="A98" s="139" t="s">
        <v>51</v>
      </c>
      <c r="B98" s="86">
        <f t="shared" si="16"/>
        <v>83</v>
      </c>
      <c r="C98" s="87">
        <f t="shared" si="16"/>
        <v>4</v>
      </c>
      <c r="D98" s="87">
        <f t="shared" si="16"/>
        <v>87</v>
      </c>
      <c r="E98" s="86">
        <f t="shared" si="16"/>
        <v>11</v>
      </c>
      <c r="F98" s="87">
        <f t="shared" si="16"/>
        <v>1</v>
      </c>
      <c r="G98" s="87">
        <f t="shared" si="16"/>
        <v>12</v>
      </c>
      <c r="H98" s="86">
        <f t="shared" si="14"/>
        <v>99</v>
      </c>
      <c r="I98" s="132">
        <f t="shared" si="10"/>
        <v>12.121212121212121</v>
      </c>
      <c r="J98" s="133">
        <f t="shared" si="11"/>
        <v>1.3604507351930741</v>
      </c>
      <c r="K98" s="90"/>
      <c r="L98" s="87"/>
      <c r="M98" s="87"/>
      <c r="N98" s="86"/>
      <c r="O98" s="87"/>
      <c r="P98" s="87"/>
      <c r="Q98" s="86"/>
      <c r="R98" s="132"/>
      <c r="S98" s="133"/>
      <c r="T98" s="70"/>
      <c r="U98" s="70"/>
      <c r="X98" s="24">
        <f>'No.2Ａ（断面別）'!H98</f>
        <v>185</v>
      </c>
      <c r="Y98" s="24">
        <f>'No.2Ｂ（断面別）'!H98</f>
        <v>34</v>
      </c>
      <c r="Z98" s="394">
        <f>'No.2Ｃ（断面別）'!H98</f>
        <v>156</v>
      </c>
      <c r="AA98" s="24">
        <f t="shared" si="12"/>
        <v>99</v>
      </c>
      <c r="AB98" s="24">
        <f t="shared" si="13"/>
        <v>474</v>
      </c>
      <c r="AG98" s="72"/>
      <c r="AH98" s="72"/>
      <c r="AI98" s="72"/>
      <c r="AJ98" s="72"/>
      <c r="AK98" s="72"/>
      <c r="AL98" s="72"/>
      <c r="AM98" s="72"/>
      <c r="AN98" s="72"/>
      <c r="AO98" s="72"/>
      <c r="AP98" s="72"/>
      <c r="AQ98" s="72"/>
      <c r="AR98" s="72"/>
      <c r="AS98" s="72"/>
      <c r="AT98" s="72"/>
      <c r="AU98" s="72"/>
      <c r="AV98" s="72"/>
      <c r="AW98" s="72"/>
      <c r="AX98" s="72"/>
      <c r="AY98" s="72"/>
      <c r="AZ98" s="72"/>
      <c r="BA98" s="72"/>
      <c r="BB98" s="72"/>
      <c r="BC98" s="72"/>
      <c r="BD98" s="72"/>
      <c r="BE98" s="72"/>
      <c r="BF98" s="72"/>
      <c r="BG98" s="72"/>
    </row>
    <row r="99" spans="1:59" s="24" customFormat="1" ht="17.100000000000001" customHeight="1" thickBot="1">
      <c r="A99" s="112" t="s">
        <v>52</v>
      </c>
      <c r="B99" s="93">
        <f t="shared" si="16"/>
        <v>502</v>
      </c>
      <c r="C99" s="94">
        <f t="shared" si="16"/>
        <v>46</v>
      </c>
      <c r="D99" s="94">
        <f t="shared" si="16"/>
        <v>548</v>
      </c>
      <c r="E99" s="93">
        <f t="shared" si="16"/>
        <v>47</v>
      </c>
      <c r="F99" s="94">
        <f t="shared" si="16"/>
        <v>4</v>
      </c>
      <c r="G99" s="94">
        <f t="shared" si="16"/>
        <v>51</v>
      </c>
      <c r="H99" s="93">
        <f t="shared" si="14"/>
        <v>599</v>
      </c>
      <c r="I99" s="95">
        <f t="shared" si="10"/>
        <v>8.5141903171953253</v>
      </c>
      <c r="J99" s="96">
        <f t="shared" si="11"/>
        <v>8.2314140442490036</v>
      </c>
      <c r="K99" s="97"/>
      <c r="L99" s="94"/>
      <c r="M99" s="94"/>
      <c r="N99" s="93"/>
      <c r="O99" s="94"/>
      <c r="P99" s="94"/>
      <c r="Q99" s="93"/>
      <c r="R99" s="95"/>
      <c r="S99" s="96"/>
      <c r="T99" s="91"/>
      <c r="U99" s="91"/>
      <c r="X99" s="24">
        <f>'No.2Ａ（断面別）'!H99</f>
        <v>985</v>
      </c>
      <c r="Y99" s="24">
        <f>'No.2Ｂ（断面別）'!H99</f>
        <v>215</v>
      </c>
      <c r="Z99" s="394">
        <f>'No.2Ｃ（断面別）'!H99</f>
        <v>833</v>
      </c>
      <c r="AA99" s="24">
        <f t="shared" si="12"/>
        <v>599</v>
      </c>
      <c r="AB99" s="24">
        <f t="shared" si="13"/>
        <v>2632</v>
      </c>
      <c r="AG99" s="72"/>
      <c r="AH99" s="72"/>
      <c r="AI99" s="72"/>
      <c r="AJ99" s="72"/>
      <c r="AK99" s="72"/>
      <c r="AL99" s="72"/>
      <c r="AM99" s="72"/>
      <c r="AN99" s="72"/>
      <c r="AO99" s="72"/>
      <c r="AP99" s="72"/>
      <c r="AQ99" s="72"/>
      <c r="AR99" s="72"/>
      <c r="AS99" s="72"/>
      <c r="AT99" s="72"/>
      <c r="AU99" s="72"/>
      <c r="AV99" s="72"/>
      <c r="AW99" s="72"/>
      <c r="AX99" s="72"/>
      <c r="AY99" s="72"/>
      <c r="AZ99" s="72"/>
      <c r="BA99" s="72"/>
      <c r="BB99" s="72"/>
      <c r="BC99" s="72"/>
      <c r="BD99" s="72"/>
      <c r="BE99" s="72"/>
      <c r="BF99" s="72"/>
      <c r="BG99" s="72"/>
    </row>
    <row r="100" spans="1:59" s="24" customFormat="1" ht="17.100000000000001" customHeight="1" thickBot="1">
      <c r="A100" s="140" t="s">
        <v>53</v>
      </c>
      <c r="B100" s="141">
        <f>B70+B77+B78+B79+B80+B81+B82+B83+B84+B85+B92+B99</f>
        <v>5762</v>
      </c>
      <c r="C100" s="142">
        <f t="shared" ref="C100:H100" si="17">C70+C77+C78+C79+C80+C81+C82+C83+C84+C85+C92+C99</f>
        <v>861</v>
      </c>
      <c r="D100" s="143">
        <f t="shared" si="17"/>
        <v>6623</v>
      </c>
      <c r="E100" s="141">
        <f t="shared" si="17"/>
        <v>433</v>
      </c>
      <c r="F100" s="144">
        <f t="shared" si="17"/>
        <v>221</v>
      </c>
      <c r="G100" s="143">
        <f t="shared" si="17"/>
        <v>654</v>
      </c>
      <c r="H100" s="297">
        <f t="shared" si="17"/>
        <v>7277</v>
      </c>
      <c r="I100" s="311">
        <f t="shared" si="10"/>
        <v>8.9872200082451563</v>
      </c>
      <c r="J100" s="299">
        <f t="shared" ref="J100" si="18">J70+J77+J78+J79+J80+J81+J82+J83+J84+J85+J92+J99</f>
        <v>100.00000000000001</v>
      </c>
      <c r="K100" s="145"/>
      <c r="L100" s="142"/>
      <c r="M100" s="143"/>
      <c r="N100" s="141"/>
      <c r="O100" s="144"/>
      <c r="P100" s="143"/>
      <c r="Q100" s="297"/>
      <c r="R100" s="298"/>
      <c r="S100" s="299"/>
      <c r="T100" s="91"/>
      <c r="U100" s="91"/>
      <c r="Y100" s="71"/>
      <c r="Z100" s="71"/>
      <c r="AA100" s="71"/>
      <c r="AG100" s="72"/>
      <c r="AH100" s="72"/>
      <c r="AI100" s="72"/>
      <c r="AJ100" s="72"/>
      <c r="AK100" s="72"/>
      <c r="AL100" s="72"/>
      <c r="AM100" s="72"/>
      <c r="AN100" s="72"/>
      <c r="AO100" s="72"/>
      <c r="AP100" s="72"/>
      <c r="AQ100" s="72"/>
      <c r="AR100" s="72"/>
      <c r="AS100" s="72"/>
      <c r="AT100" s="72"/>
      <c r="AU100" s="72"/>
      <c r="AV100" s="72"/>
      <c r="AW100" s="72"/>
      <c r="AX100" s="72"/>
      <c r="AY100" s="72"/>
      <c r="AZ100" s="72"/>
      <c r="BA100" s="72"/>
      <c r="BB100" s="72"/>
      <c r="BC100" s="72"/>
      <c r="BD100" s="72"/>
      <c r="BE100" s="72"/>
      <c r="BF100" s="72"/>
      <c r="BG100" s="72"/>
    </row>
  </sheetData>
  <phoneticPr fontId="3"/>
  <conditionalFormatting sqref="T30:U30 T37:U37 T44:U49 T52:U52 T59:U59 T70:U70 T77:U77 T84:U89 T92:U92 T99:U99">
    <cfRule type="expression" dxfId="9" priority="20" stopIfTrue="1">
      <formula>$Y30=1</formula>
    </cfRule>
  </conditionalFormatting>
  <conditionalFormatting sqref="B70:J70 B77:J77 B84:J89 B92:J92 B99:J99">
    <cfRule type="expression" dxfId="8" priority="9" stopIfTrue="1">
      <formula>$Y70=1</formula>
    </cfRule>
  </conditionalFormatting>
  <conditionalFormatting sqref="K70:S70 K77:S77 K84:S89 K92:S92 K99:S99">
    <cfRule type="expression" dxfId="7" priority="8" stopIfTrue="1">
      <formula>$Y70=1</formula>
    </cfRule>
  </conditionalFormatting>
  <conditionalFormatting sqref="B30:J30 B37:J37 B44:J49 B52:J52 B59:J59">
    <cfRule type="expression" dxfId="6" priority="7" stopIfTrue="1">
      <formula>$Y30=1</formula>
    </cfRule>
  </conditionalFormatting>
  <conditionalFormatting sqref="K30:R30 K37:R37 K44:R49 K52:R52 K59:R59">
    <cfRule type="expression" dxfId="5" priority="6" stopIfTrue="1">
      <formula>$Y30=1</formula>
    </cfRule>
  </conditionalFormatting>
  <conditionalFormatting sqref="AB64:AB99">
    <cfRule type="top10" dxfId="4" priority="5" rank="1"/>
  </conditionalFormatting>
  <conditionalFormatting sqref="S30 S37 S44:S49 S52 S59">
    <cfRule type="expression" dxfId="3" priority="4" stopIfTrue="1">
      <formula>$Y30=1</formula>
    </cfRule>
  </conditionalFormatting>
  <conditionalFormatting sqref="I60">
    <cfRule type="expression" dxfId="2" priority="3" stopIfTrue="1">
      <formula>$Y60=1</formula>
    </cfRule>
  </conditionalFormatting>
  <conditionalFormatting sqref="R60">
    <cfRule type="expression" dxfId="1" priority="2" stopIfTrue="1">
      <formula>$Y60=1</formula>
    </cfRule>
  </conditionalFormatting>
  <conditionalFormatting sqref="I100">
    <cfRule type="expression" dxfId="0" priority="1" stopIfTrue="1">
      <formula>$Y100=1</formula>
    </cfRule>
  </conditionalFormatting>
  <printOptions gridLinesSet="0"/>
  <pageMargins left="0.78740157480314965" right="0" top="0.98425196850393704" bottom="0.43307086614173229" header="0.31496062992125984" footer="0.31496062992125984"/>
  <pageSetup paperSize="9" scale="80" orientation="portrait" horizontalDpi="4294967292" r:id="rId1"/>
  <headerFooter alignWithMargins="0"/>
  <rowBreaks count="1" manualBreakCount="1">
    <brk id="60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T77"/>
  <sheetViews>
    <sheetView view="pageBreakPreview" topLeftCell="A7" zoomScaleNormal="100" zoomScaleSheetLayoutView="100" workbookViewId="0">
      <selection activeCell="P32" sqref="P32"/>
    </sheetView>
  </sheetViews>
  <sheetFormatPr defaultRowHeight="12"/>
  <cols>
    <col min="1" max="1" width="12.83203125" style="175" customWidth="1"/>
    <col min="2" max="13" width="7.83203125" style="175" customWidth="1"/>
    <col min="14" max="14" width="12.5" style="176" customWidth="1"/>
    <col min="15" max="16384" width="9.33203125" style="176"/>
  </cols>
  <sheetData>
    <row r="1" spans="1:20" hidden="1">
      <c r="B1" s="175">
        <v>11</v>
      </c>
      <c r="C1" s="175">
        <v>17</v>
      </c>
      <c r="D1" s="175">
        <v>23</v>
      </c>
      <c r="E1" s="175">
        <v>24</v>
      </c>
      <c r="F1" s="175">
        <v>25</v>
      </c>
      <c r="G1" s="175">
        <v>26</v>
      </c>
      <c r="H1" s="175">
        <v>27</v>
      </c>
      <c r="I1" s="175">
        <v>28</v>
      </c>
      <c r="J1" s="175">
        <v>29</v>
      </c>
      <c r="K1" s="175">
        <v>30</v>
      </c>
      <c r="L1" s="175">
        <v>31</v>
      </c>
      <c r="M1" s="175">
        <v>37</v>
      </c>
    </row>
    <row r="2" spans="1:20" hidden="1">
      <c r="B2" s="175">
        <v>16</v>
      </c>
      <c r="C2" s="175">
        <v>22</v>
      </c>
      <c r="D2" s="175">
        <v>23</v>
      </c>
      <c r="E2" s="175">
        <v>24</v>
      </c>
      <c r="F2" s="175">
        <v>25</v>
      </c>
      <c r="G2" s="175">
        <v>26</v>
      </c>
      <c r="H2" s="175">
        <v>27</v>
      </c>
      <c r="I2" s="175">
        <v>28</v>
      </c>
      <c r="J2" s="175">
        <v>29</v>
      </c>
      <c r="K2" s="175">
        <v>30</v>
      </c>
      <c r="L2" s="175">
        <v>36</v>
      </c>
      <c r="M2" s="175">
        <v>42</v>
      </c>
    </row>
    <row r="3" spans="1:20">
      <c r="A3" s="177"/>
    </row>
    <row r="4" spans="1:20" ht="12.75" thickBot="1">
      <c r="A4" s="177"/>
    </row>
    <row r="5" spans="1:20" ht="12.95" customHeight="1">
      <c r="A5" s="178"/>
      <c r="B5" s="178"/>
      <c r="C5" s="178"/>
      <c r="D5" s="178"/>
      <c r="E5" s="178"/>
      <c r="F5" s="178"/>
      <c r="G5" s="178"/>
      <c r="I5" s="179"/>
      <c r="J5" s="180"/>
      <c r="K5" s="180"/>
      <c r="L5" s="180"/>
      <c r="M5" s="180"/>
      <c r="N5" s="181"/>
    </row>
    <row r="6" spans="1:20" ht="12.95" customHeight="1">
      <c r="A6" s="178"/>
      <c r="B6" s="178"/>
      <c r="C6" s="178"/>
      <c r="D6" s="178"/>
      <c r="E6" s="178"/>
      <c r="F6" s="178"/>
      <c r="G6" s="178"/>
      <c r="I6" s="182"/>
      <c r="J6" s="178"/>
      <c r="K6" s="178"/>
      <c r="L6" s="178"/>
      <c r="M6" s="178"/>
      <c r="N6" s="183"/>
    </row>
    <row r="7" spans="1:20" ht="12.95" customHeight="1">
      <c r="A7" s="178"/>
      <c r="B7" s="178"/>
      <c r="C7" s="178"/>
      <c r="D7" s="178"/>
      <c r="E7" s="178"/>
      <c r="F7" s="178"/>
      <c r="G7" s="178"/>
      <c r="I7" s="182"/>
      <c r="J7" s="178"/>
      <c r="K7" s="178"/>
      <c r="L7" s="178"/>
      <c r="M7" s="178"/>
      <c r="N7" s="183"/>
    </row>
    <row r="8" spans="1:20" ht="12.95" customHeight="1">
      <c r="A8" s="184"/>
      <c r="B8" s="184"/>
      <c r="C8" s="184"/>
      <c r="D8" s="184"/>
      <c r="E8" s="184"/>
      <c r="F8" s="184"/>
      <c r="G8" s="184"/>
      <c r="H8" s="185"/>
      <c r="I8" s="186"/>
      <c r="J8" s="187"/>
      <c r="K8" s="187"/>
      <c r="L8" s="187"/>
      <c r="M8" s="178"/>
      <c r="N8" s="183"/>
      <c r="O8" s="175"/>
      <c r="P8" s="175"/>
      <c r="Q8" s="175"/>
      <c r="R8" s="175"/>
      <c r="S8" s="175"/>
      <c r="T8" s="175"/>
    </row>
    <row r="9" spans="1:20" ht="12.95" customHeight="1">
      <c r="A9" s="184"/>
      <c r="B9" s="184"/>
      <c r="C9" s="184"/>
      <c r="D9" s="184"/>
      <c r="E9" s="184"/>
      <c r="F9" s="184"/>
      <c r="G9" s="184"/>
      <c r="H9" s="185"/>
      <c r="I9" s="186"/>
      <c r="J9" s="187"/>
      <c r="K9" s="187"/>
      <c r="L9" s="187"/>
      <c r="M9" s="178"/>
      <c r="N9" s="183"/>
      <c r="O9" s="175"/>
      <c r="P9" s="175"/>
      <c r="Q9" s="175"/>
      <c r="R9" s="175"/>
      <c r="S9" s="175"/>
      <c r="T9" s="175"/>
    </row>
    <row r="10" spans="1:20" ht="12.95" customHeight="1">
      <c r="A10" s="184"/>
      <c r="B10" s="184"/>
      <c r="C10" s="184"/>
      <c r="D10" s="184"/>
      <c r="E10" s="184"/>
      <c r="F10" s="184"/>
      <c r="G10" s="184"/>
      <c r="I10" s="182"/>
      <c r="J10" s="178"/>
      <c r="K10" s="178"/>
      <c r="L10" s="178"/>
      <c r="M10" s="178"/>
      <c r="N10" s="183"/>
      <c r="O10" s="175"/>
      <c r="P10" s="175"/>
      <c r="Q10" s="175"/>
      <c r="R10" s="175"/>
      <c r="S10" s="175"/>
      <c r="T10" s="175"/>
    </row>
    <row r="11" spans="1:20" ht="18.75" customHeight="1">
      <c r="A11" s="188" t="s">
        <v>139</v>
      </c>
      <c r="B11" s="189"/>
      <c r="C11" s="189"/>
      <c r="D11" s="189"/>
      <c r="E11" s="187"/>
      <c r="F11" s="187"/>
      <c r="G11" s="187"/>
      <c r="H11" s="176" t="s">
        <v>3</v>
      </c>
      <c r="I11" s="190" t="s">
        <v>3</v>
      </c>
      <c r="J11" s="184"/>
      <c r="K11" s="184"/>
      <c r="L11" s="184"/>
      <c r="M11" s="178"/>
      <c r="N11" s="183"/>
      <c r="P11" s="191"/>
      <c r="Q11" s="191"/>
      <c r="R11" s="191"/>
      <c r="S11" s="191"/>
      <c r="T11" s="191"/>
    </row>
    <row r="12" spans="1:20" ht="9.75" customHeight="1">
      <c r="A12" s="188"/>
      <c r="B12" s="189"/>
      <c r="C12" s="189"/>
      <c r="D12" s="189"/>
      <c r="E12" s="187"/>
      <c r="F12" s="187"/>
      <c r="G12" s="187"/>
      <c r="H12" s="176"/>
      <c r="I12" s="190"/>
      <c r="J12" s="184"/>
      <c r="K12" s="184"/>
      <c r="L12" s="184"/>
      <c r="M12" s="178"/>
      <c r="N12" s="183"/>
      <c r="P12" s="191"/>
      <c r="Q12" s="191"/>
      <c r="R12" s="191"/>
      <c r="S12" s="191"/>
      <c r="T12" s="191"/>
    </row>
    <row r="13" spans="1:20" ht="9.75" customHeight="1">
      <c r="A13" s="188"/>
      <c r="B13" s="189"/>
      <c r="C13" s="189"/>
      <c r="D13" s="189"/>
      <c r="E13" s="187"/>
      <c r="F13" s="187"/>
      <c r="G13" s="187"/>
      <c r="H13" s="176"/>
      <c r="I13" s="190"/>
      <c r="J13" s="184"/>
      <c r="K13" s="184"/>
      <c r="L13" s="184"/>
      <c r="M13" s="178"/>
      <c r="N13" s="183"/>
      <c r="P13" s="191"/>
      <c r="Q13" s="191"/>
      <c r="R13" s="191"/>
      <c r="S13" s="191"/>
      <c r="T13" s="191"/>
    </row>
    <row r="14" spans="1:20" ht="9.75" customHeight="1">
      <c r="A14" s="188"/>
      <c r="B14" s="189"/>
      <c r="C14" s="189"/>
      <c r="D14" s="189"/>
      <c r="E14" s="187"/>
      <c r="F14" s="187"/>
      <c r="G14" s="192"/>
      <c r="H14" s="176"/>
      <c r="I14" s="190"/>
      <c r="J14" s="184"/>
      <c r="K14" s="184"/>
      <c r="L14" s="184"/>
      <c r="M14" s="178"/>
      <c r="N14" s="183"/>
      <c r="P14" s="191"/>
      <c r="Q14" s="191"/>
      <c r="R14" s="191"/>
      <c r="S14" s="191"/>
      <c r="T14" s="191"/>
    </row>
    <row r="15" spans="1:20" ht="12.95" customHeight="1">
      <c r="A15" s="184"/>
      <c r="B15" s="184"/>
      <c r="C15" s="184"/>
      <c r="D15" s="184"/>
      <c r="E15" s="184"/>
      <c r="F15" s="184"/>
      <c r="G15" s="184"/>
      <c r="H15" s="176"/>
      <c r="I15" s="190"/>
      <c r="J15" s="184"/>
      <c r="K15" s="184"/>
      <c r="L15" s="184"/>
      <c r="M15" s="178"/>
      <c r="N15" s="183"/>
      <c r="T15" s="191"/>
    </row>
    <row r="16" spans="1:20" ht="12.95" customHeight="1">
      <c r="A16" s="184"/>
      <c r="B16" s="184"/>
      <c r="C16" s="184"/>
      <c r="D16" s="184"/>
      <c r="E16" s="184"/>
      <c r="F16" s="184"/>
      <c r="G16" s="193" t="s">
        <v>140</v>
      </c>
      <c r="H16" s="176"/>
      <c r="I16" s="190"/>
      <c r="J16" s="184"/>
      <c r="K16" s="184"/>
      <c r="L16" s="184"/>
      <c r="M16" s="178"/>
      <c r="N16" s="183"/>
      <c r="T16" s="191"/>
    </row>
    <row r="17" spans="1:20" ht="12.95" customHeight="1">
      <c r="A17" s="184"/>
      <c r="B17" s="184"/>
      <c r="C17" s="184"/>
      <c r="D17" s="184"/>
      <c r="E17" s="184"/>
      <c r="F17" s="184"/>
      <c r="G17" s="194"/>
      <c r="H17" s="176"/>
      <c r="I17" s="190"/>
      <c r="J17" s="184"/>
      <c r="K17" s="184"/>
      <c r="L17" s="184"/>
      <c r="M17" s="178"/>
      <c r="N17" s="183"/>
      <c r="T17" s="191"/>
    </row>
    <row r="18" spans="1:20" ht="12.95" customHeight="1">
      <c r="A18" s="184"/>
      <c r="B18" s="184"/>
      <c r="C18" s="184"/>
      <c r="D18" s="184"/>
      <c r="E18" s="184"/>
      <c r="F18" s="184"/>
      <c r="G18" s="195" t="s">
        <v>141</v>
      </c>
      <c r="H18" s="176"/>
      <c r="I18" s="190"/>
      <c r="J18" s="184"/>
      <c r="K18" s="184"/>
      <c r="L18" s="184"/>
      <c r="M18" s="178"/>
      <c r="N18" s="183"/>
      <c r="T18" s="191"/>
    </row>
    <row r="19" spans="1:20" ht="12.95" customHeight="1">
      <c r="A19" s="184"/>
      <c r="B19" s="184"/>
      <c r="C19" s="184"/>
      <c r="D19" s="184"/>
      <c r="E19" s="184"/>
      <c r="F19" s="184"/>
      <c r="G19" s="194"/>
      <c r="H19" s="176"/>
      <c r="I19" s="190"/>
      <c r="J19" s="184"/>
      <c r="K19" s="184"/>
      <c r="L19" s="184"/>
      <c r="M19" s="178"/>
      <c r="N19" s="183"/>
      <c r="T19" s="191"/>
    </row>
    <row r="20" spans="1:20" ht="12.95" customHeight="1">
      <c r="A20" s="184"/>
      <c r="B20" s="184"/>
      <c r="C20" s="184"/>
      <c r="D20" s="184"/>
      <c r="E20" s="184"/>
      <c r="F20" s="184"/>
      <c r="G20" s="195" t="s">
        <v>142</v>
      </c>
      <c r="H20" s="176"/>
      <c r="I20" s="190"/>
      <c r="J20" s="184"/>
      <c r="K20" s="184"/>
      <c r="L20" s="184"/>
      <c r="M20" s="178"/>
      <c r="N20" s="183"/>
      <c r="S20" s="191"/>
    </row>
    <row r="21" spans="1:20" ht="12.95" customHeight="1" thickBot="1">
      <c r="A21" s="196"/>
      <c r="B21" s="196"/>
      <c r="C21" s="196"/>
      <c r="D21" s="196"/>
      <c r="E21" s="196"/>
      <c r="F21" s="196"/>
      <c r="G21" s="196"/>
      <c r="H21" s="176"/>
      <c r="I21" s="190"/>
      <c r="J21" s="184"/>
      <c r="K21" s="184"/>
      <c r="L21" s="184"/>
      <c r="M21" s="178"/>
      <c r="N21" s="183"/>
      <c r="S21" s="191"/>
    </row>
    <row r="22" spans="1:20" ht="12.75" customHeight="1">
      <c r="A22" s="197" t="s">
        <v>174</v>
      </c>
      <c r="B22" s="198"/>
      <c r="C22" s="198"/>
      <c r="D22" s="199"/>
      <c r="E22" s="199"/>
      <c r="F22" s="199"/>
      <c r="G22" s="199"/>
      <c r="H22" s="176"/>
      <c r="I22" s="190"/>
      <c r="J22" s="184"/>
      <c r="K22" s="184"/>
      <c r="L22" s="184"/>
      <c r="M22" s="178"/>
      <c r="N22" s="183"/>
      <c r="R22" s="191"/>
      <c r="S22" s="191"/>
    </row>
    <row r="23" spans="1:20" ht="12.75" customHeight="1" thickBot="1">
      <c r="A23" s="200" t="s">
        <v>210</v>
      </c>
      <c r="B23" s="196"/>
      <c r="C23" s="196"/>
      <c r="D23" s="201"/>
      <c r="E23" s="201"/>
      <c r="F23" s="201"/>
      <c r="G23" s="201"/>
      <c r="H23" s="176"/>
      <c r="I23" s="202"/>
      <c r="J23" s="196"/>
      <c r="K23" s="196"/>
      <c r="L23" s="196"/>
      <c r="M23" s="201"/>
      <c r="N23" s="203"/>
      <c r="R23" s="191"/>
      <c r="S23" s="191"/>
    </row>
    <row r="24" spans="1:20" s="207" customFormat="1" ht="12.75" customHeight="1" thickBot="1">
      <c r="A24" s="204" t="s">
        <v>196</v>
      </c>
      <c r="B24" s="205"/>
      <c r="C24" s="205"/>
      <c r="D24" s="205"/>
      <c r="E24" s="205"/>
      <c r="F24" s="205"/>
      <c r="G24" s="205"/>
      <c r="H24" s="205"/>
      <c r="I24" s="205"/>
      <c r="J24" s="205"/>
      <c r="K24" s="205"/>
      <c r="L24" s="205"/>
      <c r="M24" s="205"/>
      <c r="N24" s="206"/>
    </row>
    <row r="25" spans="1:20" ht="12.75" customHeight="1">
      <c r="A25" s="208"/>
      <c r="B25" s="209"/>
      <c r="C25" s="209"/>
      <c r="D25" s="209"/>
      <c r="E25" s="209"/>
      <c r="F25" s="209"/>
      <c r="G25" s="209"/>
      <c r="H25" s="209"/>
      <c r="I25" s="209"/>
      <c r="J25" s="209"/>
      <c r="K25" s="209"/>
      <c r="L25" s="209"/>
      <c r="M25" s="209"/>
      <c r="N25" s="183"/>
    </row>
    <row r="26" spans="1:20" ht="12.75" customHeight="1">
      <c r="A26" s="190"/>
      <c r="B26" s="184"/>
      <c r="C26" s="184"/>
      <c r="D26" s="184"/>
      <c r="E26" s="184"/>
      <c r="F26" s="184"/>
      <c r="G26" s="184"/>
      <c r="H26" s="184"/>
      <c r="I26" s="184"/>
      <c r="J26" s="184"/>
      <c r="K26" s="184"/>
      <c r="L26" s="184"/>
      <c r="M26" s="184"/>
      <c r="N26" s="183"/>
    </row>
    <row r="27" spans="1:20" ht="12.75" customHeight="1">
      <c r="A27" s="190"/>
      <c r="B27" s="184"/>
      <c r="C27" s="184"/>
      <c r="D27" s="184"/>
      <c r="E27" s="184"/>
      <c r="F27" s="184"/>
      <c r="G27" s="184"/>
      <c r="H27" s="184"/>
      <c r="I27" s="184"/>
      <c r="J27" s="184"/>
      <c r="K27" s="184"/>
      <c r="L27" s="184"/>
      <c r="M27" s="184"/>
      <c r="N27" s="183"/>
    </row>
    <row r="28" spans="1:20" ht="12.75" customHeight="1">
      <c r="A28" s="190"/>
      <c r="B28" s="184"/>
      <c r="C28" s="184"/>
      <c r="D28" s="184"/>
      <c r="E28" s="184"/>
      <c r="F28" s="184"/>
      <c r="G28" s="184"/>
      <c r="H28" s="184"/>
      <c r="I28" s="184"/>
      <c r="J28" s="184"/>
      <c r="K28" s="184"/>
      <c r="L28" s="184"/>
      <c r="M28" s="184"/>
      <c r="N28" s="183"/>
    </row>
    <row r="29" spans="1:20" ht="12.75" customHeight="1">
      <c r="A29" s="190"/>
      <c r="B29" s="184"/>
      <c r="C29" s="184"/>
      <c r="D29" s="184"/>
      <c r="E29" s="184"/>
      <c r="F29" s="184"/>
      <c r="G29" s="184"/>
      <c r="H29" s="184"/>
      <c r="I29" s="184"/>
      <c r="J29" s="184"/>
      <c r="K29" s="184"/>
      <c r="L29" s="184"/>
      <c r="M29" s="184"/>
      <c r="N29" s="183"/>
    </row>
    <row r="30" spans="1:20" ht="12.75" customHeight="1">
      <c r="A30" s="190"/>
      <c r="B30" s="184"/>
      <c r="C30" s="184"/>
      <c r="D30" s="184"/>
      <c r="E30" s="184"/>
      <c r="F30" s="184"/>
      <c r="G30" s="184"/>
      <c r="H30" s="184"/>
      <c r="I30" s="184"/>
      <c r="J30" s="184"/>
      <c r="K30" s="184"/>
      <c r="L30" s="184"/>
      <c r="M30" s="184"/>
      <c r="N30" s="183"/>
    </row>
    <row r="31" spans="1:20" ht="12.75" customHeight="1">
      <c r="A31" s="190"/>
      <c r="B31" s="184"/>
      <c r="C31" s="184"/>
      <c r="D31" s="184"/>
      <c r="E31" s="184"/>
      <c r="F31" s="184"/>
      <c r="G31" s="184"/>
      <c r="H31" s="184"/>
      <c r="I31" s="184"/>
      <c r="J31" s="184"/>
      <c r="K31" s="184"/>
      <c r="L31" s="184"/>
      <c r="M31" s="184"/>
      <c r="N31" s="183"/>
    </row>
    <row r="32" spans="1:20" ht="12.75" customHeight="1">
      <c r="A32" s="190"/>
      <c r="B32" s="184"/>
      <c r="C32" s="184"/>
      <c r="D32" s="184"/>
      <c r="E32" s="184"/>
      <c r="F32" s="184"/>
      <c r="G32" s="184"/>
      <c r="H32" s="184"/>
      <c r="I32" s="184"/>
      <c r="J32" s="184"/>
      <c r="K32" s="184"/>
      <c r="L32" s="184"/>
      <c r="M32" s="184"/>
      <c r="N32" s="183"/>
    </row>
    <row r="33" spans="1:16" ht="12.75" customHeight="1">
      <c r="A33" s="190"/>
      <c r="B33" s="184"/>
      <c r="C33" s="184"/>
      <c r="D33" s="184"/>
      <c r="E33" s="184"/>
      <c r="F33" s="184"/>
      <c r="G33" s="184"/>
      <c r="H33" s="184"/>
      <c r="I33" s="184"/>
      <c r="J33" s="184"/>
      <c r="K33" s="184"/>
      <c r="L33" s="184"/>
      <c r="M33" s="184"/>
      <c r="N33" s="183"/>
    </row>
    <row r="34" spans="1:16" ht="12.75" customHeight="1">
      <c r="A34" s="190"/>
      <c r="B34" s="184"/>
      <c r="C34" s="184"/>
      <c r="D34" s="184"/>
      <c r="E34" s="184"/>
      <c r="F34" s="184"/>
      <c r="G34" s="184"/>
      <c r="H34" s="184"/>
      <c r="I34" s="184"/>
      <c r="J34" s="184"/>
      <c r="K34" s="184"/>
      <c r="L34" s="184"/>
      <c r="M34" s="184"/>
      <c r="N34" s="183"/>
    </row>
    <row r="35" spans="1:16" ht="12.75" customHeight="1">
      <c r="A35" s="190"/>
      <c r="B35" s="184"/>
      <c r="C35" s="184"/>
      <c r="D35" s="184"/>
      <c r="E35" s="184"/>
      <c r="F35" s="184"/>
      <c r="G35" s="184"/>
      <c r="H35" s="184"/>
      <c r="I35" s="184"/>
      <c r="J35" s="184"/>
      <c r="K35" s="184"/>
      <c r="L35" s="184"/>
      <c r="M35" s="184"/>
      <c r="N35" s="183"/>
    </row>
    <row r="36" spans="1:16" ht="12.75" customHeight="1" thickBot="1">
      <c r="A36" s="202"/>
      <c r="B36" s="196"/>
      <c r="C36" s="196"/>
      <c r="D36" s="196"/>
      <c r="E36" s="196"/>
      <c r="F36" s="196"/>
      <c r="G36" s="196"/>
      <c r="H36" s="196"/>
      <c r="I36" s="196"/>
      <c r="J36" s="196"/>
      <c r="K36" s="196"/>
      <c r="L36" s="196"/>
      <c r="M36" s="196"/>
      <c r="N36" s="203"/>
    </row>
    <row r="37" spans="1:16" s="207" customFormat="1" ht="12.75" customHeight="1" thickBot="1">
      <c r="A37" s="210" t="s">
        <v>143</v>
      </c>
      <c r="B37" s="211">
        <v>7</v>
      </c>
      <c r="C37" s="212">
        <v>8</v>
      </c>
      <c r="D37" s="212">
        <v>9</v>
      </c>
      <c r="E37" s="212">
        <v>10</v>
      </c>
      <c r="F37" s="212">
        <v>11</v>
      </c>
      <c r="G37" s="212">
        <v>12</v>
      </c>
      <c r="H37" s="212">
        <v>13</v>
      </c>
      <c r="I37" s="212">
        <v>14</v>
      </c>
      <c r="J37" s="212">
        <v>15</v>
      </c>
      <c r="K37" s="212">
        <v>16</v>
      </c>
      <c r="L37" s="212">
        <v>17</v>
      </c>
      <c r="M37" s="212">
        <v>18</v>
      </c>
      <c r="N37" s="213" t="s">
        <v>14</v>
      </c>
    </row>
    <row r="38" spans="1:16" s="207" customFormat="1" ht="12.75" customHeight="1">
      <c r="A38" s="214" t="s">
        <v>6</v>
      </c>
      <c r="B38" s="327">
        <f>'No.2Ａ（断面別）'!G30</f>
        <v>100</v>
      </c>
      <c r="C38" s="328">
        <f>'No.2Ａ（断面別）'!G37</f>
        <v>103</v>
      </c>
      <c r="D38" s="329">
        <f>'No.2Ａ（断面別）'!G38</f>
        <v>97</v>
      </c>
      <c r="E38" s="329">
        <f>'No.2Ａ（断面別）'!G39</f>
        <v>96</v>
      </c>
      <c r="F38" s="329">
        <f>'No.2Ａ（断面別）'!G40</f>
        <v>72</v>
      </c>
      <c r="G38" s="329">
        <f>'No.2Ａ（断面別）'!G41</f>
        <v>74</v>
      </c>
      <c r="H38" s="329">
        <f>'No.2Ａ（断面別）'!G42</f>
        <v>73</v>
      </c>
      <c r="I38" s="329">
        <f>'No.2Ａ（断面別）'!G43</f>
        <v>79</v>
      </c>
      <c r="J38" s="329">
        <f>'No.2Ａ（断面別）'!G44</f>
        <v>71</v>
      </c>
      <c r="K38" s="329">
        <f>'No.2Ａ（断面別）'!G45</f>
        <v>84</v>
      </c>
      <c r="L38" s="329">
        <f>'No.2Ａ（断面別）'!G52</f>
        <v>87</v>
      </c>
      <c r="M38" s="329">
        <f>'No.2Ａ（断面別）'!G59</f>
        <v>87</v>
      </c>
      <c r="N38" s="215">
        <f>SUM(B38:M38)</f>
        <v>1023</v>
      </c>
    </row>
    <row r="39" spans="1:16" s="207" customFormat="1" ht="12.75" customHeight="1" thickBot="1">
      <c r="A39" s="216" t="s">
        <v>144</v>
      </c>
      <c r="B39" s="330">
        <f>'No.2Ａ（断面別）'!D30</f>
        <v>375</v>
      </c>
      <c r="C39" s="217">
        <f>'No.2Ａ（断面別）'!D37</f>
        <v>356</v>
      </c>
      <c r="D39" s="331">
        <f>'No.2Ａ（断面別）'!D38</f>
        <v>376</v>
      </c>
      <c r="E39" s="331">
        <f>'No.2Ａ（断面別）'!D39</f>
        <v>339</v>
      </c>
      <c r="F39" s="331">
        <f>'No.2Ａ（断面別）'!D40</f>
        <v>313</v>
      </c>
      <c r="G39" s="331">
        <f>'No.2Ａ（断面別）'!D41</f>
        <v>356</v>
      </c>
      <c r="H39" s="331">
        <f>'No.2Ａ（断面別）'!D42</f>
        <v>407</v>
      </c>
      <c r="I39" s="331">
        <f>'No.2Ａ（断面別）'!D43</f>
        <v>411</v>
      </c>
      <c r="J39" s="331">
        <f>'No.2Ａ（断面別）'!D44</f>
        <v>379</v>
      </c>
      <c r="K39" s="331">
        <f>'No.2Ａ（断面別）'!D45</f>
        <v>384</v>
      </c>
      <c r="L39" s="331">
        <f>'No.2Ａ（断面別）'!D52</f>
        <v>460</v>
      </c>
      <c r="M39" s="331">
        <f>'No.2Ａ（断面別）'!D59</f>
        <v>377</v>
      </c>
      <c r="N39" s="218">
        <f>SUM(B39:M39)</f>
        <v>4533</v>
      </c>
    </row>
    <row r="40" spans="1:16" s="207" customFormat="1" ht="12.75" customHeight="1" thickBot="1">
      <c r="A40" s="216" t="s">
        <v>145</v>
      </c>
      <c r="B40" s="320">
        <f t="shared" ref="B40:M40" si="0">SUM(B38:B39)</f>
        <v>475</v>
      </c>
      <c r="C40" s="321">
        <f t="shared" si="0"/>
        <v>459</v>
      </c>
      <c r="D40" s="321">
        <f t="shared" si="0"/>
        <v>473</v>
      </c>
      <c r="E40" s="321">
        <f t="shared" si="0"/>
        <v>435</v>
      </c>
      <c r="F40" s="321">
        <f t="shared" si="0"/>
        <v>385</v>
      </c>
      <c r="G40" s="321">
        <f t="shared" si="0"/>
        <v>430</v>
      </c>
      <c r="H40" s="321">
        <f t="shared" si="0"/>
        <v>480</v>
      </c>
      <c r="I40" s="321">
        <f t="shared" si="0"/>
        <v>490</v>
      </c>
      <c r="J40" s="321">
        <f t="shared" si="0"/>
        <v>450</v>
      </c>
      <c r="K40" s="321">
        <f t="shared" si="0"/>
        <v>468</v>
      </c>
      <c r="L40" s="321">
        <f t="shared" si="0"/>
        <v>547</v>
      </c>
      <c r="M40" s="322">
        <f t="shared" si="0"/>
        <v>464</v>
      </c>
      <c r="N40" s="323">
        <f>SUM(B40:M40)</f>
        <v>5556</v>
      </c>
    </row>
    <row r="41" spans="1:16" s="207" customFormat="1" ht="12.75" customHeight="1" thickBot="1">
      <c r="A41" s="219" t="s">
        <v>146</v>
      </c>
      <c r="B41" s="324">
        <f>B38/B40*100</f>
        <v>21.052631578947366</v>
      </c>
      <c r="C41" s="325">
        <f t="shared" ref="C41:N41" si="1">C38/C40*100</f>
        <v>22.440087145969496</v>
      </c>
      <c r="D41" s="325">
        <f t="shared" si="1"/>
        <v>20.507399577167018</v>
      </c>
      <c r="E41" s="325">
        <f t="shared" si="1"/>
        <v>22.068965517241381</v>
      </c>
      <c r="F41" s="325">
        <f t="shared" si="1"/>
        <v>18.7012987012987</v>
      </c>
      <c r="G41" s="325">
        <f t="shared" si="1"/>
        <v>17.209302325581397</v>
      </c>
      <c r="H41" s="325">
        <f t="shared" si="1"/>
        <v>15.208333333333332</v>
      </c>
      <c r="I41" s="325">
        <f t="shared" si="1"/>
        <v>16.122448979591837</v>
      </c>
      <c r="J41" s="325">
        <f t="shared" si="1"/>
        <v>15.777777777777777</v>
      </c>
      <c r="K41" s="325">
        <f t="shared" si="1"/>
        <v>17.948717948717949</v>
      </c>
      <c r="L41" s="325">
        <f t="shared" si="1"/>
        <v>15.904936014625228</v>
      </c>
      <c r="M41" s="326">
        <f t="shared" si="1"/>
        <v>18.75</v>
      </c>
      <c r="N41" s="326">
        <f t="shared" si="1"/>
        <v>18.412526997840175</v>
      </c>
    </row>
    <row r="42" spans="1:16" s="207" customFormat="1" ht="12.75" customHeight="1" thickBot="1">
      <c r="A42" s="204" t="s">
        <v>197</v>
      </c>
      <c r="B42" s="205"/>
      <c r="C42" s="205"/>
      <c r="D42" s="205"/>
      <c r="E42" s="205"/>
      <c r="F42" s="205"/>
      <c r="G42" s="205"/>
      <c r="H42" s="205"/>
      <c r="I42" s="205"/>
      <c r="J42" s="205"/>
      <c r="K42" s="205"/>
      <c r="L42" s="205"/>
      <c r="M42" s="205"/>
      <c r="N42" s="206"/>
    </row>
    <row r="43" spans="1:16" ht="12.75" customHeight="1">
      <c r="A43" s="208"/>
      <c r="B43" s="209"/>
      <c r="C43" s="209"/>
      <c r="D43" s="209"/>
      <c r="E43" s="209"/>
      <c r="F43" s="209"/>
      <c r="G43" s="209"/>
      <c r="H43" s="209"/>
      <c r="I43" s="209"/>
      <c r="J43" s="209"/>
      <c r="K43" s="209"/>
      <c r="L43" s="209"/>
      <c r="M43" s="209"/>
      <c r="N43" s="183"/>
      <c r="P43" s="207"/>
    </row>
    <row r="44" spans="1:16" ht="12.75" customHeight="1">
      <c r="A44" s="190"/>
      <c r="B44" s="184"/>
      <c r="C44" s="184"/>
      <c r="D44" s="184"/>
      <c r="E44" s="184"/>
      <c r="F44" s="184"/>
      <c r="G44" s="184"/>
      <c r="H44" s="184"/>
      <c r="I44" s="184"/>
      <c r="J44" s="184"/>
      <c r="K44" s="184"/>
      <c r="L44" s="184"/>
      <c r="M44" s="184"/>
      <c r="N44" s="183"/>
      <c r="P44" s="207"/>
    </row>
    <row r="45" spans="1:16" ht="12.75" customHeight="1">
      <c r="A45" s="190"/>
      <c r="B45" s="184"/>
      <c r="C45" s="184"/>
      <c r="D45" s="184"/>
      <c r="E45" s="184"/>
      <c r="F45" s="184"/>
      <c r="G45" s="184"/>
      <c r="H45" s="184"/>
      <c r="I45" s="184"/>
      <c r="J45" s="184"/>
      <c r="K45" s="184"/>
      <c r="L45" s="184"/>
      <c r="M45" s="184"/>
      <c r="N45" s="183"/>
      <c r="P45" s="207"/>
    </row>
    <row r="46" spans="1:16" ht="12.75" customHeight="1">
      <c r="A46" s="190"/>
      <c r="B46" s="184"/>
      <c r="C46" s="184"/>
      <c r="D46" s="184"/>
      <c r="E46" s="184"/>
      <c r="F46" s="184"/>
      <c r="G46" s="184"/>
      <c r="H46" s="184"/>
      <c r="I46" s="184"/>
      <c r="J46" s="184"/>
      <c r="K46" s="184"/>
      <c r="L46" s="184"/>
      <c r="M46" s="184"/>
      <c r="N46" s="183"/>
      <c r="P46" s="207"/>
    </row>
    <row r="47" spans="1:16" ht="12.75" customHeight="1">
      <c r="A47" s="190"/>
      <c r="B47" s="184"/>
      <c r="C47" s="184"/>
      <c r="D47" s="184"/>
      <c r="E47" s="184"/>
      <c r="F47" s="184"/>
      <c r="G47" s="184"/>
      <c r="H47" s="184"/>
      <c r="I47" s="184"/>
      <c r="J47" s="184"/>
      <c r="K47" s="184"/>
      <c r="L47" s="184"/>
      <c r="M47" s="184"/>
      <c r="N47" s="183"/>
      <c r="P47" s="207"/>
    </row>
    <row r="48" spans="1:16" ht="12.75" customHeight="1">
      <c r="A48" s="190"/>
      <c r="B48" s="184"/>
      <c r="C48" s="184"/>
      <c r="D48" s="184"/>
      <c r="E48" s="184"/>
      <c r="F48" s="184"/>
      <c r="G48" s="184"/>
      <c r="H48" s="184"/>
      <c r="I48" s="184"/>
      <c r="J48" s="184"/>
      <c r="K48" s="184"/>
      <c r="L48" s="184"/>
      <c r="M48" s="184"/>
      <c r="N48" s="183"/>
      <c r="P48" s="207"/>
    </row>
    <row r="49" spans="1:16" ht="12.75" customHeight="1">
      <c r="A49" s="190"/>
      <c r="B49" s="184"/>
      <c r="C49" s="184"/>
      <c r="D49" s="184"/>
      <c r="E49" s="184"/>
      <c r="F49" s="184"/>
      <c r="G49" s="184"/>
      <c r="H49" s="184"/>
      <c r="I49" s="184"/>
      <c r="J49" s="184"/>
      <c r="K49" s="184"/>
      <c r="L49" s="184"/>
      <c r="M49" s="184"/>
      <c r="N49" s="183"/>
      <c r="P49" s="207"/>
    </row>
    <row r="50" spans="1:16" ht="12.75" customHeight="1">
      <c r="A50" s="190"/>
      <c r="B50" s="184"/>
      <c r="C50" s="184"/>
      <c r="D50" s="184"/>
      <c r="E50" s="184"/>
      <c r="F50" s="184"/>
      <c r="G50" s="184"/>
      <c r="H50" s="184"/>
      <c r="I50" s="184"/>
      <c r="J50" s="184"/>
      <c r="K50" s="184"/>
      <c r="L50" s="184"/>
      <c r="M50" s="184"/>
      <c r="N50" s="183"/>
      <c r="P50" s="207"/>
    </row>
    <row r="51" spans="1:16" ht="12.75" customHeight="1">
      <c r="A51" s="190"/>
      <c r="B51" s="184"/>
      <c r="C51" s="184"/>
      <c r="D51" s="184"/>
      <c r="E51" s="184"/>
      <c r="F51" s="184"/>
      <c r="G51" s="184"/>
      <c r="H51" s="184"/>
      <c r="I51" s="184"/>
      <c r="J51" s="184"/>
      <c r="K51" s="184"/>
      <c r="L51" s="184"/>
      <c r="M51" s="184"/>
      <c r="N51" s="183"/>
      <c r="P51" s="207"/>
    </row>
    <row r="52" spans="1:16" ht="12.75" customHeight="1">
      <c r="A52" s="190"/>
      <c r="B52" s="184"/>
      <c r="C52" s="184"/>
      <c r="D52" s="184"/>
      <c r="E52" s="184"/>
      <c r="F52" s="184"/>
      <c r="G52" s="184"/>
      <c r="H52" s="184"/>
      <c r="I52" s="184"/>
      <c r="J52" s="184"/>
      <c r="K52" s="184"/>
      <c r="L52" s="184"/>
      <c r="M52" s="184"/>
      <c r="N52" s="183"/>
      <c r="P52" s="207"/>
    </row>
    <row r="53" spans="1:16" ht="12.75" customHeight="1">
      <c r="A53" s="190"/>
      <c r="B53" s="184"/>
      <c r="C53" s="184"/>
      <c r="D53" s="184"/>
      <c r="E53" s="184"/>
      <c r="F53" s="184"/>
      <c r="G53" s="184"/>
      <c r="H53" s="184"/>
      <c r="I53" s="184"/>
      <c r="J53" s="184"/>
      <c r="K53" s="184"/>
      <c r="L53" s="184"/>
      <c r="M53" s="184"/>
      <c r="N53" s="183"/>
      <c r="P53" s="207"/>
    </row>
    <row r="54" spans="1:16" ht="12.75" customHeight="1" thickBot="1">
      <c r="A54" s="202"/>
      <c r="B54" s="196"/>
      <c r="C54" s="196"/>
      <c r="D54" s="196"/>
      <c r="E54" s="196"/>
      <c r="F54" s="196"/>
      <c r="G54" s="196"/>
      <c r="H54" s="196"/>
      <c r="I54" s="196"/>
      <c r="J54" s="196"/>
      <c r="K54" s="196"/>
      <c r="L54" s="196"/>
      <c r="M54" s="196"/>
      <c r="N54" s="203"/>
      <c r="P54" s="207"/>
    </row>
    <row r="55" spans="1:16" s="207" customFormat="1" ht="12.75" customHeight="1" thickBot="1">
      <c r="A55" s="210" t="s">
        <v>143</v>
      </c>
      <c r="B55" s="211">
        <v>7</v>
      </c>
      <c r="C55" s="212">
        <v>8</v>
      </c>
      <c r="D55" s="212">
        <v>9</v>
      </c>
      <c r="E55" s="212">
        <v>10</v>
      </c>
      <c r="F55" s="212">
        <v>11</v>
      </c>
      <c r="G55" s="212">
        <v>12</v>
      </c>
      <c r="H55" s="212">
        <v>13</v>
      </c>
      <c r="I55" s="212">
        <v>14</v>
      </c>
      <c r="J55" s="212">
        <v>15</v>
      </c>
      <c r="K55" s="212">
        <v>16</v>
      </c>
      <c r="L55" s="212">
        <v>17</v>
      </c>
      <c r="M55" s="212">
        <v>18</v>
      </c>
      <c r="N55" s="213" t="s">
        <v>14</v>
      </c>
    </row>
    <row r="56" spans="1:16" s="207" customFormat="1" ht="12.75" customHeight="1">
      <c r="A56" s="214" t="s">
        <v>6</v>
      </c>
      <c r="B56" s="315">
        <f>'No.2Ａ（断面別）'!P30</f>
        <v>94</v>
      </c>
      <c r="C56" s="316">
        <f>'No.2Ａ（断面別）'!P37</f>
        <v>115</v>
      </c>
      <c r="D56" s="316">
        <f>'No.2Ａ（断面別）'!P38</f>
        <v>101</v>
      </c>
      <c r="E56" s="316">
        <f>'No.2Ａ（断面別）'!P39</f>
        <v>78</v>
      </c>
      <c r="F56" s="316">
        <f>'No.2Ａ（断面別）'!P40</f>
        <v>77</v>
      </c>
      <c r="G56" s="316">
        <f>'No.2Ａ（断面別）'!P41</f>
        <v>75</v>
      </c>
      <c r="H56" s="316">
        <f>'No.2Ａ（断面別）'!P42</f>
        <v>75</v>
      </c>
      <c r="I56" s="316">
        <f>'No.2Ａ（断面別）'!P43</f>
        <v>76</v>
      </c>
      <c r="J56" s="316">
        <f>'No.2Ａ（断面別）'!P44</f>
        <v>79</v>
      </c>
      <c r="K56" s="316">
        <f>'No.2Ａ（断面別）'!P45</f>
        <v>79</v>
      </c>
      <c r="L56" s="316">
        <f>'No.2Ａ（断面別）'!P52</f>
        <v>84</v>
      </c>
      <c r="M56" s="317">
        <f>'No.2Ａ（断面別）'!P59</f>
        <v>84</v>
      </c>
      <c r="N56" s="215">
        <f>SUM(B56:M56)</f>
        <v>1017</v>
      </c>
    </row>
    <row r="57" spans="1:16" s="207" customFormat="1" ht="12.75" customHeight="1" thickBot="1">
      <c r="A57" s="216" t="s">
        <v>144</v>
      </c>
      <c r="B57" s="318">
        <f>'No.2Ａ（断面別）'!M30</f>
        <v>417</v>
      </c>
      <c r="C57" s="217">
        <f>'No.2Ａ（断面別）'!M37</f>
        <v>437</v>
      </c>
      <c r="D57" s="217">
        <f>'No.2Ａ（断面別）'!M38</f>
        <v>461</v>
      </c>
      <c r="E57" s="217">
        <f>'No.2Ａ（断面別）'!M39</f>
        <v>443</v>
      </c>
      <c r="F57" s="217">
        <f>'No.2Ａ（断面別）'!M40</f>
        <v>491</v>
      </c>
      <c r="G57" s="217">
        <f>'No.2Ａ（断面別）'!M41</f>
        <v>464</v>
      </c>
      <c r="H57" s="217">
        <f>'No.2Ａ（断面別）'!M42</f>
        <v>415</v>
      </c>
      <c r="I57" s="217">
        <f>'No.2Ａ（断面別）'!M43</f>
        <v>392</v>
      </c>
      <c r="J57" s="217">
        <f>'No.2Ａ（断面別）'!M44</f>
        <v>431</v>
      </c>
      <c r="K57" s="217">
        <f>'No.2Ａ（断面別）'!M45</f>
        <v>436</v>
      </c>
      <c r="L57" s="217">
        <f>'No.2Ａ（断面別）'!M52</f>
        <v>461</v>
      </c>
      <c r="M57" s="319">
        <f>'No.2Ａ（断面別）'!M59</f>
        <v>437</v>
      </c>
      <c r="N57" s="218">
        <f>SUM(B57:M57)</f>
        <v>5285</v>
      </c>
    </row>
    <row r="58" spans="1:16" s="207" customFormat="1" ht="12.75" customHeight="1" thickBot="1">
      <c r="A58" s="216" t="s">
        <v>145</v>
      </c>
      <c r="B58" s="320">
        <f t="shared" ref="B58:M58" si="2">SUM(B56:B57)</f>
        <v>511</v>
      </c>
      <c r="C58" s="321">
        <f t="shared" si="2"/>
        <v>552</v>
      </c>
      <c r="D58" s="321">
        <f t="shared" si="2"/>
        <v>562</v>
      </c>
      <c r="E58" s="321">
        <f t="shared" si="2"/>
        <v>521</v>
      </c>
      <c r="F58" s="321">
        <f t="shared" si="2"/>
        <v>568</v>
      </c>
      <c r="G58" s="321">
        <f t="shared" si="2"/>
        <v>539</v>
      </c>
      <c r="H58" s="321">
        <f t="shared" si="2"/>
        <v>490</v>
      </c>
      <c r="I58" s="321">
        <f t="shared" si="2"/>
        <v>468</v>
      </c>
      <c r="J58" s="321">
        <f t="shared" si="2"/>
        <v>510</v>
      </c>
      <c r="K58" s="321">
        <f t="shared" si="2"/>
        <v>515</v>
      </c>
      <c r="L58" s="321">
        <f t="shared" si="2"/>
        <v>545</v>
      </c>
      <c r="M58" s="322">
        <f t="shared" si="2"/>
        <v>521</v>
      </c>
      <c r="N58" s="323">
        <f>SUM(B58:M58)</f>
        <v>6302</v>
      </c>
    </row>
    <row r="59" spans="1:16" s="207" customFormat="1" ht="12.75" customHeight="1" thickBot="1">
      <c r="A59" s="219" t="s">
        <v>146</v>
      </c>
      <c r="B59" s="324">
        <f>B56/B58*100</f>
        <v>18.395303326810176</v>
      </c>
      <c r="C59" s="325">
        <f t="shared" ref="C59:N59" si="3">C56/C58*100</f>
        <v>20.833333333333336</v>
      </c>
      <c r="D59" s="325">
        <f t="shared" si="3"/>
        <v>17.971530249110319</v>
      </c>
      <c r="E59" s="325">
        <f t="shared" si="3"/>
        <v>14.971209213051823</v>
      </c>
      <c r="F59" s="325">
        <f t="shared" si="3"/>
        <v>13.556338028169016</v>
      </c>
      <c r="G59" s="325">
        <f t="shared" si="3"/>
        <v>13.914656771799629</v>
      </c>
      <c r="H59" s="325">
        <f t="shared" si="3"/>
        <v>15.306122448979592</v>
      </c>
      <c r="I59" s="325">
        <f t="shared" si="3"/>
        <v>16.239316239316238</v>
      </c>
      <c r="J59" s="325">
        <f t="shared" si="3"/>
        <v>15.490196078431373</v>
      </c>
      <c r="K59" s="325">
        <f t="shared" si="3"/>
        <v>15.339805825242719</v>
      </c>
      <c r="L59" s="325">
        <f t="shared" si="3"/>
        <v>15.412844036697248</v>
      </c>
      <c r="M59" s="326">
        <f t="shared" si="3"/>
        <v>16.122840690978887</v>
      </c>
      <c r="N59" s="326">
        <f t="shared" si="3"/>
        <v>16.137734052681687</v>
      </c>
    </row>
    <row r="60" spans="1:16" s="207" customFormat="1" ht="12.75" customHeight="1" thickBot="1">
      <c r="A60" s="204" t="s">
        <v>147</v>
      </c>
      <c r="B60" s="205"/>
      <c r="C60" s="205"/>
      <c r="D60" s="205"/>
      <c r="E60" s="205"/>
      <c r="F60" s="205"/>
      <c r="G60" s="205"/>
      <c r="H60" s="205"/>
      <c r="I60" s="205"/>
      <c r="J60" s="205"/>
      <c r="K60" s="205"/>
      <c r="L60" s="205"/>
      <c r="M60" s="205"/>
      <c r="N60" s="206"/>
    </row>
    <row r="61" spans="1:16" ht="12.75" customHeight="1">
      <c r="A61" s="208"/>
      <c r="B61" s="209"/>
      <c r="C61" s="209"/>
      <c r="D61" s="209"/>
      <c r="E61" s="209"/>
      <c r="F61" s="209"/>
      <c r="G61" s="209"/>
      <c r="H61" s="209"/>
      <c r="I61" s="209"/>
      <c r="J61" s="209"/>
      <c r="K61" s="209"/>
      <c r="L61" s="209"/>
      <c r="M61" s="209"/>
      <c r="N61" s="183"/>
      <c r="P61" s="207"/>
    </row>
    <row r="62" spans="1:16" ht="12.75" customHeight="1">
      <c r="A62" s="190"/>
      <c r="B62" s="184"/>
      <c r="C62" s="184"/>
      <c r="D62" s="184"/>
      <c r="E62" s="184"/>
      <c r="F62" s="184"/>
      <c r="G62" s="184"/>
      <c r="H62" s="184"/>
      <c r="I62" s="184"/>
      <c r="J62" s="184"/>
      <c r="K62" s="184"/>
      <c r="L62" s="184"/>
      <c r="M62" s="184"/>
      <c r="N62" s="183"/>
      <c r="P62" s="207"/>
    </row>
    <row r="63" spans="1:16" ht="12.75" customHeight="1">
      <c r="A63" s="190"/>
      <c r="B63" s="184"/>
      <c r="C63" s="184"/>
      <c r="D63" s="184"/>
      <c r="E63" s="184"/>
      <c r="F63" s="184"/>
      <c r="G63" s="184"/>
      <c r="H63" s="184"/>
      <c r="I63" s="184"/>
      <c r="J63" s="184"/>
      <c r="K63" s="184"/>
      <c r="L63" s="184"/>
      <c r="M63" s="184"/>
      <c r="N63" s="183"/>
      <c r="P63" s="207"/>
    </row>
    <row r="64" spans="1:16" ht="12.75" customHeight="1">
      <c r="A64" s="190"/>
      <c r="B64" s="184"/>
      <c r="C64" s="184"/>
      <c r="D64" s="184"/>
      <c r="E64" s="184"/>
      <c r="F64" s="184"/>
      <c r="G64" s="184"/>
      <c r="H64" s="184"/>
      <c r="I64" s="184"/>
      <c r="J64" s="184"/>
      <c r="K64" s="184"/>
      <c r="L64" s="184"/>
      <c r="M64" s="184"/>
      <c r="N64" s="183"/>
      <c r="P64" s="207"/>
    </row>
    <row r="65" spans="1:16" ht="12.75" customHeight="1">
      <c r="A65" s="190"/>
      <c r="B65" s="184"/>
      <c r="C65" s="184"/>
      <c r="D65" s="184"/>
      <c r="E65" s="184"/>
      <c r="F65" s="184"/>
      <c r="G65" s="184"/>
      <c r="H65" s="184"/>
      <c r="I65" s="184"/>
      <c r="J65" s="184"/>
      <c r="K65" s="184"/>
      <c r="L65" s="184"/>
      <c r="M65" s="184"/>
      <c r="N65" s="183"/>
      <c r="P65" s="207"/>
    </row>
    <row r="66" spans="1:16" ht="12.75" customHeight="1">
      <c r="A66" s="190"/>
      <c r="B66" s="184"/>
      <c r="C66" s="184"/>
      <c r="D66" s="184"/>
      <c r="E66" s="184"/>
      <c r="F66" s="184"/>
      <c r="G66" s="184"/>
      <c r="H66" s="184"/>
      <c r="I66" s="184"/>
      <c r="J66" s="184"/>
      <c r="K66" s="184"/>
      <c r="L66" s="184"/>
      <c r="M66" s="184"/>
      <c r="N66" s="183"/>
      <c r="P66" s="207"/>
    </row>
    <row r="67" spans="1:16" ht="12.75" customHeight="1">
      <c r="A67" s="190"/>
      <c r="B67" s="184"/>
      <c r="C67" s="184"/>
      <c r="D67" s="184"/>
      <c r="E67" s="184"/>
      <c r="F67" s="184"/>
      <c r="G67" s="184"/>
      <c r="H67" s="184"/>
      <c r="I67" s="184"/>
      <c r="J67" s="184"/>
      <c r="K67" s="184"/>
      <c r="L67" s="184"/>
      <c r="M67" s="184"/>
      <c r="N67" s="183"/>
      <c r="P67" s="207"/>
    </row>
    <row r="68" spans="1:16" ht="12.75" customHeight="1">
      <c r="A68" s="190"/>
      <c r="B68" s="184"/>
      <c r="C68" s="184"/>
      <c r="D68" s="184"/>
      <c r="E68" s="184"/>
      <c r="F68" s="184"/>
      <c r="G68" s="184"/>
      <c r="H68" s="184"/>
      <c r="I68" s="184"/>
      <c r="J68" s="184"/>
      <c r="K68" s="184"/>
      <c r="L68" s="184"/>
      <c r="M68" s="184"/>
      <c r="N68" s="183"/>
      <c r="P68" s="207"/>
    </row>
    <row r="69" spans="1:16" ht="12.75" customHeight="1">
      <c r="A69" s="190"/>
      <c r="B69" s="184"/>
      <c r="C69" s="184"/>
      <c r="D69" s="184"/>
      <c r="E69" s="184"/>
      <c r="F69" s="184"/>
      <c r="G69" s="184"/>
      <c r="H69" s="184"/>
      <c r="I69" s="184"/>
      <c r="J69" s="184"/>
      <c r="K69" s="184"/>
      <c r="L69" s="184"/>
      <c r="M69" s="184"/>
      <c r="N69" s="183"/>
      <c r="P69" s="207"/>
    </row>
    <row r="70" spans="1:16" ht="12.75" customHeight="1">
      <c r="A70" s="190"/>
      <c r="B70" s="184"/>
      <c r="C70" s="184"/>
      <c r="D70" s="184"/>
      <c r="E70" s="184"/>
      <c r="F70" s="184"/>
      <c r="G70" s="184"/>
      <c r="H70" s="184"/>
      <c r="I70" s="184"/>
      <c r="J70" s="184"/>
      <c r="K70" s="184"/>
      <c r="L70" s="184"/>
      <c r="M70" s="184"/>
      <c r="N70" s="183"/>
      <c r="P70" s="207"/>
    </row>
    <row r="71" spans="1:16" ht="12.75" customHeight="1">
      <c r="A71" s="190"/>
      <c r="B71" s="184"/>
      <c r="C71" s="184"/>
      <c r="D71" s="184"/>
      <c r="E71" s="184"/>
      <c r="F71" s="184"/>
      <c r="G71" s="184"/>
      <c r="H71" s="184"/>
      <c r="I71" s="184"/>
      <c r="J71" s="184"/>
      <c r="K71" s="184"/>
      <c r="L71" s="184"/>
      <c r="M71" s="184"/>
      <c r="N71" s="183"/>
      <c r="P71" s="207"/>
    </row>
    <row r="72" spans="1:16" ht="12.75" customHeight="1" thickBot="1">
      <c r="A72" s="202"/>
      <c r="B72" s="196"/>
      <c r="C72" s="196"/>
      <c r="D72" s="196"/>
      <c r="E72" s="196"/>
      <c r="F72" s="196"/>
      <c r="G72" s="196"/>
      <c r="H72" s="196"/>
      <c r="I72" s="196"/>
      <c r="J72" s="196"/>
      <c r="K72" s="196"/>
      <c r="L72" s="196"/>
      <c r="M72" s="196"/>
      <c r="N72" s="203"/>
      <c r="P72" s="207"/>
    </row>
    <row r="73" spans="1:16" s="207" customFormat="1" ht="12.75" customHeight="1" thickBot="1">
      <c r="A73" s="210" t="s">
        <v>143</v>
      </c>
      <c r="B73" s="211">
        <v>7</v>
      </c>
      <c r="C73" s="212">
        <v>8</v>
      </c>
      <c r="D73" s="212">
        <v>9</v>
      </c>
      <c r="E73" s="212">
        <v>10</v>
      </c>
      <c r="F73" s="212">
        <v>11</v>
      </c>
      <c r="G73" s="212">
        <v>12</v>
      </c>
      <c r="H73" s="212">
        <v>13</v>
      </c>
      <c r="I73" s="212">
        <v>14</v>
      </c>
      <c r="J73" s="212">
        <v>15</v>
      </c>
      <c r="K73" s="212">
        <v>16</v>
      </c>
      <c r="L73" s="212">
        <v>17</v>
      </c>
      <c r="M73" s="212">
        <v>18</v>
      </c>
      <c r="N73" s="213" t="s">
        <v>14</v>
      </c>
    </row>
    <row r="74" spans="1:16" s="207" customFormat="1" ht="12.75" customHeight="1">
      <c r="A74" s="214" t="s">
        <v>6</v>
      </c>
      <c r="B74" s="315">
        <f>B38+B56</f>
        <v>194</v>
      </c>
      <c r="C74" s="316">
        <f t="shared" ref="C74:M75" si="4">C38+C56</f>
        <v>218</v>
      </c>
      <c r="D74" s="316">
        <f t="shared" si="4"/>
        <v>198</v>
      </c>
      <c r="E74" s="316">
        <f t="shared" si="4"/>
        <v>174</v>
      </c>
      <c r="F74" s="316">
        <f t="shared" si="4"/>
        <v>149</v>
      </c>
      <c r="G74" s="316">
        <f t="shared" si="4"/>
        <v>149</v>
      </c>
      <c r="H74" s="316">
        <f t="shared" si="4"/>
        <v>148</v>
      </c>
      <c r="I74" s="316">
        <f t="shared" si="4"/>
        <v>155</v>
      </c>
      <c r="J74" s="316">
        <f t="shared" si="4"/>
        <v>150</v>
      </c>
      <c r="K74" s="316">
        <f t="shared" si="4"/>
        <v>163</v>
      </c>
      <c r="L74" s="316">
        <f t="shared" si="4"/>
        <v>171</v>
      </c>
      <c r="M74" s="317">
        <f t="shared" si="4"/>
        <v>171</v>
      </c>
      <c r="N74" s="215">
        <f>SUM(B74:M74)</f>
        <v>2040</v>
      </c>
    </row>
    <row r="75" spans="1:16" s="207" customFormat="1" ht="12.75" customHeight="1" thickBot="1">
      <c r="A75" s="216" t="s">
        <v>144</v>
      </c>
      <c r="B75" s="318">
        <f>B39+B57</f>
        <v>792</v>
      </c>
      <c r="C75" s="217">
        <f t="shared" si="4"/>
        <v>793</v>
      </c>
      <c r="D75" s="217">
        <f t="shared" si="4"/>
        <v>837</v>
      </c>
      <c r="E75" s="217">
        <f t="shared" si="4"/>
        <v>782</v>
      </c>
      <c r="F75" s="217">
        <f t="shared" si="4"/>
        <v>804</v>
      </c>
      <c r="G75" s="217">
        <f t="shared" si="4"/>
        <v>820</v>
      </c>
      <c r="H75" s="217">
        <f t="shared" si="4"/>
        <v>822</v>
      </c>
      <c r="I75" s="217">
        <f t="shared" si="4"/>
        <v>803</v>
      </c>
      <c r="J75" s="217">
        <f t="shared" si="4"/>
        <v>810</v>
      </c>
      <c r="K75" s="217">
        <f t="shared" si="4"/>
        <v>820</v>
      </c>
      <c r="L75" s="217">
        <f t="shared" si="4"/>
        <v>921</v>
      </c>
      <c r="M75" s="217">
        <f t="shared" si="4"/>
        <v>814</v>
      </c>
      <c r="N75" s="218">
        <f>SUM(B75:M75)</f>
        <v>9818</v>
      </c>
    </row>
    <row r="76" spans="1:16" s="207" customFormat="1" ht="12.75" customHeight="1" thickBot="1">
      <c r="A76" s="216" t="s">
        <v>145</v>
      </c>
      <c r="B76" s="320">
        <f t="shared" ref="B76:M76" si="5">SUM(B74:B75)</f>
        <v>986</v>
      </c>
      <c r="C76" s="321">
        <f t="shared" si="5"/>
        <v>1011</v>
      </c>
      <c r="D76" s="321">
        <f t="shared" si="5"/>
        <v>1035</v>
      </c>
      <c r="E76" s="321">
        <f t="shared" si="5"/>
        <v>956</v>
      </c>
      <c r="F76" s="321">
        <f t="shared" si="5"/>
        <v>953</v>
      </c>
      <c r="G76" s="321">
        <f t="shared" si="5"/>
        <v>969</v>
      </c>
      <c r="H76" s="321">
        <f t="shared" si="5"/>
        <v>970</v>
      </c>
      <c r="I76" s="321">
        <f t="shared" si="5"/>
        <v>958</v>
      </c>
      <c r="J76" s="321">
        <f t="shared" si="5"/>
        <v>960</v>
      </c>
      <c r="K76" s="321">
        <f t="shared" si="5"/>
        <v>983</v>
      </c>
      <c r="L76" s="321">
        <f t="shared" si="5"/>
        <v>1092</v>
      </c>
      <c r="M76" s="322">
        <f t="shared" si="5"/>
        <v>985</v>
      </c>
      <c r="N76" s="323">
        <f>SUM(B76:M76)</f>
        <v>11858</v>
      </c>
    </row>
    <row r="77" spans="1:16" s="207" customFormat="1" ht="12.75" customHeight="1" thickBot="1">
      <c r="A77" s="219" t="s">
        <v>146</v>
      </c>
      <c r="B77" s="324">
        <f>B74/B76*100</f>
        <v>19.675456389452332</v>
      </c>
      <c r="C77" s="325">
        <f t="shared" ref="C77:N77" si="6">C74/C76*100</f>
        <v>21.562809099901088</v>
      </c>
      <c r="D77" s="325">
        <f t="shared" si="6"/>
        <v>19.130434782608695</v>
      </c>
      <c r="E77" s="325">
        <f t="shared" si="6"/>
        <v>18.200836820083683</v>
      </c>
      <c r="F77" s="325">
        <f t="shared" si="6"/>
        <v>15.634837355718783</v>
      </c>
      <c r="G77" s="325">
        <f t="shared" si="6"/>
        <v>15.376676986584107</v>
      </c>
      <c r="H77" s="325">
        <f t="shared" si="6"/>
        <v>15.257731958762887</v>
      </c>
      <c r="I77" s="325">
        <f t="shared" si="6"/>
        <v>16.179540709812109</v>
      </c>
      <c r="J77" s="325">
        <f t="shared" si="6"/>
        <v>15.625</v>
      </c>
      <c r="K77" s="325">
        <f t="shared" si="6"/>
        <v>16.581892166836216</v>
      </c>
      <c r="L77" s="325">
        <f t="shared" si="6"/>
        <v>15.659340659340659</v>
      </c>
      <c r="M77" s="326">
        <f t="shared" si="6"/>
        <v>17.36040609137056</v>
      </c>
      <c r="N77" s="326">
        <f t="shared" si="6"/>
        <v>17.203575645134087</v>
      </c>
    </row>
  </sheetData>
  <phoneticPr fontId="3"/>
  <printOptions gridLinesSet="0"/>
  <pageMargins left="0.98425196850393704" right="0.19685039370078741" top="0.47244094488188981" bottom="0.39370078740157483" header="0.51181102362204722" footer="0.51181102362204722"/>
  <pageSetup paperSize="9" scale="85" orientation="portrait" horizontalDpi="4294967292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T77"/>
  <sheetViews>
    <sheetView view="pageBreakPreview" topLeftCell="A59" zoomScale="115" zoomScaleNormal="100" zoomScaleSheetLayoutView="115" workbookViewId="0">
      <selection activeCell="P38" sqref="P38:P77"/>
    </sheetView>
  </sheetViews>
  <sheetFormatPr defaultRowHeight="12"/>
  <cols>
    <col min="1" max="1" width="12.83203125" style="175" customWidth="1"/>
    <col min="2" max="13" width="7.83203125" style="175" customWidth="1"/>
    <col min="14" max="14" width="12.5" style="176" customWidth="1"/>
    <col min="15" max="16384" width="9.33203125" style="176"/>
  </cols>
  <sheetData>
    <row r="1" spans="1:20" hidden="1">
      <c r="B1" s="175">
        <v>11</v>
      </c>
      <c r="C1" s="175">
        <v>17</v>
      </c>
      <c r="D1" s="175">
        <v>23</v>
      </c>
      <c r="E1" s="175">
        <v>24</v>
      </c>
      <c r="F1" s="175">
        <v>25</v>
      </c>
      <c r="G1" s="175">
        <v>26</v>
      </c>
      <c r="H1" s="175">
        <v>27</v>
      </c>
      <c r="I1" s="175">
        <v>28</v>
      </c>
      <c r="J1" s="175">
        <v>29</v>
      </c>
      <c r="K1" s="175">
        <v>30</v>
      </c>
      <c r="L1" s="175">
        <v>31</v>
      </c>
      <c r="M1" s="175">
        <v>37</v>
      </c>
    </row>
    <row r="2" spans="1:20" hidden="1">
      <c r="B2" s="175">
        <v>16</v>
      </c>
      <c r="C2" s="175">
        <v>22</v>
      </c>
      <c r="D2" s="175">
        <v>23</v>
      </c>
      <c r="E2" s="175">
        <v>24</v>
      </c>
      <c r="F2" s="175">
        <v>25</v>
      </c>
      <c r="G2" s="175">
        <v>26</v>
      </c>
      <c r="H2" s="175">
        <v>27</v>
      </c>
      <c r="I2" s="175">
        <v>28</v>
      </c>
      <c r="J2" s="175">
        <v>29</v>
      </c>
      <c r="K2" s="175">
        <v>30</v>
      </c>
      <c r="L2" s="175">
        <v>36</v>
      </c>
      <c r="M2" s="175">
        <v>42</v>
      </c>
    </row>
    <row r="3" spans="1:20">
      <c r="A3" s="177"/>
    </row>
    <row r="4" spans="1:20" ht="12.75" thickBot="1">
      <c r="A4" s="177"/>
    </row>
    <row r="5" spans="1:20" ht="12.95" customHeight="1">
      <c r="A5" s="178"/>
      <c r="B5" s="178"/>
      <c r="C5" s="178"/>
      <c r="D5" s="178"/>
      <c r="E5" s="178"/>
      <c r="F5" s="178"/>
      <c r="G5" s="178"/>
      <c r="I5" s="179"/>
      <c r="J5" s="180"/>
      <c r="K5" s="180"/>
      <c r="L5" s="180"/>
      <c r="M5" s="180"/>
      <c r="N5" s="181"/>
    </row>
    <row r="6" spans="1:20" ht="12.95" customHeight="1">
      <c r="A6" s="178"/>
      <c r="B6" s="178"/>
      <c r="C6" s="178"/>
      <c r="D6" s="178"/>
      <c r="E6" s="178"/>
      <c r="F6" s="178"/>
      <c r="G6" s="178"/>
      <c r="I6" s="182"/>
      <c r="J6" s="178"/>
      <c r="K6" s="178"/>
      <c r="L6" s="178"/>
      <c r="M6" s="178"/>
      <c r="N6" s="183"/>
    </row>
    <row r="7" spans="1:20" ht="12.95" customHeight="1">
      <c r="A7" s="178"/>
      <c r="B7" s="178"/>
      <c r="C7" s="178"/>
      <c r="D7" s="178"/>
      <c r="E7" s="178"/>
      <c r="F7" s="178"/>
      <c r="G7" s="178"/>
      <c r="I7" s="182"/>
      <c r="J7" s="178"/>
      <c r="K7" s="178"/>
      <c r="L7" s="178"/>
      <c r="M7" s="178"/>
      <c r="N7" s="183"/>
    </row>
    <row r="8" spans="1:20" ht="12.95" customHeight="1">
      <c r="A8" s="184"/>
      <c r="B8" s="184"/>
      <c r="C8" s="184"/>
      <c r="D8" s="184"/>
      <c r="E8" s="184"/>
      <c r="F8" s="184"/>
      <c r="G8" s="184"/>
      <c r="H8" s="185"/>
      <c r="I8" s="186"/>
      <c r="J8" s="187"/>
      <c r="K8" s="187"/>
      <c r="L8" s="187"/>
      <c r="M8" s="178"/>
      <c r="N8" s="183"/>
      <c r="O8" s="175"/>
      <c r="P8" s="175"/>
      <c r="Q8" s="175"/>
      <c r="R8" s="175"/>
      <c r="S8" s="175"/>
      <c r="T8" s="175"/>
    </row>
    <row r="9" spans="1:20" ht="12.95" customHeight="1">
      <c r="A9" s="184"/>
      <c r="B9" s="184"/>
      <c r="C9" s="184"/>
      <c r="D9" s="184"/>
      <c r="E9" s="184"/>
      <c r="F9" s="184"/>
      <c r="G9" s="184"/>
      <c r="H9" s="185"/>
      <c r="I9" s="186"/>
      <c r="J9" s="187"/>
      <c r="K9" s="187"/>
      <c r="L9" s="187"/>
      <c r="M9" s="178"/>
      <c r="N9" s="183"/>
      <c r="O9" s="175"/>
      <c r="P9" s="175"/>
      <c r="Q9" s="175"/>
      <c r="R9" s="175"/>
      <c r="S9" s="175"/>
      <c r="T9" s="175"/>
    </row>
    <row r="10" spans="1:20" ht="12.95" customHeight="1">
      <c r="A10" s="184"/>
      <c r="B10" s="184"/>
      <c r="C10" s="184"/>
      <c r="D10" s="184"/>
      <c r="E10" s="184"/>
      <c r="F10" s="184"/>
      <c r="G10" s="184"/>
      <c r="I10" s="182"/>
      <c r="J10" s="178"/>
      <c r="K10" s="178"/>
      <c r="L10" s="178"/>
      <c r="M10" s="178"/>
      <c r="N10" s="183"/>
      <c r="O10" s="175"/>
      <c r="P10" s="175"/>
      <c r="Q10" s="175"/>
      <c r="R10" s="175"/>
      <c r="S10" s="175"/>
      <c r="T10" s="175"/>
    </row>
    <row r="11" spans="1:20" ht="18.75" customHeight="1">
      <c r="A11" s="188" t="s">
        <v>139</v>
      </c>
      <c r="B11" s="189"/>
      <c r="C11" s="189"/>
      <c r="D11" s="189"/>
      <c r="E11" s="187"/>
      <c r="F11" s="187"/>
      <c r="G11" s="187"/>
      <c r="H11" s="176" t="s">
        <v>3</v>
      </c>
      <c r="I11" s="190" t="s">
        <v>3</v>
      </c>
      <c r="J11" s="184"/>
      <c r="K11" s="184"/>
      <c r="L11" s="184"/>
      <c r="M11" s="178"/>
      <c r="N11" s="183"/>
      <c r="P11" s="191"/>
      <c r="Q11" s="191"/>
      <c r="R11" s="191"/>
      <c r="S11" s="191"/>
      <c r="T11" s="191"/>
    </row>
    <row r="12" spans="1:20" ht="9.75" customHeight="1">
      <c r="A12" s="188"/>
      <c r="B12" s="189"/>
      <c r="C12" s="189"/>
      <c r="D12" s="189"/>
      <c r="E12" s="187"/>
      <c r="F12" s="187"/>
      <c r="G12" s="187"/>
      <c r="H12" s="176"/>
      <c r="I12" s="190"/>
      <c r="J12" s="184"/>
      <c r="K12" s="184"/>
      <c r="L12" s="184"/>
      <c r="M12" s="178"/>
      <c r="N12" s="183"/>
      <c r="P12" s="191"/>
      <c r="Q12" s="191"/>
      <c r="R12" s="191"/>
      <c r="S12" s="191"/>
      <c r="T12" s="191"/>
    </row>
    <row r="13" spans="1:20" ht="9.75" customHeight="1">
      <c r="A13" s="188"/>
      <c r="B13" s="189"/>
      <c r="C13" s="189"/>
      <c r="D13" s="189"/>
      <c r="E13" s="187"/>
      <c r="F13" s="187"/>
      <c r="G13" s="187"/>
      <c r="H13" s="176"/>
      <c r="I13" s="190"/>
      <c r="J13" s="184"/>
      <c r="K13" s="184"/>
      <c r="L13" s="184"/>
      <c r="M13" s="178"/>
      <c r="N13" s="183"/>
      <c r="P13" s="191"/>
      <c r="Q13" s="191"/>
      <c r="R13" s="191"/>
      <c r="S13" s="191"/>
      <c r="T13" s="191"/>
    </row>
    <row r="14" spans="1:20" ht="9.75" customHeight="1">
      <c r="A14" s="188"/>
      <c r="B14" s="189"/>
      <c r="C14" s="189"/>
      <c r="D14" s="189"/>
      <c r="E14" s="187"/>
      <c r="F14" s="187"/>
      <c r="G14" s="192"/>
      <c r="H14" s="176"/>
      <c r="I14" s="190"/>
      <c r="J14" s="184"/>
      <c r="K14" s="184"/>
      <c r="L14" s="184"/>
      <c r="M14" s="178"/>
      <c r="N14" s="183"/>
      <c r="P14" s="191"/>
      <c r="Q14" s="191"/>
      <c r="R14" s="191"/>
      <c r="S14" s="191"/>
      <c r="T14" s="191"/>
    </row>
    <row r="15" spans="1:20" ht="12.95" customHeight="1">
      <c r="A15" s="184"/>
      <c r="B15" s="184"/>
      <c r="C15" s="184"/>
      <c r="D15" s="184"/>
      <c r="E15" s="184"/>
      <c r="F15" s="184"/>
      <c r="G15" s="184"/>
      <c r="H15" s="176"/>
      <c r="I15" s="190"/>
      <c r="J15" s="184"/>
      <c r="K15" s="184"/>
      <c r="L15" s="184"/>
      <c r="M15" s="178"/>
      <c r="N15" s="183"/>
      <c r="T15" s="191"/>
    </row>
    <row r="16" spans="1:20" ht="12.95" customHeight="1">
      <c r="A16" s="184"/>
      <c r="B16" s="184"/>
      <c r="C16" s="184"/>
      <c r="D16" s="184"/>
      <c r="E16" s="184"/>
      <c r="F16" s="184"/>
      <c r="G16" s="193" t="s">
        <v>148</v>
      </c>
      <c r="H16" s="176"/>
      <c r="I16" s="190"/>
      <c r="J16" s="184"/>
      <c r="K16" s="184"/>
      <c r="L16" s="184"/>
      <c r="M16" s="178"/>
      <c r="N16" s="183"/>
      <c r="T16" s="191"/>
    </row>
    <row r="17" spans="1:20" ht="12.95" customHeight="1">
      <c r="A17" s="184"/>
      <c r="B17" s="184"/>
      <c r="C17" s="184"/>
      <c r="D17" s="184"/>
      <c r="E17" s="184"/>
      <c r="F17" s="184"/>
      <c r="G17" s="194"/>
      <c r="H17" s="176"/>
      <c r="I17" s="190"/>
      <c r="J17" s="184"/>
      <c r="K17" s="184"/>
      <c r="L17" s="184"/>
      <c r="M17" s="178"/>
      <c r="N17" s="183"/>
      <c r="T17" s="191"/>
    </row>
    <row r="18" spans="1:20" ht="12.95" customHeight="1">
      <c r="A18" s="184"/>
      <c r="B18" s="184"/>
      <c r="C18" s="184"/>
      <c r="D18" s="184"/>
      <c r="E18" s="184"/>
      <c r="F18" s="184"/>
      <c r="G18" s="195" t="s">
        <v>149</v>
      </c>
      <c r="H18" s="176"/>
      <c r="I18" s="190"/>
      <c r="J18" s="184"/>
      <c r="K18" s="184"/>
      <c r="L18" s="184"/>
      <c r="M18" s="178"/>
      <c r="N18" s="183"/>
      <c r="T18" s="191"/>
    </row>
    <row r="19" spans="1:20" ht="12.95" customHeight="1">
      <c r="A19" s="184"/>
      <c r="B19" s="184"/>
      <c r="C19" s="184"/>
      <c r="D19" s="184"/>
      <c r="E19" s="184"/>
      <c r="F19" s="184"/>
      <c r="G19" s="194"/>
      <c r="H19" s="176"/>
      <c r="I19" s="190"/>
      <c r="J19" s="184"/>
      <c r="K19" s="184"/>
      <c r="L19" s="184"/>
      <c r="M19" s="178"/>
      <c r="N19" s="183"/>
      <c r="T19" s="191"/>
    </row>
    <row r="20" spans="1:20" ht="12.95" customHeight="1">
      <c r="A20" s="184"/>
      <c r="B20" s="184"/>
      <c r="C20" s="184"/>
      <c r="D20" s="184"/>
      <c r="E20" s="184"/>
      <c r="F20" s="184"/>
      <c r="G20" s="195" t="s">
        <v>150</v>
      </c>
      <c r="H20" s="176"/>
      <c r="I20" s="190"/>
      <c r="J20" s="184"/>
      <c r="K20" s="184"/>
      <c r="L20" s="184"/>
      <c r="M20" s="178"/>
      <c r="N20" s="183"/>
      <c r="S20" s="191"/>
    </row>
    <row r="21" spans="1:20" ht="12.95" customHeight="1" thickBot="1">
      <c r="A21" s="196"/>
      <c r="B21" s="196"/>
      <c r="C21" s="196"/>
      <c r="D21" s="196"/>
      <c r="E21" s="196"/>
      <c r="F21" s="196"/>
      <c r="G21" s="196"/>
      <c r="H21" s="176"/>
      <c r="I21" s="190"/>
      <c r="J21" s="184"/>
      <c r="K21" s="184"/>
      <c r="L21" s="184"/>
      <c r="M21" s="178"/>
      <c r="N21" s="183"/>
      <c r="S21" s="191"/>
    </row>
    <row r="22" spans="1:20" ht="12.75" customHeight="1">
      <c r="A22" s="197" t="s">
        <v>177</v>
      </c>
      <c r="B22" s="198"/>
      <c r="C22" s="198"/>
      <c r="D22" s="199"/>
      <c r="E22" s="199"/>
      <c r="F22" s="199"/>
      <c r="G22" s="199"/>
      <c r="H22" s="176"/>
      <c r="I22" s="190"/>
      <c r="J22" s="184"/>
      <c r="K22" s="184"/>
      <c r="L22" s="184"/>
      <c r="M22" s="178"/>
      <c r="N22" s="183"/>
      <c r="R22" s="191"/>
      <c r="S22" s="191"/>
    </row>
    <row r="23" spans="1:20" ht="12.75" customHeight="1" thickBot="1">
      <c r="A23" s="200" t="s">
        <v>210</v>
      </c>
      <c r="B23" s="196"/>
      <c r="C23" s="196"/>
      <c r="D23" s="201"/>
      <c r="E23" s="201"/>
      <c r="F23" s="201"/>
      <c r="G23" s="201"/>
      <c r="H23" s="176"/>
      <c r="I23" s="202"/>
      <c r="J23" s="196"/>
      <c r="K23" s="196"/>
      <c r="L23" s="196"/>
      <c r="M23" s="201"/>
      <c r="N23" s="203"/>
      <c r="R23" s="191"/>
      <c r="S23" s="191"/>
    </row>
    <row r="24" spans="1:20" s="207" customFormat="1" ht="12.75" customHeight="1" thickBot="1">
      <c r="A24" s="204" t="s">
        <v>198</v>
      </c>
      <c r="B24" s="205"/>
      <c r="C24" s="205"/>
      <c r="D24" s="205"/>
      <c r="E24" s="205"/>
      <c r="F24" s="205"/>
      <c r="G24" s="205"/>
      <c r="H24" s="205"/>
      <c r="I24" s="205"/>
      <c r="J24" s="205"/>
      <c r="K24" s="205"/>
      <c r="L24" s="205"/>
      <c r="M24" s="205"/>
      <c r="N24" s="206"/>
    </row>
    <row r="25" spans="1:20" ht="12.75" customHeight="1">
      <c r="A25" s="208"/>
      <c r="B25" s="209"/>
      <c r="C25" s="209"/>
      <c r="D25" s="209"/>
      <c r="E25" s="209"/>
      <c r="F25" s="209"/>
      <c r="G25" s="209"/>
      <c r="H25" s="209"/>
      <c r="I25" s="209"/>
      <c r="J25" s="209"/>
      <c r="K25" s="209"/>
      <c r="L25" s="209"/>
      <c r="M25" s="209"/>
      <c r="N25" s="183"/>
    </row>
    <row r="26" spans="1:20" ht="12.75" customHeight="1">
      <c r="A26" s="190"/>
      <c r="B26" s="184"/>
      <c r="C26" s="184"/>
      <c r="D26" s="184"/>
      <c r="E26" s="184"/>
      <c r="F26" s="184"/>
      <c r="G26" s="184"/>
      <c r="H26" s="184"/>
      <c r="I26" s="184"/>
      <c r="J26" s="184"/>
      <c r="K26" s="184"/>
      <c r="L26" s="184"/>
      <c r="M26" s="184"/>
      <c r="N26" s="183"/>
    </row>
    <row r="27" spans="1:20" ht="12.75" customHeight="1">
      <c r="A27" s="190"/>
      <c r="B27" s="184"/>
      <c r="C27" s="184"/>
      <c r="D27" s="184"/>
      <c r="E27" s="184"/>
      <c r="F27" s="184"/>
      <c r="G27" s="184"/>
      <c r="H27" s="184"/>
      <c r="I27" s="184"/>
      <c r="J27" s="184"/>
      <c r="K27" s="184"/>
      <c r="L27" s="184"/>
      <c r="M27" s="184"/>
      <c r="N27" s="183"/>
    </row>
    <row r="28" spans="1:20" ht="12.75" customHeight="1">
      <c r="A28" s="190"/>
      <c r="B28" s="184"/>
      <c r="C28" s="184"/>
      <c r="D28" s="184"/>
      <c r="E28" s="184"/>
      <c r="F28" s="184"/>
      <c r="G28" s="184"/>
      <c r="H28" s="184"/>
      <c r="I28" s="184"/>
      <c r="J28" s="184"/>
      <c r="K28" s="184"/>
      <c r="L28" s="184"/>
      <c r="M28" s="184"/>
      <c r="N28" s="183"/>
    </row>
    <row r="29" spans="1:20" ht="12.75" customHeight="1">
      <c r="A29" s="190"/>
      <c r="B29" s="184"/>
      <c r="C29" s="184"/>
      <c r="D29" s="184"/>
      <c r="E29" s="184"/>
      <c r="F29" s="184"/>
      <c r="G29" s="184"/>
      <c r="H29" s="184"/>
      <c r="I29" s="184"/>
      <c r="J29" s="184"/>
      <c r="K29" s="184"/>
      <c r="L29" s="184"/>
      <c r="M29" s="184"/>
      <c r="N29" s="183"/>
    </row>
    <row r="30" spans="1:20" ht="12.75" customHeight="1">
      <c r="A30" s="190"/>
      <c r="B30" s="184"/>
      <c r="C30" s="184"/>
      <c r="D30" s="184"/>
      <c r="E30" s="184"/>
      <c r="F30" s="184"/>
      <c r="G30" s="184"/>
      <c r="H30" s="184"/>
      <c r="I30" s="184"/>
      <c r="J30" s="184"/>
      <c r="K30" s="184"/>
      <c r="L30" s="184"/>
      <c r="M30" s="184"/>
      <c r="N30" s="183"/>
    </row>
    <row r="31" spans="1:20" ht="12.75" customHeight="1">
      <c r="A31" s="190"/>
      <c r="B31" s="184"/>
      <c r="C31" s="184"/>
      <c r="D31" s="184"/>
      <c r="E31" s="184"/>
      <c r="F31" s="184"/>
      <c r="G31" s="184"/>
      <c r="H31" s="184"/>
      <c r="I31" s="184"/>
      <c r="J31" s="184"/>
      <c r="K31" s="184"/>
      <c r="L31" s="184"/>
      <c r="M31" s="184"/>
      <c r="N31" s="183"/>
    </row>
    <row r="32" spans="1:20" ht="12.75" customHeight="1">
      <c r="A32" s="190"/>
      <c r="B32" s="184"/>
      <c r="C32" s="184"/>
      <c r="D32" s="184"/>
      <c r="E32" s="184"/>
      <c r="F32" s="184"/>
      <c r="G32" s="184"/>
      <c r="H32" s="184"/>
      <c r="I32" s="184"/>
      <c r="J32" s="184"/>
      <c r="K32" s="184"/>
      <c r="L32" s="184"/>
      <c r="M32" s="184"/>
      <c r="N32" s="183"/>
    </row>
    <row r="33" spans="1:16" ht="12.75" customHeight="1">
      <c r="A33" s="190"/>
      <c r="B33" s="184"/>
      <c r="C33" s="184"/>
      <c r="D33" s="184"/>
      <c r="E33" s="184"/>
      <c r="F33" s="184"/>
      <c r="G33" s="184"/>
      <c r="H33" s="184"/>
      <c r="I33" s="184"/>
      <c r="J33" s="184"/>
      <c r="K33" s="184"/>
      <c r="L33" s="184"/>
      <c r="M33" s="184"/>
      <c r="N33" s="183"/>
    </row>
    <row r="34" spans="1:16" ht="12.75" customHeight="1">
      <c r="A34" s="190"/>
      <c r="B34" s="184"/>
      <c r="C34" s="184"/>
      <c r="D34" s="184"/>
      <c r="E34" s="184"/>
      <c r="F34" s="184"/>
      <c r="G34" s="184"/>
      <c r="H34" s="184"/>
      <c r="I34" s="184"/>
      <c r="J34" s="184"/>
      <c r="K34" s="184"/>
      <c r="L34" s="184"/>
      <c r="M34" s="184"/>
      <c r="N34" s="183"/>
    </row>
    <row r="35" spans="1:16" ht="12.75" customHeight="1">
      <c r="A35" s="190"/>
      <c r="B35" s="184"/>
      <c r="C35" s="184"/>
      <c r="D35" s="184"/>
      <c r="E35" s="184"/>
      <c r="F35" s="184"/>
      <c r="G35" s="184"/>
      <c r="H35" s="184"/>
      <c r="I35" s="184"/>
      <c r="J35" s="184"/>
      <c r="K35" s="184"/>
      <c r="L35" s="184"/>
      <c r="M35" s="184"/>
      <c r="N35" s="183"/>
    </row>
    <row r="36" spans="1:16" ht="12.75" customHeight="1" thickBot="1">
      <c r="A36" s="202"/>
      <c r="B36" s="196"/>
      <c r="C36" s="196"/>
      <c r="D36" s="196"/>
      <c r="E36" s="196"/>
      <c r="F36" s="196"/>
      <c r="G36" s="196"/>
      <c r="H36" s="196"/>
      <c r="I36" s="196"/>
      <c r="J36" s="196"/>
      <c r="K36" s="196"/>
      <c r="L36" s="196"/>
      <c r="M36" s="196"/>
      <c r="N36" s="203"/>
    </row>
    <row r="37" spans="1:16" s="207" customFormat="1" ht="12.75" customHeight="1" thickBot="1">
      <c r="A37" s="210" t="s">
        <v>143</v>
      </c>
      <c r="B37" s="211">
        <v>7</v>
      </c>
      <c r="C37" s="212">
        <v>8</v>
      </c>
      <c r="D37" s="212">
        <v>9</v>
      </c>
      <c r="E37" s="212">
        <v>10</v>
      </c>
      <c r="F37" s="212">
        <v>11</v>
      </c>
      <c r="G37" s="212">
        <v>12</v>
      </c>
      <c r="H37" s="212">
        <v>13</v>
      </c>
      <c r="I37" s="212">
        <v>14</v>
      </c>
      <c r="J37" s="212">
        <v>15</v>
      </c>
      <c r="K37" s="212">
        <v>16</v>
      </c>
      <c r="L37" s="212">
        <v>17</v>
      </c>
      <c r="M37" s="212">
        <v>18</v>
      </c>
      <c r="N37" s="213" t="s">
        <v>14</v>
      </c>
    </row>
    <row r="38" spans="1:16" s="207" customFormat="1" ht="12.75" customHeight="1">
      <c r="A38" s="214" t="s">
        <v>6</v>
      </c>
      <c r="B38" s="327">
        <f>'No.2Ｂ（断面別）'!G30</f>
        <v>8</v>
      </c>
      <c r="C38" s="328">
        <f>'No.2Ｂ（断面別）'!G37</f>
        <v>6</v>
      </c>
      <c r="D38" s="329">
        <f>'No.2Ｂ（断面別）'!G38</f>
        <v>14</v>
      </c>
      <c r="E38" s="329">
        <f>'No.2Ｂ（断面別）'!G39</f>
        <v>15</v>
      </c>
      <c r="F38" s="329">
        <f>'No.2Ｂ（断面別）'!G40</f>
        <v>4</v>
      </c>
      <c r="G38" s="329">
        <f>'No.2Ｂ（断面別）'!G41</f>
        <v>6</v>
      </c>
      <c r="H38" s="329">
        <f>'No.2Ｂ（断面別）'!G42</f>
        <v>9</v>
      </c>
      <c r="I38" s="329">
        <f>'No.2Ｂ（断面別）'!G43</f>
        <v>5</v>
      </c>
      <c r="J38" s="329">
        <f>'No.2Ｂ（断面別）'!G44</f>
        <v>4</v>
      </c>
      <c r="K38" s="329">
        <f>'No.2Ｂ（断面別）'!G45</f>
        <v>0</v>
      </c>
      <c r="L38" s="329">
        <f>'No.2Ｂ（断面別）'!G52</f>
        <v>4</v>
      </c>
      <c r="M38" s="329">
        <f>'No.2Ｂ（断面別）'!G59</f>
        <v>0</v>
      </c>
      <c r="N38" s="215">
        <f>SUM(B38:M38)</f>
        <v>75</v>
      </c>
    </row>
    <row r="39" spans="1:16" s="207" customFormat="1" ht="12.75" customHeight="1" thickBot="1">
      <c r="A39" s="216" t="s">
        <v>144</v>
      </c>
      <c r="B39" s="330">
        <f>'No.2Ｂ（断面別）'!D30</f>
        <v>126</v>
      </c>
      <c r="C39" s="217">
        <f>'No.2Ｂ（断面別）'!D37</f>
        <v>141</v>
      </c>
      <c r="D39" s="331">
        <f>'No.2Ｂ（断面別）'!D38</f>
        <v>162</v>
      </c>
      <c r="E39" s="331">
        <f>'No.2Ｂ（断面別）'!D39</f>
        <v>205</v>
      </c>
      <c r="F39" s="331">
        <f>'No.2Ｂ（断面別）'!D40</f>
        <v>167</v>
      </c>
      <c r="G39" s="331">
        <f>'No.2Ｂ（断面別）'!D41</f>
        <v>203</v>
      </c>
      <c r="H39" s="331">
        <f>'No.2Ｂ（断面別）'!D42</f>
        <v>188</v>
      </c>
      <c r="I39" s="331">
        <f>'No.2Ｂ（断面別）'!D43</f>
        <v>227</v>
      </c>
      <c r="J39" s="331">
        <f>'No.2Ｂ（断面別）'!D44</f>
        <v>206</v>
      </c>
      <c r="K39" s="331">
        <f>'No.2Ｂ（断面別）'!D45</f>
        <v>191</v>
      </c>
      <c r="L39" s="331">
        <f>'No.2Ｂ（断面別）'!D52</f>
        <v>214</v>
      </c>
      <c r="M39" s="331">
        <f>'No.2Ｂ（断面別）'!D59</f>
        <v>215</v>
      </c>
      <c r="N39" s="218">
        <f>SUM(B39:M39)</f>
        <v>2245</v>
      </c>
    </row>
    <row r="40" spans="1:16" s="207" customFormat="1" ht="12.75" customHeight="1" thickBot="1">
      <c r="A40" s="216" t="s">
        <v>145</v>
      </c>
      <c r="B40" s="320">
        <f t="shared" ref="B40:M40" si="0">SUM(B38:B39)</f>
        <v>134</v>
      </c>
      <c r="C40" s="321">
        <f t="shared" si="0"/>
        <v>147</v>
      </c>
      <c r="D40" s="321">
        <f t="shared" si="0"/>
        <v>176</v>
      </c>
      <c r="E40" s="321">
        <f t="shared" si="0"/>
        <v>220</v>
      </c>
      <c r="F40" s="321">
        <f t="shared" si="0"/>
        <v>171</v>
      </c>
      <c r="G40" s="321">
        <f t="shared" si="0"/>
        <v>209</v>
      </c>
      <c r="H40" s="321">
        <f t="shared" si="0"/>
        <v>197</v>
      </c>
      <c r="I40" s="321">
        <f t="shared" si="0"/>
        <v>232</v>
      </c>
      <c r="J40" s="321">
        <f t="shared" si="0"/>
        <v>210</v>
      </c>
      <c r="K40" s="321">
        <f t="shared" si="0"/>
        <v>191</v>
      </c>
      <c r="L40" s="321">
        <f t="shared" si="0"/>
        <v>218</v>
      </c>
      <c r="M40" s="322">
        <f t="shared" si="0"/>
        <v>215</v>
      </c>
      <c r="N40" s="323">
        <f>SUM(B40:M40)</f>
        <v>2320</v>
      </c>
    </row>
    <row r="41" spans="1:16" s="207" customFormat="1" ht="12.75" customHeight="1" thickBot="1">
      <c r="A41" s="219" t="s">
        <v>146</v>
      </c>
      <c r="B41" s="324">
        <f>B38/B40*100</f>
        <v>5.9701492537313428</v>
      </c>
      <c r="C41" s="325">
        <f t="shared" ref="C41:N41" si="1">C38/C40*100</f>
        <v>4.0816326530612246</v>
      </c>
      <c r="D41" s="325">
        <f t="shared" si="1"/>
        <v>7.9545454545454541</v>
      </c>
      <c r="E41" s="325">
        <f t="shared" si="1"/>
        <v>6.8181818181818175</v>
      </c>
      <c r="F41" s="325">
        <f t="shared" si="1"/>
        <v>2.3391812865497075</v>
      </c>
      <c r="G41" s="325">
        <f t="shared" si="1"/>
        <v>2.8708133971291865</v>
      </c>
      <c r="H41" s="325">
        <f t="shared" si="1"/>
        <v>4.5685279187817258</v>
      </c>
      <c r="I41" s="325">
        <f t="shared" si="1"/>
        <v>2.1551724137931036</v>
      </c>
      <c r="J41" s="325">
        <f t="shared" si="1"/>
        <v>1.9047619047619049</v>
      </c>
      <c r="K41" s="325">
        <f t="shared" si="1"/>
        <v>0</v>
      </c>
      <c r="L41" s="325">
        <f t="shared" si="1"/>
        <v>1.834862385321101</v>
      </c>
      <c r="M41" s="326">
        <f t="shared" si="1"/>
        <v>0</v>
      </c>
      <c r="N41" s="326">
        <f t="shared" si="1"/>
        <v>3.2327586206896552</v>
      </c>
    </row>
    <row r="42" spans="1:16" s="207" customFormat="1" ht="12.75" customHeight="1" thickBot="1">
      <c r="A42" s="204" t="s">
        <v>199</v>
      </c>
      <c r="B42" s="205"/>
      <c r="C42" s="205"/>
      <c r="D42" s="205"/>
      <c r="E42" s="205"/>
      <c r="F42" s="205"/>
      <c r="G42" s="205"/>
      <c r="H42" s="205"/>
      <c r="I42" s="205"/>
      <c r="J42" s="205"/>
      <c r="K42" s="205"/>
      <c r="L42" s="205"/>
      <c r="M42" s="205"/>
      <c r="N42" s="206"/>
    </row>
    <row r="43" spans="1:16" ht="12.75" customHeight="1">
      <c r="A43" s="208"/>
      <c r="B43" s="209"/>
      <c r="C43" s="209"/>
      <c r="D43" s="209"/>
      <c r="E43" s="209"/>
      <c r="F43" s="209"/>
      <c r="G43" s="209"/>
      <c r="H43" s="209"/>
      <c r="I43" s="209"/>
      <c r="J43" s="209"/>
      <c r="K43" s="209"/>
      <c r="L43" s="209"/>
      <c r="M43" s="209"/>
      <c r="N43" s="183"/>
      <c r="P43" s="207"/>
    </row>
    <row r="44" spans="1:16" ht="12.75" customHeight="1">
      <c r="A44" s="190"/>
      <c r="B44" s="184"/>
      <c r="C44" s="184"/>
      <c r="D44" s="184"/>
      <c r="E44" s="184"/>
      <c r="F44" s="184"/>
      <c r="G44" s="184"/>
      <c r="H44" s="184"/>
      <c r="I44" s="184"/>
      <c r="J44" s="184"/>
      <c r="K44" s="184"/>
      <c r="L44" s="184"/>
      <c r="M44" s="184"/>
      <c r="N44" s="183"/>
      <c r="P44" s="207"/>
    </row>
    <row r="45" spans="1:16" ht="12.75" customHeight="1">
      <c r="A45" s="190"/>
      <c r="B45" s="184"/>
      <c r="C45" s="184"/>
      <c r="D45" s="184"/>
      <c r="E45" s="184"/>
      <c r="F45" s="184"/>
      <c r="G45" s="184"/>
      <c r="H45" s="184"/>
      <c r="I45" s="184"/>
      <c r="J45" s="184"/>
      <c r="K45" s="184"/>
      <c r="L45" s="184"/>
      <c r="M45" s="184"/>
      <c r="N45" s="183"/>
      <c r="P45" s="207"/>
    </row>
    <row r="46" spans="1:16" ht="12.75" customHeight="1">
      <c r="A46" s="190"/>
      <c r="B46" s="184"/>
      <c r="C46" s="184"/>
      <c r="D46" s="184"/>
      <c r="E46" s="184"/>
      <c r="F46" s="184"/>
      <c r="G46" s="184"/>
      <c r="H46" s="184"/>
      <c r="I46" s="184"/>
      <c r="J46" s="184"/>
      <c r="K46" s="184"/>
      <c r="L46" s="184"/>
      <c r="M46" s="184"/>
      <c r="N46" s="183"/>
      <c r="P46" s="207"/>
    </row>
    <row r="47" spans="1:16" ht="12.75" customHeight="1">
      <c r="A47" s="190"/>
      <c r="B47" s="184"/>
      <c r="C47" s="184"/>
      <c r="D47" s="184"/>
      <c r="E47" s="184"/>
      <c r="F47" s="184"/>
      <c r="G47" s="184"/>
      <c r="H47" s="184"/>
      <c r="I47" s="184"/>
      <c r="J47" s="184"/>
      <c r="K47" s="184"/>
      <c r="L47" s="184"/>
      <c r="M47" s="184"/>
      <c r="N47" s="183"/>
      <c r="P47" s="207"/>
    </row>
    <row r="48" spans="1:16" ht="12.75" customHeight="1">
      <c r="A48" s="190"/>
      <c r="B48" s="184"/>
      <c r="C48" s="184"/>
      <c r="D48" s="184"/>
      <c r="E48" s="184"/>
      <c r="F48" s="184"/>
      <c r="G48" s="184"/>
      <c r="H48" s="184"/>
      <c r="I48" s="184"/>
      <c r="J48" s="184"/>
      <c r="K48" s="184"/>
      <c r="L48" s="184"/>
      <c r="M48" s="184"/>
      <c r="N48" s="183"/>
      <c r="P48" s="207"/>
    </row>
    <row r="49" spans="1:16" ht="12.75" customHeight="1">
      <c r="A49" s="190"/>
      <c r="B49" s="184"/>
      <c r="C49" s="184"/>
      <c r="D49" s="184"/>
      <c r="E49" s="184"/>
      <c r="F49" s="184"/>
      <c r="G49" s="184"/>
      <c r="H49" s="184"/>
      <c r="I49" s="184"/>
      <c r="J49" s="184"/>
      <c r="K49" s="184"/>
      <c r="L49" s="184"/>
      <c r="M49" s="184"/>
      <c r="N49" s="183"/>
      <c r="P49" s="207"/>
    </row>
    <row r="50" spans="1:16" ht="12.75" customHeight="1">
      <c r="A50" s="190"/>
      <c r="B50" s="184"/>
      <c r="C50" s="184"/>
      <c r="D50" s="184"/>
      <c r="E50" s="184"/>
      <c r="F50" s="184"/>
      <c r="G50" s="184"/>
      <c r="H50" s="184"/>
      <c r="I50" s="184"/>
      <c r="J50" s="184"/>
      <c r="K50" s="184"/>
      <c r="L50" s="184"/>
      <c r="M50" s="184"/>
      <c r="N50" s="183"/>
      <c r="P50" s="207"/>
    </row>
    <row r="51" spans="1:16" ht="12.75" customHeight="1">
      <c r="A51" s="190"/>
      <c r="B51" s="184"/>
      <c r="C51" s="184"/>
      <c r="D51" s="184"/>
      <c r="E51" s="184"/>
      <c r="F51" s="184"/>
      <c r="G51" s="184"/>
      <c r="H51" s="184"/>
      <c r="I51" s="184"/>
      <c r="J51" s="184"/>
      <c r="K51" s="184"/>
      <c r="L51" s="184"/>
      <c r="M51" s="184"/>
      <c r="N51" s="183"/>
      <c r="P51" s="207"/>
    </row>
    <row r="52" spans="1:16" ht="12.75" customHeight="1">
      <c r="A52" s="190"/>
      <c r="B52" s="184"/>
      <c r="C52" s="184"/>
      <c r="D52" s="184"/>
      <c r="E52" s="184"/>
      <c r="F52" s="184"/>
      <c r="G52" s="184"/>
      <c r="H52" s="184"/>
      <c r="I52" s="184"/>
      <c r="J52" s="184"/>
      <c r="K52" s="184"/>
      <c r="L52" s="184"/>
      <c r="M52" s="184"/>
      <c r="N52" s="183"/>
      <c r="P52" s="207"/>
    </row>
    <row r="53" spans="1:16" ht="12.75" customHeight="1">
      <c r="A53" s="190"/>
      <c r="B53" s="184"/>
      <c r="C53" s="184"/>
      <c r="D53" s="184"/>
      <c r="E53" s="184"/>
      <c r="F53" s="184"/>
      <c r="G53" s="184"/>
      <c r="H53" s="184"/>
      <c r="I53" s="184"/>
      <c r="J53" s="184"/>
      <c r="K53" s="184"/>
      <c r="L53" s="184"/>
      <c r="M53" s="184"/>
      <c r="N53" s="183"/>
      <c r="P53" s="207"/>
    </row>
    <row r="54" spans="1:16" ht="12.75" customHeight="1" thickBot="1">
      <c r="A54" s="202"/>
      <c r="B54" s="196"/>
      <c r="C54" s="196"/>
      <c r="D54" s="196"/>
      <c r="E54" s="196"/>
      <c r="F54" s="196"/>
      <c r="G54" s="196"/>
      <c r="H54" s="196"/>
      <c r="I54" s="196"/>
      <c r="J54" s="196"/>
      <c r="K54" s="196"/>
      <c r="L54" s="196"/>
      <c r="M54" s="196"/>
      <c r="N54" s="203"/>
      <c r="P54" s="207"/>
    </row>
    <row r="55" spans="1:16" s="207" customFormat="1" ht="12.75" customHeight="1" thickBot="1">
      <c r="A55" s="210" t="s">
        <v>143</v>
      </c>
      <c r="B55" s="211">
        <v>7</v>
      </c>
      <c r="C55" s="212">
        <v>8</v>
      </c>
      <c r="D55" s="212">
        <v>9</v>
      </c>
      <c r="E55" s="212">
        <v>10</v>
      </c>
      <c r="F55" s="212">
        <v>11</v>
      </c>
      <c r="G55" s="212">
        <v>12</v>
      </c>
      <c r="H55" s="212">
        <v>13</v>
      </c>
      <c r="I55" s="212">
        <v>14</v>
      </c>
      <c r="J55" s="212">
        <v>15</v>
      </c>
      <c r="K55" s="212">
        <v>16</v>
      </c>
      <c r="L55" s="212">
        <v>17</v>
      </c>
      <c r="M55" s="212">
        <v>18</v>
      </c>
      <c r="N55" s="213" t="s">
        <v>14</v>
      </c>
    </row>
    <row r="56" spans="1:16" s="207" customFormat="1" ht="12.75" customHeight="1">
      <c r="A56" s="214" t="s">
        <v>6</v>
      </c>
      <c r="B56" s="315"/>
      <c r="C56" s="316"/>
      <c r="D56" s="316"/>
      <c r="E56" s="316"/>
      <c r="F56" s="316"/>
      <c r="G56" s="316"/>
      <c r="H56" s="316"/>
      <c r="I56" s="316"/>
      <c r="J56" s="316"/>
      <c r="K56" s="316"/>
      <c r="L56" s="316"/>
      <c r="M56" s="317"/>
      <c r="N56" s="215"/>
    </row>
    <row r="57" spans="1:16" s="207" customFormat="1" ht="12.75" customHeight="1" thickBot="1">
      <c r="A57" s="216" t="s">
        <v>144</v>
      </c>
      <c r="B57" s="318"/>
      <c r="C57" s="217"/>
      <c r="D57" s="217"/>
      <c r="E57" s="217"/>
      <c r="F57" s="217"/>
      <c r="G57" s="217"/>
      <c r="H57" s="217"/>
      <c r="I57" s="217"/>
      <c r="J57" s="217"/>
      <c r="K57" s="217"/>
      <c r="L57" s="217"/>
      <c r="M57" s="319"/>
      <c r="N57" s="218"/>
    </row>
    <row r="58" spans="1:16" s="207" customFormat="1" ht="12.75" customHeight="1" thickBot="1">
      <c r="A58" s="216" t="s">
        <v>145</v>
      </c>
      <c r="B58" s="320"/>
      <c r="C58" s="321"/>
      <c r="D58" s="321"/>
      <c r="E58" s="321"/>
      <c r="F58" s="321"/>
      <c r="G58" s="321"/>
      <c r="H58" s="321"/>
      <c r="I58" s="321"/>
      <c r="J58" s="321"/>
      <c r="K58" s="321"/>
      <c r="L58" s="321"/>
      <c r="M58" s="322"/>
      <c r="N58" s="323"/>
    </row>
    <row r="59" spans="1:16" s="207" customFormat="1" ht="12.75" customHeight="1" thickBot="1">
      <c r="A59" s="219" t="s">
        <v>146</v>
      </c>
      <c r="B59" s="324"/>
      <c r="C59" s="325"/>
      <c r="D59" s="325"/>
      <c r="E59" s="325"/>
      <c r="F59" s="325"/>
      <c r="G59" s="325"/>
      <c r="H59" s="325"/>
      <c r="I59" s="325"/>
      <c r="J59" s="325"/>
      <c r="K59" s="325"/>
      <c r="L59" s="325"/>
      <c r="M59" s="326"/>
      <c r="N59" s="326"/>
    </row>
    <row r="60" spans="1:16" s="207" customFormat="1" ht="12.75" customHeight="1" thickBot="1">
      <c r="A60" s="204" t="s">
        <v>151</v>
      </c>
      <c r="B60" s="205"/>
      <c r="C60" s="205"/>
      <c r="D60" s="205"/>
      <c r="E60" s="205"/>
      <c r="F60" s="205"/>
      <c r="G60" s="205"/>
      <c r="H60" s="205"/>
      <c r="I60" s="205"/>
      <c r="J60" s="205"/>
      <c r="K60" s="205"/>
      <c r="L60" s="205"/>
      <c r="M60" s="205"/>
      <c r="N60" s="206"/>
    </row>
    <row r="61" spans="1:16" ht="12.75" customHeight="1">
      <c r="A61" s="208"/>
      <c r="B61" s="209"/>
      <c r="C61" s="209"/>
      <c r="D61" s="209"/>
      <c r="E61" s="209"/>
      <c r="F61" s="209"/>
      <c r="G61" s="209"/>
      <c r="H61" s="209"/>
      <c r="I61" s="209"/>
      <c r="J61" s="209"/>
      <c r="K61" s="209"/>
      <c r="L61" s="209"/>
      <c r="M61" s="209"/>
      <c r="N61" s="183"/>
      <c r="P61" s="207"/>
    </row>
    <row r="62" spans="1:16" ht="12.75" customHeight="1">
      <c r="A62" s="190"/>
      <c r="B62" s="184"/>
      <c r="C62" s="184"/>
      <c r="D62" s="184"/>
      <c r="E62" s="184"/>
      <c r="F62" s="184"/>
      <c r="G62" s="184"/>
      <c r="H62" s="184"/>
      <c r="I62" s="184"/>
      <c r="J62" s="184"/>
      <c r="K62" s="184"/>
      <c r="L62" s="184"/>
      <c r="M62" s="184"/>
      <c r="N62" s="183"/>
      <c r="P62" s="207"/>
    </row>
    <row r="63" spans="1:16" ht="12.75" customHeight="1">
      <c r="A63" s="190"/>
      <c r="B63" s="184"/>
      <c r="C63" s="184"/>
      <c r="D63" s="184"/>
      <c r="E63" s="184"/>
      <c r="F63" s="184"/>
      <c r="G63" s="184"/>
      <c r="H63" s="184"/>
      <c r="I63" s="184"/>
      <c r="J63" s="184"/>
      <c r="K63" s="184"/>
      <c r="L63" s="184"/>
      <c r="M63" s="184"/>
      <c r="N63" s="183"/>
      <c r="P63" s="207"/>
    </row>
    <row r="64" spans="1:16" ht="12.75" customHeight="1">
      <c r="A64" s="190"/>
      <c r="B64" s="184"/>
      <c r="C64" s="184"/>
      <c r="D64" s="184"/>
      <c r="E64" s="184"/>
      <c r="F64" s="184"/>
      <c r="G64" s="184"/>
      <c r="H64" s="184"/>
      <c r="I64" s="184"/>
      <c r="J64" s="184"/>
      <c r="K64" s="184"/>
      <c r="L64" s="184"/>
      <c r="M64" s="184"/>
      <c r="N64" s="183"/>
      <c r="P64" s="207"/>
    </row>
    <row r="65" spans="1:16" ht="12.75" customHeight="1">
      <c r="A65" s="190"/>
      <c r="B65" s="184"/>
      <c r="C65" s="184"/>
      <c r="D65" s="184"/>
      <c r="E65" s="184"/>
      <c r="F65" s="184"/>
      <c r="G65" s="184"/>
      <c r="H65" s="184"/>
      <c r="I65" s="184"/>
      <c r="J65" s="184"/>
      <c r="K65" s="184"/>
      <c r="L65" s="184"/>
      <c r="M65" s="184"/>
      <c r="N65" s="183"/>
      <c r="P65" s="207"/>
    </row>
    <row r="66" spans="1:16" ht="12.75" customHeight="1">
      <c r="A66" s="190"/>
      <c r="B66" s="184"/>
      <c r="C66" s="184"/>
      <c r="D66" s="184"/>
      <c r="E66" s="184"/>
      <c r="F66" s="184"/>
      <c r="G66" s="184"/>
      <c r="H66" s="184"/>
      <c r="I66" s="184"/>
      <c r="J66" s="184"/>
      <c r="K66" s="184"/>
      <c r="L66" s="184"/>
      <c r="M66" s="184"/>
      <c r="N66" s="183"/>
      <c r="P66" s="207"/>
    </row>
    <row r="67" spans="1:16" ht="12.75" customHeight="1">
      <c r="A67" s="190"/>
      <c r="B67" s="184"/>
      <c r="C67" s="184"/>
      <c r="D67" s="184"/>
      <c r="E67" s="184"/>
      <c r="F67" s="184"/>
      <c r="G67" s="184"/>
      <c r="H67" s="184"/>
      <c r="I67" s="184"/>
      <c r="J67" s="184"/>
      <c r="K67" s="184"/>
      <c r="L67" s="184"/>
      <c r="M67" s="184"/>
      <c r="N67" s="183"/>
      <c r="P67" s="207"/>
    </row>
    <row r="68" spans="1:16" ht="12.75" customHeight="1">
      <c r="A68" s="190"/>
      <c r="B68" s="184"/>
      <c r="C68" s="184"/>
      <c r="D68" s="184"/>
      <c r="E68" s="184"/>
      <c r="F68" s="184"/>
      <c r="G68" s="184"/>
      <c r="H68" s="184"/>
      <c r="I68" s="184"/>
      <c r="J68" s="184"/>
      <c r="K68" s="184"/>
      <c r="L68" s="184"/>
      <c r="M68" s="184"/>
      <c r="N68" s="183"/>
      <c r="P68" s="207"/>
    </row>
    <row r="69" spans="1:16" ht="12.75" customHeight="1">
      <c r="A69" s="190"/>
      <c r="B69" s="184"/>
      <c r="C69" s="184"/>
      <c r="D69" s="184"/>
      <c r="E69" s="184"/>
      <c r="F69" s="184"/>
      <c r="G69" s="184"/>
      <c r="H69" s="184"/>
      <c r="I69" s="184"/>
      <c r="J69" s="184"/>
      <c r="K69" s="184"/>
      <c r="L69" s="184"/>
      <c r="M69" s="184"/>
      <c r="N69" s="183"/>
      <c r="P69" s="207"/>
    </row>
    <row r="70" spans="1:16" ht="12.75" customHeight="1">
      <c r="A70" s="190"/>
      <c r="B70" s="184"/>
      <c r="C70" s="184"/>
      <c r="D70" s="184"/>
      <c r="E70" s="184"/>
      <c r="F70" s="184"/>
      <c r="G70" s="184"/>
      <c r="H70" s="184"/>
      <c r="I70" s="184"/>
      <c r="J70" s="184"/>
      <c r="K70" s="184"/>
      <c r="L70" s="184"/>
      <c r="M70" s="184"/>
      <c r="N70" s="183"/>
      <c r="P70" s="207"/>
    </row>
    <row r="71" spans="1:16" ht="12.75" customHeight="1">
      <c r="A71" s="190"/>
      <c r="B71" s="184"/>
      <c r="C71" s="184"/>
      <c r="D71" s="184"/>
      <c r="E71" s="184"/>
      <c r="F71" s="184"/>
      <c r="G71" s="184"/>
      <c r="H71" s="184"/>
      <c r="I71" s="184"/>
      <c r="J71" s="184"/>
      <c r="K71" s="184"/>
      <c r="L71" s="184"/>
      <c r="M71" s="184"/>
      <c r="N71" s="183"/>
      <c r="P71" s="207"/>
    </row>
    <row r="72" spans="1:16" ht="12.75" customHeight="1" thickBot="1">
      <c r="A72" s="202"/>
      <c r="B72" s="196"/>
      <c r="C72" s="196"/>
      <c r="D72" s="196"/>
      <c r="E72" s="196"/>
      <c r="F72" s="196"/>
      <c r="G72" s="196"/>
      <c r="H72" s="196"/>
      <c r="I72" s="196"/>
      <c r="J72" s="196"/>
      <c r="K72" s="196"/>
      <c r="L72" s="196"/>
      <c r="M72" s="196"/>
      <c r="N72" s="203"/>
      <c r="P72" s="207"/>
    </row>
    <row r="73" spans="1:16" s="207" customFormat="1" ht="12.75" customHeight="1" thickBot="1">
      <c r="A73" s="210" t="s">
        <v>143</v>
      </c>
      <c r="B73" s="211">
        <v>7</v>
      </c>
      <c r="C73" s="212">
        <v>8</v>
      </c>
      <c r="D73" s="212">
        <v>9</v>
      </c>
      <c r="E73" s="212">
        <v>10</v>
      </c>
      <c r="F73" s="212">
        <v>11</v>
      </c>
      <c r="G73" s="212">
        <v>12</v>
      </c>
      <c r="H73" s="212">
        <v>13</v>
      </c>
      <c r="I73" s="212">
        <v>14</v>
      </c>
      <c r="J73" s="212">
        <v>15</v>
      </c>
      <c r="K73" s="212">
        <v>16</v>
      </c>
      <c r="L73" s="212">
        <v>17</v>
      </c>
      <c r="M73" s="212">
        <v>18</v>
      </c>
      <c r="N73" s="213" t="s">
        <v>14</v>
      </c>
    </row>
    <row r="74" spans="1:16" s="207" customFormat="1" ht="12.75" customHeight="1">
      <c r="A74" s="214" t="s">
        <v>6</v>
      </c>
      <c r="B74" s="315">
        <f>B38+B56</f>
        <v>8</v>
      </c>
      <c r="C74" s="316">
        <f t="shared" ref="C74:M75" si="2">C38+C56</f>
        <v>6</v>
      </c>
      <c r="D74" s="316">
        <f t="shared" si="2"/>
        <v>14</v>
      </c>
      <c r="E74" s="316">
        <f t="shared" si="2"/>
        <v>15</v>
      </c>
      <c r="F74" s="316">
        <f t="shared" si="2"/>
        <v>4</v>
      </c>
      <c r="G74" s="316">
        <f t="shared" si="2"/>
        <v>6</v>
      </c>
      <c r="H74" s="316">
        <f t="shared" si="2"/>
        <v>9</v>
      </c>
      <c r="I74" s="316">
        <f t="shared" si="2"/>
        <v>5</v>
      </c>
      <c r="J74" s="316">
        <f t="shared" si="2"/>
        <v>4</v>
      </c>
      <c r="K74" s="316">
        <f t="shared" si="2"/>
        <v>0</v>
      </c>
      <c r="L74" s="316">
        <f t="shared" si="2"/>
        <v>4</v>
      </c>
      <c r="M74" s="317">
        <f t="shared" si="2"/>
        <v>0</v>
      </c>
      <c r="N74" s="215">
        <f>SUM(B74:M74)</f>
        <v>75</v>
      </c>
    </row>
    <row r="75" spans="1:16" s="207" customFormat="1" ht="12.75" customHeight="1" thickBot="1">
      <c r="A75" s="216" t="s">
        <v>144</v>
      </c>
      <c r="B75" s="318">
        <f>B39+B57</f>
        <v>126</v>
      </c>
      <c r="C75" s="217">
        <f t="shared" si="2"/>
        <v>141</v>
      </c>
      <c r="D75" s="217">
        <f t="shared" si="2"/>
        <v>162</v>
      </c>
      <c r="E75" s="217">
        <f t="shared" si="2"/>
        <v>205</v>
      </c>
      <c r="F75" s="217">
        <f t="shared" si="2"/>
        <v>167</v>
      </c>
      <c r="G75" s="217">
        <f t="shared" si="2"/>
        <v>203</v>
      </c>
      <c r="H75" s="217">
        <f t="shared" si="2"/>
        <v>188</v>
      </c>
      <c r="I75" s="217">
        <f t="shared" si="2"/>
        <v>227</v>
      </c>
      <c r="J75" s="217">
        <f t="shared" si="2"/>
        <v>206</v>
      </c>
      <c r="K75" s="217">
        <f t="shared" si="2"/>
        <v>191</v>
      </c>
      <c r="L75" s="217">
        <f t="shared" si="2"/>
        <v>214</v>
      </c>
      <c r="M75" s="217">
        <f t="shared" si="2"/>
        <v>215</v>
      </c>
      <c r="N75" s="218">
        <f>SUM(B75:M75)</f>
        <v>2245</v>
      </c>
    </row>
    <row r="76" spans="1:16" s="207" customFormat="1" ht="12.75" customHeight="1" thickBot="1">
      <c r="A76" s="216" t="s">
        <v>145</v>
      </c>
      <c r="B76" s="320">
        <f t="shared" ref="B76:M76" si="3">SUM(B74:B75)</f>
        <v>134</v>
      </c>
      <c r="C76" s="321">
        <f t="shared" si="3"/>
        <v>147</v>
      </c>
      <c r="D76" s="321">
        <f t="shared" si="3"/>
        <v>176</v>
      </c>
      <c r="E76" s="321">
        <f t="shared" si="3"/>
        <v>220</v>
      </c>
      <c r="F76" s="321">
        <f t="shared" si="3"/>
        <v>171</v>
      </c>
      <c r="G76" s="321">
        <f t="shared" si="3"/>
        <v>209</v>
      </c>
      <c r="H76" s="321">
        <f t="shared" si="3"/>
        <v>197</v>
      </c>
      <c r="I76" s="321">
        <f t="shared" si="3"/>
        <v>232</v>
      </c>
      <c r="J76" s="321">
        <f t="shared" si="3"/>
        <v>210</v>
      </c>
      <c r="K76" s="321">
        <f t="shared" si="3"/>
        <v>191</v>
      </c>
      <c r="L76" s="321">
        <f t="shared" si="3"/>
        <v>218</v>
      </c>
      <c r="M76" s="322">
        <f t="shared" si="3"/>
        <v>215</v>
      </c>
      <c r="N76" s="323">
        <f>SUM(B76:M76)</f>
        <v>2320</v>
      </c>
    </row>
    <row r="77" spans="1:16" s="207" customFormat="1" ht="12.75" customHeight="1" thickBot="1">
      <c r="A77" s="219" t="s">
        <v>146</v>
      </c>
      <c r="B77" s="324">
        <f>B74/B76*100</f>
        <v>5.9701492537313428</v>
      </c>
      <c r="C77" s="325">
        <f t="shared" ref="C77:N77" si="4">C74/C76*100</f>
        <v>4.0816326530612246</v>
      </c>
      <c r="D77" s="325">
        <f t="shared" si="4"/>
        <v>7.9545454545454541</v>
      </c>
      <c r="E77" s="325">
        <f t="shared" si="4"/>
        <v>6.8181818181818175</v>
      </c>
      <c r="F77" s="325">
        <f t="shared" si="4"/>
        <v>2.3391812865497075</v>
      </c>
      <c r="G77" s="325">
        <f t="shared" si="4"/>
        <v>2.8708133971291865</v>
      </c>
      <c r="H77" s="325">
        <f t="shared" si="4"/>
        <v>4.5685279187817258</v>
      </c>
      <c r="I77" s="325">
        <f t="shared" si="4"/>
        <v>2.1551724137931036</v>
      </c>
      <c r="J77" s="325">
        <f t="shared" si="4"/>
        <v>1.9047619047619049</v>
      </c>
      <c r="K77" s="325">
        <f t="shared" si="4"/>
        <v>0</v>
      </c>
      <c r="L77" s="325">
        <f t="shared" si="4"/>
        <v>1.834862385321101</v>
      </c>
      <c r="M77" s="326">
        <f t="shared" si="4"/>
        <v>0</v>
      </c>
      <c r="N77" s="326">
        <f t="shared" si="4"/>
        <v>3.2327586206896552</v>
      </c>
    </row>
  </sheetData>
  <phoneticPr fontId="3"/>
  <printOptions gridLinesSet="0"/>
  <pageMargins left="0.98425196850393704" right="0.19685039370078741" top="0.47244094488188981" bottom="0.39370078740157483" header="0.51181102362204722" footer="0.51181102362204722"/>
  <pageSetup paperSize="9" scale="85" orientation="portrait" horizontalDpi="4294967292" verticalDpi="3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T77"/>
  <sheetViews>
    <sheetView view="pageBreakPreview" topLeftCell="A61" zoomScale="115" zoomScaleNormal="100" zoomScaleSheetLayoutView="115" workbookViewId="0">
      <selection activeCell="B87" sqref="B87"/>
    </sheetView>
  </sheetViews>
  <sheetFormatPr defaultRowHeight="12"/>
  <cols>
    <col min="1" max="1" width="12.83203125" style="175" customWidth="1"/>
    <col min="2" max="13" width="7.83203125" style="175" customWidth="1"/>
    <col min="14" max="14" width="12.5" style="176" customWidth="1"/>
    <col min="15" max="16384" width="9.33203125" style="176"/>
  </cols>
  <sheetData>
    <row r="1" spans="1:20" hidden="1">
      <c r="B1" s="175">
        <v>11</v>
      </c>
      <c r="C1" s="175">
        <v>17</v>
      </c>
      <c r="D1" s="175">
        <v>23</v>
      </c>
      <c r="E1" s="175">
        <v>24</v>
      </c>
      <c r="F1" s="175">
        <v>25</v>
      </c>
      <c r="G1" s="175">
        <v>26</v>
      </c>
      <c r="H1" s="175">
        <v>27</v>
      </c>
      <c r="I1" s="175">
        <v>28</v>
      </c>
      <c r="J1" s="175">
        <v>29</v>
      </c>
      <c r="K1" s="175">
        <v>30</v>
      </c>
      <c r="L1" s="175">
        <v>31</v>
      </c>
      <c r="M1" s="175">
        <v>37</v>
      </c>
    </row>
    <row r="2" spans="1:20" hidden="1">
      <c r="B2" s="175">
        <v>16</v>
      </c>
      <c r="C2" s="175">
        <v>22</v>
      </c>
      <c r="D2" s="175">
        <v>23</v>
      </c>
      <c r="E2" s="175">
        <v>24</v>
      </c>
      <c r="F2" s="175">
        <v>25</v>
      </c>
      <c r="G2" s="175">
        <v>26</v>
      </c>
      <c r="H2" s="175">
        <v>27</v>
      </c>
      <c r="I2" s="175">
        <v>28</v>
      </c>
      <c r="J2" s="175">
        <v>29</v>
      </c>
      <c r="K2" s="175">
        <v>30</v>
      </c>
      <c r="L2" s="175">
        <v>36</v>
      </c>
      <c r="M2" s="175">
        <v>42</v>
      </c>
    </row>
    <row r="3" spans="1:20">
      <c r="A3" s="177"/>
    </row>
    <row r="4" spans="1:20" ht="12.75" thickBot="1">
      <c r="A4" s="177"/>
    </row>
    <row r="5" spans="1:20" ht="12.95" customHeight="1">
      <c r="A5" s="178"/>
      <c r="B5" s="178"/>
      <c r="C5" s="178"/>
      <c r="D5" s="178"/>
      <c r="E5" s="178"/>
      <c r="F5" s="178"/>
      <c r="G5" s="178"/>
      <c r="I5" s="179"/>
      <c r="J5" s="180"/>
      <c r="K5" s="180"/>
      <c r="L5" s="180"/>
      <c r="M5" s="180"/>
      <c r="N5" s="181"/>
    </row>
    <row r="6" spans="1:20" ht="12.95" customHeight="1">
      <c r="A6" s="178"/>
      <c r="B6" s="178"/>
      <c r="C6" s="178"/>
      <c r="D6" s="178"/>
      <c r="E6" s="178"/>
      <c r="F6" s="178"/>
      <c r="G6" s="178"/>
      <c r="I6" s="182"/>
      <c r="J6" s="178"/>
      <c r="K6" s="178"/>
      <c r="L6" s="178"/>
      <c r="M6" s="178"/>
      <c r="N6" s="183"/>
    </row>
    <row r="7" spans="1:20" ht="12.95" customHeight="1">
      <c r="A7" s="178"/>
      <c r="B7" s="178"/>
      <c r="C7" s="178"/>
      <c r="D7" s="178"/>
      <c r="E7" s="178"/>
      <c r="F7" s="178"/>
      <c r="G7" s="178"/>
      <c r="I7" s="182"/>
      <c r="J7" s="178"/>
      <c r="K7" s="178"/>
      <c r="L7" s="178"/>
      <c r="M7" s="178"/>
      <c r="N7" s="183"/>
    </row>
    <row r="8" spans="1:20" ht="12.95" customHeight="1">
      <c r="A8" s="184"/>
      <c r="B8" s="184"/>
      <c r="C8" s="184"/>
      <c r="D8" s="184"/>
      <c r="E8" s="184"/>
      <c r="F8" s="184"/>
      <c r="G8" s="184"/>
      <c r="H8" s="185"/>
      <c r="I8" s="186"/>
      <c r="J8" s="187"/>
      <c r="K8" s="187"/>
      <c r="L8" s="187"/>
      <c r="M8" s="178"/>
      <c r="N8" s="183"/>
      <c r="O8" s="175"/>
      <c r="P8" s="175"/>
      <c r="Q8" s="175"/>
      <c r="R8" s="175"/>
      <c r="S8" s="175"/>
      <c r="T8" s="175"/>
    </row>
    <row r="9" spans="1:20" ht="12.95" customHeight="1">
      <c r="A9" s="184"/>
      <c r="B9" s="184"/>
      <c r="C9" s="184"/>
      <c r="D9" s="184"/>
      <c r="E9" s="184"/>
      <c r="F9" s="184"/>
      <c r="G9" s="184"/>
      <c r="H9" s="185"/>
      <c r="I9" s="186"/>
      <c r="J9" s="187"/>
      <c r="K9" s="187"/>
      <c r="L9" s="187"/>
      <c r="M9" s="178"/>
      <c r="N9" s="183"/>
      <c r="O9" s="175"/>
      <c r="P9" s="175"/>
      <c r="Q9" s="175"/>
      <c r="R9" s="175"/>
      <c r="S9" s="175"/>
      <c r="T9" s="175"/>
    </row>
    <row r="10" spans="1:20" ht="12.95" customHeight="1">
      <c r="A10" s="184"/>
      <c r="B10" s="184"/>
      <c r="C10" s="184"/>
      <c r="D10" s="184"/>
      <c r="E10" s="184"/>
      <c r="F10" s="184"/>
      <c r="G10" s="184"/>
      <c r="I10" s="182"/>
      <c r="J10" s="178"/>
      <c r="K10" s="178"/>
      <c r="L10" s="178"/>
      <c r="M10" s="178"/>
      <c r="N10" s="183"/>
      <c r="O10" s="175"/>
      <c r="P10" s="175"/>
      <c r="Q10" s="175"/>
      <c r="R10" s="175"/>
      <c r="S10" s="175"/>
      <c r="T10" s="175"/>
    </row>
    <row r="11" spans="1:20" ht="18.75" customHeight="1">
      <c r="A11" s="188" t="s">
        <v>139</v>
      </c>
      <c r="B11" s="189"/>
      <c r="C11" s="189"/>
      <c r="D11" s="189"/>
      <c r="E11" s="187"/>
      <c r="F11" s="187"/>
      <c r="G11" s="187"/>
      <c r="H11" s="176" t="s">
        <v>3</v>
      </c>
      <c r="I11" s="190" t="s">
        <v>3</v>
      </c>
      <c r="J11" s="184"/>
      <c r="K11" s="184"/>
      <c r="L11" s="184"/>
      <c r="M11" s="178"/>
      <c r="N11" s="183"/>
      <c r="P11" s="191"/>
      <c r="Q11" s="191"/>
      <c r="R11" s="191"/>
      <c r="S11" s="191"/>
      <c r="T11" s="191"/>
    </row>
    <row r="12" spans="1:20" ht="9.75" customHeight="1">
      <c r="A12" s="188"/>
      <c r="B12" s="189"/>
      <c r="C12" s="189"/>
      <c r="D12" s="189"/>
      <c r="E12" s="187"/>
      <c r="F12" s="187"/>
      <c r="G12" s="187"/>
      <c r="H12" s="176"/>
      <c r="I12" s="190"/>
      <c r="J12" s="184"/>
      <c r="K12" s="184"/>
      <c r="L12" s="184"/>
      <c r="M12" s="178"/>
      <c r="N12" s="183"/>
      <c r="P12" s="191"/>
      <c r="Q12" s="191"/>
      <c r="R12" s="191"/>
      <c r="S12" s="191"/>
      <c r="T12" s="191"/>
    </row>
    <row r="13" spans="1:20" ht="9.75" customHeight="1">
      <c r="A13" s="188"/>
      <c r="B13" s="189"/>
      <c r="C13" s="189"/>
      <c r="D13" s="189"/>
      <c r="E13" s="187"/>
      <c r="F13" s="187"/>
      <c r="G13" s="187"/>
      <c r="H13" s="176"/>
      <c r="I13" s="190"/>
      <c r="J13" s="184"/>
      <c r="K13" s="184"/>
      <c r="L13" s="184"/>
      <c r="M13" s="178"/>
      <c r="N13" s="183"/>
      <c r="P13" s="191"/>
      <c r="Q13" s="191"/>
      <c r="R13" s="191"/>
      <c r="S13" s="191"/>
      <c r="T13" s="191"/>
    </row>
    <row r="14" spans="1:20" ht="9.75" customHeight="1">
      <c r="A14" s="188"/>
      <c r="B14" s="189"/>
      <c r="C14" s="189"/>
      <c r="D14" s="189"/>
      <c r="E14" s="187"/>
      <c r="F14" s="187"/>
      <c r="G14" s="192"/>
      <c r="H14" s="176"/>
      <c r="I14" s="190"/>
      <c r="J14" s="184"/>
      <c r="K14" s="184"/>
      <c r="L14" s="184"/>
      <c r="M14" s="178"/>
      <c r="N14" s="183"/>
      <c r="P14" s="191"/>
      <c r="Q14" s="191"/>
      <c r="R14" s="191"/>
      <c r="S14" s="191"/>
      <c r="T14" s="191"/>
    </row>
    <row r="15" spans="1:20" ht="12.95" customHeight="1">
      <c r="A15" s="184"/>
      <c r="B15" s="184"/>
      <c r="C15" s="184"/>
      <c r="D15" s="184"/>
      <c r="E15" s="184"/>
      <c r="F15" s="184"/>
      <c r="G15" s="184"/>
      <c r="H15" s="176"/>
      <c r="I15" s="190"/>
      <c r="J15" s="184"/>
      <c r="K15" s="184"/>
      <c r="L15" s="184"/>
      <c r="M15" s="178"/>
      <c r="N15" s="183"/>
      <c r="T15" s="191"/>
    </row>
    <row r="16" spans="1:20" ht="12.95" customHeight="1">
      <c r="A16" s="184"/>
      <c r="B16" s="184"/>
      <c r="C16" s="184"/>
      <c r="D16" s="184"/>
      <c r="E16" s="184"/>
      <c r="F16" s="184"/>
      <c r="G16" s="193" t="s">
        <v>148</v>
      </c>
      <c r="H16" s="176"/>
      <c r="I16" s="190"/>
      <c r="J16" s="184"/>
      <c r="K16" s="184"/>
      <c r="L16" s="184"/>
      <c r="M16" s="178"/>
      <c r="N16" s="183"/>
      <c r="T16" s="191"/>
    </row>
    <row r="17" spans="1:20" ht="12.95" customHeight="1">
      <c r="A17" s="184"/>
      <c r="B17" s="184"/>
      <c r="C17" s="184"/>
      <c r="D17" s="184"/>
      <c r="E17" s="184"/>
      <c r="F17" s="184"/>
      <c r="G17" s="194"/>
      <c r="H17" s="176"/>
      <c r="I17" s="190"/>
      <c r="J17" s="184"/>
      <c r="K17" s="184"/>
      <c r="L17" s="184"/>
      <c r="M17" s="178"/>
      <c r="N17" s="183"/>
      <c r="T17" s="191"/>
    </row>
    <row r="18" spans="1:20" ht="12.95" customHeight="1">
      <c r="A18" s="184"/>
      <c r="B18" s="184"/>
      <c r="C18" s="184"/>
      <c r="D18" s="184"/>
      <c r="E18" s="184"/>
      <c r="F18" s="184"/>
      <c r="G18" s="195" t="s">
        <v>152</v>
      </c>
      <c r="H18" s="176"/>
      <c r="I18" s="190"/>
      <c r="J18" s="184"/>
      <c r="K18" s="184"/>
      <c r="L18" s="184"/>
      <c r="M18" s="178"/>
      <c r="N18" s="183"/>
      <c r="T18" s="191"/>
    </row>
    <row r="19" spans="1:20" ht="12.95" customHeight="1">
      <c r="A19" s="184"/>
      <c r="B19" s="184"/>
      <c r="C19" s="184"/>
      <c r="D19" s="184"/>
      <c r="E19" s="184"/>
      <c r="F19" s="184"/>
      <c r="G19" s="194"/>
      <c r="H19" s="176"/>
      <c r="I19" s="190"/>
      <c r="J19" s="184"/>
      <c r="K19" s="184"/>
      <c r="L19" s="184"/>
      <c r="M19" s="178"/>
      <c r="N19" s="183"/>
      <c r="T19" s="191"/>
    </row>
    <row r="20" spans="1:20" ht="12.95" customHeight="1">
      <c r="A20" s="184"/>
      <c r="B20" s="184"/>
      <c r="C20" s="184"/>
      <c r="D20" s="184"/>
      <c r="E20" s="184"/>
      <c r="F20" s="184"/>
      <c r="G20" s="195" t="s">
        <v>153</v>
      </c>
      <c r="H20" s="176"/>
      <c r="I20" s="190"/>
      <c r="J20" s="184"/>
      <c r="K20" s="184"/>
      <c r="L20" s="184"/>
      <c r="M20" s="178"/>
      <c r="N20" s="183"/>
      <c r="S20" s="191"/>
    </row>
    <row r="21" spans="1:20" ht="12.95" customHeight="1" thickBot="1">
      <c r="A21" s="196"/>
      <c r="B21" s="196"/>
      <c r="C21" s="196"/>
      <c r="D21" s="196"/>
      <c r="E21" s="196"/>
      <c r="F21" s="196"/>
      <c r="G21" s="196"/>
      <c r="H21" s="176"/>
      <c r="I21" s="190"/>
      <c r="J21" s="184"/>
      <c r="K21" s="184"/>
      <c r="L21" s="184"/>
      <c r="M21" s="178"/>
      <c r="N21" s="183"/>
      <c r="S21" s="191"/>
    </row>
    <row r="22" spans="1:20" ht="12.75" customHeight="1">
      <c r="A22" s="197" t="s">
        <v>176</v>
      </c>
      <c r="B22" s="198"/>
      <c r="C22" s="198"/>
      <c r="D22" s="199"/>
      <c r="E22" s="199"/>
      <c r="F22" s="199"/>
      <c r="G22" s="199"/>
      <c r="H22" s="176"/>
      <c r="I22" s="190"/>
      <c r="J22" s="184"/>
      <c r="K22" s="184"/>
      <c r="L22" s="184"/>
      <c r="M22" s="178"/>
      <c r="N22" s="183"/>
      <c r="R22" s="191"/>
      <c r="S22" s="191"/>
    </row>
    <row r="23" spans="1:20" ht="12.75" customHeight="1" thickBot="1">
      <c r="A23" s="200" t="s">
        <v>210</v>
      </c>
      <c r="B23" s="196"/>
      <c r="C23" s="196"/>
      <c r="D23" s="201"/>
      <c r="E23" s="201"/>
      <c r="F23" s="201"/>
      <c r="G23" s="201"/>
      <c r="H23" s="176"/>
      <c r="I23" s="202"/>
      <c r="J23" s="196"/>
      <c r="K23" s="196"/>
      <c r="L23" s="196"/>
      <c r="M23" s="201"/>
      <c r="N23" s="203"/>
      <c r="R23" s="191"/>
      <c r="S23" s="191"/>
    </row>
    <row r="24" spans="1:20" s="207" customFormat="1" ht="12.75" customHeight="1" thickBot="1">
      <c r="A24" s="204" t="s">
        <v>200</v>
      </c>
      <c r="B24" s="205"/>
      <c r="C24" s="205"/>
      <c r="D24" s="205"/>
      <c r="E24" s="205"/>
      <c r="F24" s="205"/>
      <c r="G24" s="205"/>
      <c r="H24" s="205"/>
      <c r="I24" s="205"/>
      <c r="J24" s="205"/>
      <c r="K24" s="205"/>
      <c r="L24" s="205"/>
      <c r="M24" s="205"/>
      <c r="N24" s="206"/>
    </row>
    <row r="25" spans="1:20" ht="12.75" customHeight="1">
      <c r="A25" s="208"/>
      <c r="B25" s="209"/>
      <c r="C25" s="209"/>
      <c r="D25" s="209"/>
      <c r="E25" s="209"/>
      <c r="F25" s="209"/>
      <c r="G25" s="209"/>
      <c r="H25" s="209"/>
      <c r="I25" s="209"/>
      <c r="J25" s="209"/>
      <c r="K25" s="209"/>
      <c r="L25" s="209"/>
      <c r="M25" s="209"/>
      <c r="N25" s="183"/>
    </row>
    <row r="26" spans="1:20" ht="12.75" customHeight="1">
      <c r="A26" s="190"/>
      <c r="B26" s="184"/>
      <c r="C26" s="184"/>
      <c r="D26" s="184"/>
      <c r="E26" s="184"/>
      <c r="F26" s="184"/>
      <c r="G26" s="184"/>
      <c r="H26" s="184"/>
      <c r="I26" s="184"/>
      <c r="J26" s="184"/>
      <c r="K26" s="184"/>
      <c r="L26" s="184"/>
      <c r="M26" s="184"/>
      <c r="N26" s="183"/>
    </row>
    <row r="27" spans="1:20" ht="12.75" customHeight="1">
      <c r="A27" s="190"/>
      <c r="B27" s="184"/>
      <c r="C27" s="184"/>
      <c r="D27" s="184"/>
      <c r="E27" s="184"/>
      <c r="F27" s="184"/>
      <c r="G27" s="184"/>
      <c r="H27" s="184"/>
      <c r="I27" s="184"/>
      <c r="J27" s="184"/>
      <c r="K27" s="184"/>
      <c r="L27" s="184"/>
      <c r="M27" s="184"/>
      <c r="N27" s="183"/>
    </row>
    <row r="28" spans="1:20" ht="12.75" customHeight="1">
      <c r="A28" s="190"/>
      <c r="B28" s="184"/>
      <c r="C28" s="184"/>
      <c r="D28" s="184"/>
      <c r="E28" s="184"/>
      <c r="F28" s="184"/>
      <c r="G28" s="184"/>
      <c r="H28" s="184"/>
      <c r="I28" s="184"/>
      <c r="J28" s="184"/>
      <c r="K28" s="184"/>
      <c r="L28" s="184"/>
      <c r="M28" s="184"/>
      <c r="N28" s="183"/>
    </row>
    <row r="29" spans="1:20" ht="12.75" customHeight="1">
      <c r="A29" s="190"/>
      <c r="B29" s="184"/>
      <c r="C29" s="184"/>
      <c r="D29" s="184"/>
      <c r="E29" s="184"/>
      <c r="F29" s="184"/>
      <c r="G29" s="184"/>
      <c r="H29" s="184"/>
      <c r="I29" s="184"/>
      <c r="J29" s="184"/>
      <c r="K29" s="184"/>
      <c r="L29" s="184"/>
      <c r="M29" s="184"/>
      <c r="N29" s="183"/>
    </row>
    <row r="30" spans="1:20" ht="12.75" customHeight="1">
      <c r="A30" s="190"/>
      <c r="B30" s="184"/>
      <c r="C30" s="184"/>
      <c r="D30" s="184"/>
      <c r="E30" s="184"/>
      <c r="F30" s="184"/>
      <c r="G30" s="184"/>
      <c r="H30" s="184"/>
      <c r="I30" s="184"/>
      <c r="J30" s="184"/>
      <c r="K30" s="184"/>
      <c r="L30" s="184"/>
      <c r="M30" s="184"/>
      <c r="N30" s="183"/>
    </row>
    <row r="31" spans="1:20" ht="12.75" customHeight="1">
      <c r="A31" s="190"/>
      <c r="B31" s="184"/>
      <c r="C31" s="184"/>
      <c r="D31" s="184"/>
      <c r="E31" s="184"/>
      <c r="F31" s="184"/>
      <c r="G31" s="184"/>
      <c r="H31" s="184"/>
      <c r="I31" s="184"/>
      <c r="J31" s="184"/>
      <c r="K31" s="184"/>
      <c r="L31" s="184"/>
      <c r="M31" s="184"/>
      <c r="N31" s="183"/>
    </row>
    <row r="32" spans="1:20" ht="12.75" customHeight="1">
      <c r="A32" s="190"/>
      <c r="B32" s="184"/>
      <c r="C32" s="184"/>
      <c r="D32" s="184"/>
      <c r="E32" s="184"/>
      <c r="F32" s="184"/>
      <c r="G32" s="184"/>
      <c r="H32" s="184"/>
      <c r="I32" s="184"/>
      <c r="J32" s="184"/>
      <c r="K32" s="184"/>
      <c r="L32" s="184"/>
      <c r="M32" s="184"/>
      <c r="N32" s="183"/>
    </row>
    <row r="33" spans="1:16" ht="12.75" customHeight="1">
      <c r="A33" s="190"/>
      <c r="B33" s="184"/>
      <c r="C33" s="184"/>
      <c r="D33" s="184"/>
      <c r="E33" s="184"/>
      <c r="F33" s="184"/>
      <c r="G33" s="184"/>
      <c r="H33" s="184"/>
      <c r="I33" s="184"/>
      <c r="J33" s="184"/>
      <c r="K33" s="184"/>
      <c r="L33" s="184"/>
      <c r="M33" s="184"/>
      <c r="N33" s="183"/>
    </row>
    <row r="34" spans="1:16" ht="12.75" customHeight="1">
      <c r="A34" s="190"/>
      <c r="B34" s="184"/>
      <c r="C34" s="184"/>
      <c r="D34" s="184"/>
      <c r="E34" s="184"/>
      <c r="F34" s="184"/>
      <c r="G34" s="184"/>
      <c r="H34" s="184"/>
      <c r="I34" s="184"/>
      <c r="J34" s="184"/>
      <c r="K34" s="184"/>
      <c r="L34" s="184"/>
      <c r="M34" s="184"/>
      <c r="N34" s="183"/>
    </row>
    <row r="35" spans="1:16" ht="12.75" customHeight="1">
      <c r="A35" s="190"/>
      <c r="B35" s="184"/>
      <c r="C35" s="184"/>
      <c r="D35" s="184"/>
      <c r="E35" s="184"/>
      <c r="F35" s="184"/>
      <c r="G35" s="184"/>
      <c r="H35" s="184"/>
      <c r="I35" s="184"/>
      <c r="J35" s="184"/>
      <c r="K35" s="184"/>
      <c r="L35" s="184"/>
      <c r="M35" s="184"/>
      <c r="N35" s="183"/>
    </row>
    <row r="36" spans="1:16" ht="12.75" customHeight="1" thickBot="1">
      <c r="A36" s="202"/>
      <c r="B36" s="196"/>
      <c r="C36" s="196"/>
      <c r="D36" s="196"/>
      <c r="E36" s="196"/>
      <c r="F36" s="196"/>
      <c r="G36" s="196"/>
      <c r="H36" s="196"/>
      <c r="I36" s="196"/>
      <c r="J36" s="196"/>
      <c r="K36" s="196"/>
      <c r="L36" s="196"/>
      <c r="M36" s="196"/>
      <c r="N36" s="203"/>
    </row>
    <row r="37" spans="1:16" s="207" customFormat="1" ht="12.75" customHeight="1" thickBot="1">
      <c r="A37" s="210" t="s">
        <v>143</v>
      </c>
      <c r="B37" s="211">
        <v>7</v>
      </c>
      <c r="C37" s="212">
        <v>8</v>
      </c>
      <c r="D37" s="212">
        <v>9</v>
      </c>
      <c r="E37" s="212">
        <v>10</v>
      </c>
      <c r="F37" s="212">
        <v>11</v>
      </c>
      <c r="G37" s="212">
        <v>12</v>
      </c>
      <c r="H37" s="212">
        <v>13</v>
      </c>
      <c r="I37" s="212">
        <v>14</v>
      </c>
      <c r="J37" s="212">
        <v>15</v>
      </c>
      <c r="K37" s="212">
        <v>16</v>
      </c>
      <c r="L37" s="212">
        <v>17</v>
      </c>
      <c r="M37" s="212">
        <v>18</v>
      </c>
      <c r="N37" s="213" t="s">
        <v>14</v>
      </c>
    </row>
    <row r="38" spans="1:16" s="207" customFormat="1" ht="12.75" customHeight="1">
      <c r="A38" s="214" t="s">
        <v>6</v>
      </c>
      <c r="B38" s="315">
        <f>'No.2Ｃ（断面別）'!G30</f>
        <v>65</v>
      </c>
      <c r="C38" s="316">
        <f>'No.2Ｃ（断面別）'!G37</f>
        <v>77</v>
      </c>
      <c r="D38" s="316">
        <f>'No.2Ｃ（断面別）'!G38</f>
        <v>72</v>
      </c>
      <c r="E38" s="316">
        <f>'No.2Ｃ（断面別）'!G39</f>
        <v>61</v>
      </c>
      <c r="F38" s="316">
        <f>'No.2Ｃ（断面別）'!G40</f>
        <v>57</v>
      </c>
      <c r="G38" s="316">
        <f>'No.2Ｃ（断面別）'!G41</f>
        <v>55</v>
      </c>
      <c r="H38" s="316">
        <f>'No.2Ｃ（断面別）'!G42</f>
        <v>57</v>
      </c>
      <c r="I38" s="316">
        <f>'No.2Ｃ（断面別）'!G43</f>
        <v>56</v>
      </c>
      <c r="J38" s="316">
        <f>'No.2Ｃ（断面別）'!G44</f>
        <v>59</v>
      </c>
      <c r="K38" s="316">
        <f>'No.2Ｃ（断面別）'!G45</f>
        <v>56</v>
      </c>
      <c r="L38" s="316">
        <f>'No.2Ｃ（断面別）'!G52</f>
        <v>59</v>
      </c>
      <c r="M38" s="317">
        <f>'No.2Ｃ（断面別）'!G59</f>
        <v>55</v>
      </c>
      <c r="N38" s="215">
        <f>SUM(B38:M38)</f>
        <v>729</v>
      </c>
    </row>
    <row r="39" spans="1:16" s="207" customFormat="1" ht="12.75" customHeight="1" thickBot="1">
      <c r="A39" s="216" t="s">
        <v>144</v>
      </c>
      <c r="B39" s="318">
        <f>'No.2Ｃ（断面別）'!D30</f>
        <v>208</v>
      </c>
      <c r="C39" s="217">
        <f>'No.2Ｃ（断面別）'!D37</f>
        <v>284</v>
      </c>
      <c r="D39" s="217">
        <f>'No.2Ｃ（断面別）'!D38</f>
        <v>306</v>
      </c>
      <c r="E39" s="217">
        <f>'No.2Ｃ（断面別）'!D39</f>
        <v>324</v>
      </c>
      <c r="F39" s="217">
        <f>'No.2Ｃ（断面別）'!D40</f>
        <v>341</v>
      </c>
      <c r="G39" s="217">
        <f>'No.2Ｃ（断面別）'!D41</f>
        <v>335</v>
      </c>
      <c r="H39" s="217">
        <f>'No.2Ｃ（断面別）'!D42</f>
        <v>290</v>
      </c>
      <c r="I39" s="217">
        <f>'No.2Ｃ（断面別）'!D43</f>
        <v>285</v>
      </c>
      <c r="J39" s="217">
        <f>'No.2Ｃ（断面別）'!D44</f>
        <v>310</v>
      </c>
      <c r="K39" s="217">
        <f>'No.2Ｃ（断面別）'!D45</f>
        <v>311</v>
      </c>
      <c r="L39" s="217">
        <f>'No.2Ｃ（断面別）'!D52</f>
        <v>339</v>
      </c>
      <c r="M39" s="319">
        <f>'No.2Ｃ（断面別）'!D59</f>
        <v>346</v>
      </c>
      <c r="N39" s="218">
        <f>SUM(B39:M39)</f>
        <v>3679</v>
      </c>
    </row>
    <row r="40" spans="1:16" s="207" customFormat="1" ht="12.75" customHeight="1" thickBot="1">
      <c r="A40" s="216" t="s">
        <v>145</v>
      </c>
      <c r="B40" s="320">
        <f t="shared" ref="B40:M40" si="0">SUM(B38:B39)</f>
        <v>273</v>
      </c>
      <c r="C40" s="321">
        <f t="shared" si="0"/>
        <v>361</v>
      </c>
      <c r="D40" s="321">
        <f t="shared" si="0"/>
        <v>378</v>
      </c>
      <c r="E40" s="321">
        <f t="shared" si="0"/>
        <v>385</v>
      </c>
      <c r="F40" s="321">
        <f t="shared" si="0"/>
        <v>398</v>
      </c>
      <c r="G40" s="321">
        <f t="shared" si="0"/>
        <v>390</v>
      </c>
      <c r="H40" s="321">
        <f t="shared" si="0"/>
        <v>347</v>
      </c>
      <c r="I40" s="321">
        <f t="shared" si="0"/>
        <v>341</v>
      </c>
      <c r="J40" s="321">
        <f t="shared" si="0"/>
        <v>369</v>
      </c>
      <c r="K40" s="321">
        <f t="shared" si="0"/>
        <v>367</v>
      </c>
      <c r="L40" s="321">
        <f t="shared" si="0"/>
        <v>398</v>
      </c>
      <c r="M40" s="322">
        <f t="shared" si="0"/>
        <v>401</v>
      </c>
      <c r="N40" s="323">
        <f>SUM(B40:M40)</f>
        <v>4408</v>
      </c>
    </row>
    <row r="41" spans="1:16" s="207" customFormat="1" ht="12.75" customHeight="1" thickBot="1">
      <c r="A41" s="219" t="s">
        <v>146</v>
      </c>
      <c r="B41" s="324">
        <f>B38/B40*100</f>
        <v>23.809523809523807</v>
      </c>
      <c r="C41" s="325">
        <f t="shared" ref="C41:N41" si="1">C38/C40*100</f>
        <v>21.329639889196674</v>
      </c>
      <c r="D41" s="325">
        <f t="shared" si="1"/>
        <v>19.047619047619047</v>
      </c>
      <c r="E41" s="325">
        <f t="shared" si="1"/>
        <v>15.844155844155845</v>
      </c>
      <c r="F41" s="325">
        <f t="shared" si="1"/>
        <v>14.321608040201006</v>
      </c>
      <c r="G41" s="325">
        <f t="shared" si="1"/>
        <v>14.102564102564102</v>
      </c>
      <c r="H41" s="325">
        <f t="shared" si="1"/>
        <v>16.426512968299711</v>
      </c>
      <c r="I41" s="325">
        <f t="shared" si="1"/>
        <v>16.422287390029325</v>
      </c>
      <c r="J41" s="325">
        <f t="shared" si="1"/>
        <v>15.989159891598916</v>
      </c>
      <c r="K41" s="325">
        <f t="shared" si="1"/>
        <v>15.258855585831062</v>
      </c>
      <c r="L41" s="325">
        <f t="shared" si="1"/>
        <v>14.824120603015075</v>
      </c>
      <c r="M41" s="326">
        <f t="shared" si="1"/>
        <v>13.715710723192021</v>
      </c>
      <c r="N41" s="326">
        <f t="shared" si="1"/>
        <v>16.538112522686024</v>
      </c>
    </row>
    <row r="42" spans="1:16" s="207" customFormat="1" ht="12.75" customHeight="1" thickBot="1">
      <c r="A42" s="204" t="s">
        <v>201</v>
      </c>
      <c r="B42" s="205"/>
      <c r="C42" s="205"/>
      <c r="D42" s="205"/>
      <c r="E42" s="205"/>
      <c r="F42" s="205"/>
      <c r="G42" s="205"/>
      <c r="H42" s="205"/>
      <c r="I42" s="205"/>
      <c r="J42" s="205"/>
      <c r="K42" s="205"/>
      <c r="L42" s="205"/>
      <c r="M42" s="205"/>
      <c r="N42" s="206"/>
    </row>
    <row r="43" spans="1:16" ht="12.75" customHeight="1">
      <c r="A43" s="208"/>
      <c r="B43" s="209"/>
      <c r="C43" s="209"/>
      <c r="D43" s="209"/>
      <c r="E43" s="209"/>
      <c r="F43" s="209"/>
      <c r="G43" s="209"/>
      <c r="H43" s="209"/>
      <c r="I43" s="209"/>
      <c r="J43" s="209"/>
      <c r="K43" s="209"/>
      <c r="L43" s="209"/>
      <c r="M43" s="209"/>
      <c r="N43" s="183"/>
      <c r="P43" s="207"/>
    </row>
    <row r="44" spans="1:16" ht="12.75" customHeight="1">
      <c r="A44" s="190"/>
      <c r="B44" s="184"/>
      <c r="C44" s="184"/>
      <c r="D44" s="184"/>
      <c r="E44" s="184"/>
      <c r="F44" s="184"/>
      <c r="G44" s="184"/>
      <c r="H44" s="184"/>
      <c r="I44" s="184"/>
      <c r="J44" s="184"/>
      <c r="K44" s="184"/>
      <c r="L44" s="184"/>
      <c r="M44" s="184"/>
      <c r="N44" s="183"/>
      <c r="P44" s="207"/>
    </row>
    <row r="45" spans="1:16" ht="12.75" customHeight="1">
      <c r="A45" s="190"/>
      <c r="B45" s="184"/>
      <c r="C45" s="184"/>
      <c r="D45" s="184"/>
      <c r="E45" s="184"/>
      <c r="F45" s="184"/>
      <c r="G45" s="184"/>
      <c r="H45" s="184"/>
      <c r="I45" s="184"/>
      <c r="J45" s="184"/>
      <c r="K45" s="184"/>
      <c r="L45" s="184"/>
      <c r="M45" s="184"/>
      <c r="N45" s="183"/>
      <c r="P45" s="207"/>
    </row>
    <row r="46" spans="1:16" ht="12.75" customHeight="1">
      <c r="A46" s="190"/>
      <c r="B46" s="184"/>
      <c r="C46" s="184"/>
      <c r="D46" s="184"/>
      <c r="E46" s="184"/>
      <c r="F46" s="184"/>
      <c r="G46" s="184"/>
      <c r="H46" s="184"/>
      <c r="I46" s="184"/>
      <c r="J46" s="184"/>
      <c r="K46" s="184"/>
      <c r="L46" s="184"/>
      <c r="M46" s="184"/>
      <c r="N46" s="183"/>
      <c r="P46" s="207"/>
    </row>
    <row r="47" spans="1:16" ht="12.75" customHeight="1">
      <c r="A47" s="190"/>
      <c r="B47" s="184"/>
      <c r="C47" s="184"/>
      <c r="D47" s="184"/>
      <c r="E47" s="184"/>
      <c r="F47" s="184"/>
      <c r="G47" s="184"/>
      <c r="H47" s="184"/>
      <c r="I47" s="184"/>
      <c r="J47" s="184"/>
      <c r="K47" s="184"/>
      <c r="L47" s="184"/>
      <c r="M47" s="184"/>
      <c r="N47" s="183"/>
      <c r="P47" s="207"/>
    </row>
    <row r="48" spans="1:16" ht="12.75" customHeight="1">
      <c r="A48" s="190"/>
      <c r="B48" s="184"/>
      <c r="C48" s="184"/>
      <c r="D48" s="184"/>
      <c r="E48" s="184"/>
      <c r="F48" s="184"/>
      <c r="G48" s="184"/>
      <c r="H48" s="184"/>
      <c r="I48" s="184"/>
      <c r="J48" s="184"/>
      <c r="K48" s="184"/>
      <c r="L48" s="184"/>
      <c r="M48" s="184"/>
      <c r="N48" s="183"/>
      <c r="P48" s="207"/>
    </row>
    <row r="49" spans="1:16" ht="12.75" customHeight="1">
      <c r="A49" s="190"/>
      <c r="B49" s="184"/>
      <c r="C49" s="184"/>
      <c r="D49" s="184"/>
      <c r="E49" s="184"/>
      <c r="F49" s="184"/>
      <c r="G49" s="184"/>
      <c r="H49" s="184"/>
      <c r="I49" s="184"/>
      <c r="J49" s="184"/>
      <c r="K49" s="184"/>
      <c r="L49" s="184"/>
      <c r="M49" s="184"/>
      <c r="N49" s="183"/>
      <c r="P49" s="207"/>
    </row>
    <row r="50" spans="1:16" ht="12.75" customHeight="1">
      <c r="A50" s="190"/>
      <c r="B50" s="184"/>
      <c r="C50" s="184"/>
      <c r="D50" s="184"/>
      <c r="E50" s="184"/>
      <c r="F50" s="184"/>
      <c r="G50" s="184"/>
      <c r="H50" s="184"/>
      <c r="I50" s="184"/>
      <c r="J50" s="184"/>
      <c r="K50" s="184"/>
      <c r="L50" s="184"/>
      <c r="M50" s="184"/>
      <c r="N50" s="183"/>
      <c r="P50" s="207"/>
    </row>
    <row r="51" spans="1:16" ht="12.75" customHeight="1">
      <c r="A51" s="190"/>
      <c r="B51" s="184"/>
      <c r="C51" s="184"/>
      <c r="D51" s="184"/>
      <c r="E51" s="184"/>
      <c r="F51" s="184"/>
      <c r="G51" s="184"/>
      <c r="H51" s="184"/>
      <c r="I51" s="184"/>
      <c r="J51" s="184"/>
      <c r="K51" s="184"/>
      <c r="L51" s="184"/>
      <c r="M51" s="184"/>
      <c r="N51" s="183"/>
      <c r="P51" s="207"/>
    </row>
    <row r="52" spans="1:16" ht="12.75" customHeight="1">
      <c r="A52" s="190"/>
      <c r="B52" s="184"/>
      <c r="C52" s="184"/>
      <c r="D52" s="184"/>
      <c r="E52" s="184"/>
      <c r="F52" s="184"/>
      <c r="G52" s="184"/>
      <c r="H52" s="184"/>
      <c r="I52" s="184"/>
      <c r="J52" s="184"/>
      <c r="K52" s="184"/>
      <c r="L52" s="184"/>
      <c r="M52" s="184"/>
      <c r="N52" s="183"/>
      <c r="P52" s="207"/>
    </row>
    <row r="53" spans="1:16" ht="12.75" customHeight="1">
      <c r="A53" s="190"/>
      <c r="B53" s="184"/>
      <c r="C53" s="184"/>
      <c r="D53" s="184"/>
      <c r="E53" s="184"/>
      <c r="F53" s="184"/>
      <c r="G53" s="184"/>
      <c r="H53" s="184"/>
      <c r="I53" s="184"/>
      <c r="J53" s="184"/>
      <c r="K53" s="184"/>
      <c r="L53" s="184"/>
      <c r="M53" s="184"/>
      <c r="N53" s="183"/>
      <c r="P53" s="207"/>
    </row>
    <row r="54" spans="1:16" ht="12.75" customHeight="1" thickBot="1">
      <c r="A54" s="202"/>
      <c r="B54" s="196"/>
      <c r="C54" s="196"/>
      <c r="D54" s="196"/>
      <c r="E54" s="196"/>
      <c r="F54" s="196"/>
      <c r="G54" s="196"/>
      <c r="H54" s="196"/>
      <c r="I54" s="196"/>
      <c r="J54" s="196"/>
      <c r="K54" s="196"/>
      <c r="L54" s="196"/>
      <c r="M54" s="196"/>
      <c r="N54" s="203"/>
      <c r="P54" s="207"/>
    </row>
    <row r="55" spans="1:16" s="207" customFormat="1" ht="12.75" customHeight="1" thickBot="1">
      <c r="A55" s="210" t="s">
        <v>143</v>
      </c>
      <c r="B55" s="211">
        <v>7</v>
      </c>
      <c r="C55" s="212">
        <v>8</v>
      </c>
      <c r="D55" s="212">
        <v>9</v>
      </c>
      <c r="E55" s="212">
        <v>10</v>
      </c>
      <c r="F55" s="212">
        <v>11</v>
      </c>
      <c r="G55" s="212">
        <v>12</v>
      </c>
      <c r="H55" s="212">
        <v>13</v>
      </c>
      <c r="I55" s="212">
        <v>14</v>
      </c>
      <c r="J55" s="212">
        <v>15</v>
      </c>
      <c r="K55" s="212">
        <v>16</v>
      </c>
      <c r="L55" s="212">
        <v>17</v>
      </c>
      <c r="M55" s="212">
        <v>18</v>
      </c>
      <c r="N55" s="213" t="s">
        <v>14</v>
      </c>
    </row>
    <row r="56" spans="1:16" s="207" customFormat="1" ht="12.75" customHeight="1">
      <c r="A56" s="214" t="s">
        <v>6</v>
      </c>
      <c r="B56" s="315">
        <f>'No.2Ｃ（断面別）'!P30</f>
        <v>75</v>
      </c>
      <c r="C56" s="316">
        <f>'No.2Ｃ（断面別）'!P37</f>
        <v>87</v>
      </c>
      <c r="D56" s="316">
        <f>'No.2Ｃ（断面別）'!P38</f>
        <v>84</v>
      </c>
      <c r="E56" s="316">
        <f>'No.2Ｃ（断面別）'!P39</f>
        <v>84</v>
      </c>
      <c r="F56" s="316">
        <f>'No.2Ｃ（断面別）'!P40</f>
        <v>62</v>
      </c>
      <c r="G56" s="316">
        <f>'No.2Ｃ（断面別）'!P41</f>
        <v>64</v>
      </c>
      <c r="H56" s="316">
        <f>'No.2Ｃ（断面別）'!P42</f>
        <v>68</v>
      </c>
      <c r="I56" s="316">
        <f>'No.2Ｃ（断面別）'!P43</f>
        <v>73</v>
      </c>
      <c r="J56" s="316">
        <f>'No.2Ｃ（断面別）'!P44</f>
        <v>60</v>
      </c>
      <c r="K56" s="316">
        <f>'No.2Ｃ（断面別）'!P45</f>
        <v>67</v>
      </c>
      <c r="L56" s="316">
        <f>'No.2Ｃ（断面別）'!P52</f>
        <v>69</v>
      </c>
      <c r="M56" s="317">
        <f>'No.2Ｃ（断面別）'!P59</f>
        <v>65</v>
      </c>
      <c r="N56" s="215">
        <f>SUM(B56:M56)</f>
        <v>858</v>
      </c>
    </row>
    <row r="57" spans="1:16" s="207" customFormat="1" ht="12.75" customHeight="1" thickBot="1">
      <c r="A57" s="216" t="s">
        <v>144</v>
      </c>
      <c r="B57" s="318">
        <f>'No.2Ｃ（断面別）'!M30</f>
        <v>424</v>
      </c>
      <c r="C57" s="217">
        <f>'No.2Ｃ（断面別）'!M37</f>
        <v>416</v>
      </c>
      <c r="D57" s="217">
        <f>'No.2Ｃ（断面別）'!M38</f>
        <v>405</v>
      </c>
      <c r="E57" s="217">
        <f>'No.2Ｃ（断面別）'!M39</f>
        <v>408</v>
      </c>
      <c r="F57" s="217">
        <f>'No.2Ｃ（断面別）'!M40</f>
        <v>355</v>
      </c>
      <c r="G57" s="217">
        <f>'No.2Ｃ（断面別）'!M41</f>
        <v>401</v>
      </c>
      <c r="H57" s="217">
        <f>'No.2Ｃ（断面別）'!M42</f>
        <v>431</v>
      </c>
      <c r="I57" s="217">
        <f>'No.2Ｃ（断面別）'!M43</f>
        <v>463</v>
      </c>
      <c r="J57" s="217">
        <f>'No.2Ｃ（断面別）'!M44</f>
        <v>384</v>
      </c>
      <c r="K57" s="217">
        <f>'No.2Ｃ（断面別）'!M45</f>
        <v>407</v>
      </c>
      <c r="L57" s="217">
        <f>'No.2Ｃ（断面別）'!M52</f>
        <v>470</v>
      </c>
      <c r="M57" s="319">
        <f>'No.2Ｃ（断面別）'!M59</f>
        <v>367</v>
      </c>
      <c r="N57" s="218">
        <f>SUM(B57:M57)</f>
        <v>4931</v>
      </c>
    </row>
    <row r="58" spans="1:16" s="207" customFormat="1" ht="12.75" customHeight="1" thickBot="1">
      <c r="A58" s="216" t="s">
        <v>145</v>
      </c>
      <c r="B58" s="320">
        <f t="shared" ref="B58:M58" si="2">SUM(B56:B57)</f>
        <v>499</v>
      </c>
      <c r="C58" s="321">
        <f t="shared" si="2"/>
        <v>503</v>
      </c>
      <c r="D58" s="321">
        <f t="shared" si="2"/>
        <v>489</v>
      </c>
      <c r="E58" s="321">
        <f t="shared" si="2"/>
        <v>492</v>
      </c>
      <c r="F58" s="321">
        <f t="shared" si="2"/>
        <v>417</v>
      </c>
      <c r="G58" s="321">
        <f t="shared" si="2"/>
        <v>465</v>
      </c>
      <c r="H58" s="321">
        <f t="shared" si="2"/>
        <v>499</v>
      </c>
      <c r="I58" s="321">
        <f t="shared" si="2"/>
        <v>536</v>
      </c>
      <c r="J58" s="321">
        <f t="shared" si="2"/>
        <v>444</v>
      </c>
      <c r="K58" s="321">
        <f t="shared" si="2"/>
        <v>474</v>
      </c>
      <c r="L58" s="321">
        <f t="shared" si="2"/>
        <v>539</v>
      </c>
      <c r="M58" s="322">
        <f t="shared" si="2"/>
        <v>432</v>
      </c>
      <c r="N58" s="323">
        <f>SUM(B58:M58)</f>
        <v>5789</v>
      </c>
    </row>
    <row r="59" spans="1:16" s="207" customFormat="1" ht="12.75" customHeight="1" thickBot="1">
      <c r="A59" s="219" t="s">
        <v>146</v>
      </c>
      <c r="B59" s="324">
        <f>B56/B58*100</f>
        <v>15.030060120240481</v>
      </c>
      <c r="C59" s="325">
        <f t="shared" ref="C59:N59" si="3">C56/C58*100</f>
        <v>17.296222664015904</v>
      </c>
      <c r="D59" s="325">
        <f t="shared" si="3"/>
        <v>17.177914110429448</v>
      </c>
      <c r="E59" s="325">
        <f t="shared" si="3"/>
        <v>17.073170731707318</v>
      </c>
      <c r="F59" s="325">
        <f t="shared" si="3"/>
        <v>14.86810551558753</v>
      </c>
      <c r="G59" s="325">
        <f t="shared" si="3"/>
        <v>13.763440860215054</v>
      </c>
      <c r="H59" s="325">
        <f t="shared" si="3"/>
        <v>13.627254509018035</v>
      </c>
      <c r="I59" s="325">
        <f t="shared" si="3"/>
        <v>13.619402985074627</v>
      </c>
      <c r="J59" s="325">
        <f t="shared" si="3"/>
        <v>13.513513513513514</v>
      </c>
      <c r="K59" s="325">
        <f t="shared" si="3"/>
        <v>14.135021097046414</v>
      </c>
      <c r="L59" s="325">
        <f t="shared" si="3"/>
        <v>12.80148423005566</v>
      </c>
      <c r="M59" s="326">
        <f t="shared" si="3"/>
        <v>15.046296296296296</v>
      </c>
      <c r="N59" s="326">
        <f t="shared" si="3"/>
        <v>14.821212644670927</v>
      </c>
    </row>
    <row r="60" spans="1:16" s="207" customFormat="1" ht="12.75" customHeight="1" thickBot="1">
      <c r="A60" s="204" t="s">
        <v>154</v>
      </c>
      <c r="B60" s="205"/>
      <c r="C60" s="205"/>
      <c r="D60" s="205"/>
      <c r="E60" s="205"/>
      <c r="F60" s="205"/>
      <c r="G60" s="205"/>
      <c r="H60" s="205"/>
      <c r="I60" s="205"/>
      <c r="J60" s="205"/>
      <c r="K60" s="205"/>
      <c r="L60" s="205"/>
      <c r="M60" s="205"/>
      <c r="N60" s="206"/>
    </row>
    <row r="61" spans="1:16" ht="12.75" customHeight="1">
      <c r="A61" s="208"/>
      <c r="B61" s="209"/>
      <c r="C61" s="209"/>
      <c r="D61" s="209"/>
      <c r="E61" s="209"/>
      <c r="F61" s="209"/>
      <c r="G61" s="209"/>
      <c r="H61" s="209"/>
      <c r="I61" s="209"/>
      <c r="J61" s="209"/>
      <c r="K61" s="209"/>
      <c r="L61" s="209"/>
      <c r="M61" s="209"/>
      <c r="N61" s="183"/>
      <c r="P61" s="207"/>
    </row>
    <row r="62" spans="1:16" ht="12.75" customHeight="1">
      <c r="A62" s="190"/>
      <c r="B62" s="184"/>
      <c r="C62" s="184"/>
      <c r="D62" s="184"/>
      <c r="E62" s="184"/>
      <c r="F62" s="184"/>
      <c r="G62" s="184"/>
      <c r="H62" s="184"/>
      <c r="I62" s="184"/>
      <c r="J62" s="184"/>
      <c r="K62" s="184"/>
      <c r="L62" s="184"/>
      <c r="M62" s="184"/>
      <c r="N62" s="183"/>
      <c r="P62" s="207"/>
    </row>
    <row r="63" spans="1:16" ht="12.75" customHeight="1">
      <c r="A63" s="190"/>
      <c r="B63" s="184"/>
      <c r="C63" s="184"/>
      <c r="D63" s="184"/>
      <c r="E63" s="184"/>
      <c r="F63" s="184"/>
      <c r="G63" s="184"/>
      <c r="H63" s="184"/>
      <c r="I63" s="184"/>
      <c r="J63" s="184"/>
      <c r="K63" s="184"/>
      <c r="L63" s="184"/>
      <c r="M63" s="184"/>
      <c r="N63" s="183"/>
      <c r="P63" s="207"/>
    </row>
    <row r="64" spans="1:16" ht="12.75" customHeight="1">
      <c r="A64" s="190"/>
      <c r="B64" s="184"/>
      <c r="C64" s="184"/>
      <c r="D64" s="184"/>
      <c r="E64" s="184"/>
      <c r="F64" s="184"/>
      <c r="G64" s="184"/>
      <c r="H64" s="184"/>
      <c r="I64" s="184"/>
      <c r="J64" s="184"/>
      <c r="K64" s="184"/>
      <c r="L64" s="184"/>
      <c r="M64" s="184"/>
      <c r="N64" s="183"/>
      <c r="P64" s="207"/>
    </row>
    <row r="65" spans="1:16" ht="12.75" customHeight="1">
      <c r="A65" s="190"/>
      <c r="B65" s="184"/>
      <c r="C65" s="184"/>
      <c r="D65" s="184"/>
      <c r="E65" s="184"/>
      <c r="F65" s="184"/>
      <c r="G65" s="184"/>
      <c r="H65" s="184"/>
      <c r="I65" s="184"/>
      <c r="J65" s="184"/>
      <c r="K65" s="184"/>
      <c r="L65" s="184"/>
      <c r="M65" s="184"/>
      <c r="N65" s="183"/>
      <c r="P65" s="207"/>
    </row>
    <row r="66" spans="1:16" ht="12.75" customHeight="1">
      <c r="A66" s="190"/>
      <c r="B66" s="184"/>
      <c r="C66" s="184"/>
      <c r="D66" s="184"/>
      <c r="E66" s="184"/>
      <c r="F66" s="184"/>
      <c r="G66" s="184"/>
      <c r="H66" s="184"/>
      <c r="I66" s="184"/>
      <c r="J66" s="184"/>
      <c r="K66" s="184"/>
      <c r="L66" s="184"/>
      <c r="M66" s="184"/>
      <c r="N66" s="183"/>
      <c r="P66" s="207"/>
    </row>
    <row r="67" spans="1:16" ht="12.75" customHeight="1">
      <c r="A67" s="190"/>
      <c r="B67" s="184"/>
      <c r="C67" s="184"/>
      <c r="D67" s="184"/>
      <c r="E67" s="184"/>
      <c r="F67" s="184"/>
      <c r="G67" s="184"/>
      <c r="H67" s="184"/>
      <c r="I67" s="184"/>
      <c r="J67" s="184"/>
      <c r="K67" s="184"/>
      <c r="L67" s="184"/>
      <c r="M67" s="184"/>
      <c r="N67" s="183"/>
      <c r="P67" s="207"/>
    </row>
    <row r="68" spans="1:16" ht="12.75" customHeight="1">
      <c r="A68" s="190"/>
      <c r="B68" s="184"/>
      <c r="C68" s="184"/>
      <c r="D68" s="184"/>
      <c r="E68" s="184"/>
      <c r="F68" s="184"/>
      <c r="G68" s="184"/>
      <c r="H68" s="184"/>
      <c r="I68" s="184"/>
      <c r="J68" s="184"/>
      <c r="K68" s="184"/>
      <c r="L68" s="184"/>
      <c r="M68" s="184"/>
      <c r="N68" s="183"/>
      <c r="P68" s="207"/>
    </row>
    <row r="69" spans="1:16" ht="12.75" customHeight="1">
      <c r="A69" s="190"/>
      <c r="B69" s="184"/>
      <c r="C69" s="184"/>
      <c r="D69" s="184"/>
      <c r="E69" s="184"/>
      <c r="F69" s="184"/>
      <c r="G69" s="184"/>
      <c r="H69" s="184"/>
      <c r="I69" s="184"/>
      <c r="J69" s="184"/>
      <c r="K69" s="184"/>
      <c r="L69" s="184"/>
      <c r="M69" s="184"/>
      <c r="N69" s="183"/>
      <c r="P69" s="207"/>
    </row>
    <row r="70" spans="1:16" ht="12.75" customHeight="1">
      <c r="A70" s="190"/>
      <c r="B70" s="184"/>
      <c r="C70" s="184"/>
      <c r="D70" s="184"/>
      <c r="E70" s="184"/>
      <c r="F70" s="184"/>
      <c r="G70" s="184"/>
      <c r="H70" s="184"/>
      <c r="I70" s="184"/>
      <c r="J70" s="184"/>
      <c r="K70" s="184"/>
      <c r="L70" s="184"/>
      <c r="M70" s="184"/>
      <c r="N70" s="183"/>
      <c r="P70" s="207"/>
    </row>
    <row r="71" spans="1:16" ht="12.75" customHeight="1">
      <c r="A71" s="190"/>
      <c r="B71" s="184"/>
      <c r="C71" s="184"/>
      <c r="D71" s="184"/>
      <c r="E71" s="184"/>
      <c r="F71" s="184"/>
      <c r="G71" s="184"/>
      <c r="H71" s="184"/>
      <c r="I71" s="184"/>
      <c r="J71" s="184"/>
      <c r="K71" s="184"/>
      <c r="L71" s="184"/>
      <c r="M71" s="184"/>
      <c r="N71" s="183"/>
      <c r="P71" s="207"/>
    </row>
    <row r="72" spans="1:16" ht="12.75" customHeight="1" thickBot="1">
      <c r="A72" s="202"/>
      <c r="B72" s="196"/>
      <c r="C72" s="196"/>
      <c r="D72" s="196"/>
      <c r="E72" s="196"/>
      <c r="F72" s="196"/>
      <c r="G72" s="196"/>
      <c r="H72" s="196"/>
      <c r="I72" s="196"/>
      <c r="J72" s="196"/>
      <c r="K72" s="196"/>
      <c r="L72" s="196"/>
      <c r="M72" s="196"/>
      <c r="N72" s="203"/>
      <c r="P72" s="207"/>
    </row>
    <row r="73" spans="1:16" s="207" customFormat="1" ht="12.75" customHeight="1" thickBot="1">
      <c r="A73" s="210" t="s">
        <v>143</v>
      </c>
      <c r="B73" s="211">
        <v>7</v>
      </c>
      <c r="C73" s="212">
        <v>8</v>
      </c>
      <c r="D73" s="212">
        <v>9</v>
      </c>
      <c r="E73" s="212">
        <v>10</v>
      </c>
      <c r="F73" s="212">
        <v>11</v>
      </c>
      <c r="G73" s="212">
        <v>12</v>
      </c>
      <c r="H73" s="212">
        <v>13</v>
      </c>
      <c r="I73" s="212">
        <v>14</v>
      </c>
      <c r="J73" s="212">
        <v>15</v>
      </c>
      <c r="K73" s="212">
        <v>16</v>
      </c>
      <c r="L73" s="212">
        <v>17</v>
      </c>
      <c r="M73" s="212">
        <v>18</v>
      </c>
      <c r="N73" s="213" t="s">
        <v>14</v>
      </c>
    </row>
    <row r="74" spans="1:16" s="207" customFormat="1" ht="12.75" customHeight="1">
      <c r="A74" s="214" t="s">
        <v>6</v>
      </c>
      <c r="B74" s="315">
        <f>B38+B56</f>
        <v>140</v>
      </c>
      <c r="C74" s="316">
        <f t="shared" ref="C74:M75" si="4">C38+C56</f>
        <v>164</v>
      </c>
      <c r="D74" s="316">
        <f t="shared" si="4"/>
        <v>156</v>
      </c>
      <c r="E74" s="316">
        <f t="shared" si="4"/>
        <v>145</v>
      </c>
      <c r="F74" s="316">
        <f t="shared" si="4"/>
        <v>119</v>
      </c>
      <c r="G74" s="316">
        <f t="shared" si="4"/>
        <v>119</v>
      </c>
      <c r="H74" s="316">
        <f t="shared" si="4"/>
        <v>125</v>
      </c>
      <c r="I74" s="316">
        <f t="shared" si="4"/>
        <v>129</v>
      </c>
      <c r="J74" s="316">
        <f t="shared" si="4"/>
        <v>119</v>
      </c>
      <c r="K74" s="316">
        <f t="shared" si="4"/>
        <v>123</v>
      </c>
      <c r="L74" s="316">
        <f t="shared" si="4"/>
        <v>128</v>
      </c>
      <c r="M74" s="317">
        <f t="shared" si="4"/>
        <v>120</v>
      </c>
      <c r="N74" s="215">
        <f>SUM(B74:M74)</f>
        <v>1587</v>
      </c>
    </row>
    <row r="75" spans="1:16" s="207" customFormat="1" ht="12.75" customHeight="1" thickBot="1">
      <c r="A75" s="216" t="s">
        <v>144</v>
      </c>
      <c r="B75" s="318">
        <f>B39+B57</f>
        <v>632</v>
      </c>
      <c r="C75" s="217">
        <f t="shared" si="4"/>
        <v>700</v>
      </c>
      <c r="D75" s="217">
        <f t="shared" si="4"/>
        <v>711</v>
      </c>
      <c r="E75" s="217">
        <f t="shared" si="4"/>
        <v>732</v>
      </c>
      <c r="F75" s="217">
        <f t="shared" si="4"/>
        <v>696</v>
      </c>
      <c r="G75" s="217">
        <f t="shared" si="4"/>
        <v>736</v>
      </c>
      <c r="H75" s="217">
        <f t="shared" si="4"/>
        <v>721</v>
      </c>
      <c r="I75" s="217">
        <f t="shared" si="4"/>
        <v>748</v>
      </c>
      <c r="J75" s="217">
        <f t="shared" si="4"/>
        <v>694</v>
      </c>
      <c r="K75" s="217">
        <f t="shared" si="4"/>
        <v>718</v>
      </c>
      <c r="L75" s="217">
        <f t="shared" si="4"/>
        <v>809</v>
      </c>
      <c r="M75" s="217">
        <f t="shared" si="4"/>
        <v>713</v>
      </c>
      <c r="N75" s="218">
        <f>SUM(B75:M75)</f>
        <v>8610</v>
      </c>
    </row>
    <row r="76" spans="1:16" s="207" customFormat="1" ht="12.75" customHeight="1" thickBot="1">
      <c r="A76" s="216" t="s">
        <v>145</v>
      </c>
      <c r="B76" s="320">
        <f t="shared" ref="B76:M76" si="5">SUM(B74:B75)</f>
        <v>772</v>
      </c>
      <c r="C76" s="321">
        <f t="shared" si="5"/>
        <v>864</v>
      </c>
      <c r="D76" s="321">
        <f t="shared" si="5"/>
        <v>867</v>
      </c>
      <c r="E76" s="321">
        <f t="shared" si="5"/>
        <v>877</v>
      </c>
      <c r="F76" s="321">
        <f t="shared" si="5"/>
        <v>815</v>
      </c>
      <c r="G76" s="321">
        <f t="shared" si="5"/>
        <v>855</v>
      </c>
      <c r="H76" s="321">
        <f t="shared" si="5"/>
        <v>846</v>
      </c>
      <c r="I76" s="321">
        <f t="shared" si="5"/>
        <v>877</v>
      </c>
      <c r="J76" s="321">
        <f t="shared" si="5"/>
        <v>813</v>
      </c>
      <c r="K76" s="321">
        <f t="shared" si="5"/>
        <v>841</v>
      </c>
      <c r="L76" s="321">
        <f t="shared" si="5"/>
        <v>937</v>
      </c>
      <c r="M76" s="322">
        <f t="shared" si="5"/>
        <v>833</v>
      </c>
      <c r="N76" s="323">
        <f>SUM(B76:M76)</f>
        <v>10197</v>
      </c>
    </row>
    <row r="77" spans="1:16" s="207" customFormat="1" ht="12.75" customHeight="1" thickBot="1">
      <c r="A77" s="219" t="s">
        <v>146</v>
      </c>
      <c r="B77" s="324">
        <f>B74/B76*100</f>
        <v>18.134715025906736</v>
      </c>
      <c r="C77" s="325">
        <f t="shared" ref="C77:N77" si="6">C74/C76*100</f>
        <v>18.981481481481481</v>
      </c>
      <c r="D77" s="325">
        <f t="shared" si="6"/>
        <v>17.993079584775089</v>
      </c>
      <c r="E77" s="325">
        <f t="shared" si="6"/>
        <v>16.533637400228049</v>
      </c>
      <c r="F77" s="325">
        <f t="shared" si="6"/>
        <v>14.60122699386503</v>
      </c>
      <c r="G77" s="325">
        <f t="shared" si="6"/>
        <v>13.91812865497076</v>
      </c>
      <c r="H77" s="325">
        <f t="shared" si="6"/>
        <v>14.775413711583923</v>
      </c>
      <c r="I77" s="325">
        <f t="shared" si="6"/>
        <v>14.709236031927023</v>
      </c>
      <c r="J77" s="325">
        <f t="shared" si="6"/>
        <v>14.637146371463713</v>
      </c>
      <c r="K77" s="325">
        <f t="shared" si="6"/>
        <v>14.625445897740786</v>
      </c>
      <c r="L77" s="325">
        <f t="shared" si="6"/>
        <v>13.660618996798293</v>
      </c>
      <c r="M77" s="326">
        <f t="shared" si="6"/>
        <v>14.405762304921968</v>
      </c>
      <c r="N77" s="326">
        <f t="shared" si="6"/>
        <v>15.563401000294204</v>
      </c>
    </row>
  </sheetData>
  <phoneticPr fontId="3"/>
  <printOptions gridLinesSet="0"/>
  <pageMargins left="0.98425196850393704" right="0.19685039370078741" top="0.47244094488188981" bottom="0.39370078740157483" header="0.51181102362204722" footer="0.51181102362204722"/>
  <pageSetup paperSize="9" scale="85" orientation="portrait" horizontalDpi="4294967292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T77"/>
  <sheetViews>
    <sheetView view="pageBreakPreview" topLeftCell="A3" zoomScale="55" zoomScaleNormal="100" zoomScaleSheetLayoutView="55" workbookViewId="0">
      <selection activeCell="S39" sqref="S39"/>
    </sheetView>
  </sheetViews>
  <sheetFormatPr defaultRowHeight="12"/>
  <cols>
    <col min="1" max="1" width="12.83203125" style="175" customWidth="1"/>
    <col min="2" max="13" width="7.83203125" style="175" customWidth="1"/>
    <col min="14" max="14" width="12.5" style="176" customWidth="1"/>
    <col min="15" max="16384" width="9.33203125" style="176"/>
  </cols>
  <sheetData>
    <row r="1" spans="1:20" hidden="1">
      <c r="B1" s="175">
        <v>11</v>
      </c>
      <c r="C1" s="175">
        <v>17</v>
      </c>
      <c r="D1" s="175">
        <v>23</v>
      </c>
      <c r="E1" s="175">
        <v>24</v>
      </c>
      <c r="F1" s="175">
        <v>25</v>
      </c>
      <c r="G1" s="175">
        <v>26</v>
      </c>
      <c r="H1" s="175">
        <v>27</v>
      </c>
      <c r="I1" s="175">
        <v>28</v>
      </c>
      <c r="J1" s="175">
        <v>29</v>
      </c>
      <c r="K1" s="175">
        <v>30</v>
      </c>
      <c r="L1" s="175">
        <v>31</v>
      </c>
      <c r="M1" s="175">
        <v>37</v>
      </c>
    </row>
    <row r="2" spans="1:20" hidden="1">
      <c r="B2" s="175">
        <v>16</v>
      </c>
      <c r="C2" s="175">
        <v>22</v>
      </c>
      <c r="D2" s="175">
        <v>23</v>
      </c>
      <c r="E2" s="175">
        <v>24</v>
      </c>
      <c r="F2" s="175">
        <v>25</v>
      </c>
      <c r="G2" s="175">
        <v>26</v>
      </c>
      <c r="H2" s="175">
        <v>27</v>
      </c>
      <c r="I2" s="175">
        <v>28</v>
      </c>
      <c r="J2" s="175">
        <v>29</v>
      </c>
      <c r="K2" s="175">
        <v>30</v>
      </c>
      <c r="L2" s="175">
        <v>36</v>
      </c>
      <c r="M2" s="175">
        <v>42</v>
      </c>
    </row>
    <row r="3" spans="1:20">
      <c r="A3" s="177"/>
    </row>
    <row r="4" spans="1:20" ht="12.75" thickBot="1">
      <c r="A4" s="177"/>
    </row>
    <row r="5" spans="1:20" ht="12.95" customHeight="1">
      <c r="A5" s="178"/>
      <c r="B5" s="178"/>
      <c r="C5" s="178"/>
      <c r="D5" s="178"/>
      <c r="E5" s="178"/>
      <c r="F5" s="178"/>
      <c r="G5" s="178"/>
      <c r="I5" s="179"/>
      <c r="J5" s="180"/>
      <c r="K5" s="180"/>
      <c r="L5" s="180"/>
      <c r="M5" s="180"/>
      <c r="N5" s="181"/>
    </row>
    <row r="6" spans="1:20" ht="12.95" customHeight="1">
      <c r="A6" s="178"/>
      <c r="B6" s="178"/>
      <c r="C6" s="178"/>
      <c r="D6" s="178"/>
      <c r="E6" s="178"/>
      <c r="F6" s="178"/>
      <c r="G6" s="178"/>
      <c r="I6" s="182"/>
      <c r="J6" s="178"/>
      <c r="K6" s="178"/>
      <c r="L6" s="178"/>
      <c r="M6" s="178"/>
      <c r="N6" s="183"/>
    </row>
    <row r="7" spans="1:20" ht="12.95" customHeight="1">
      <c r="A7" s="178"/>
      <c r="B7" s="178"/>
      <c r="C7" s="178"/>
      <c r="D7" s="178"/>
      <c r="E7" s="178"/>
      <c r="F7" s="178"/>
      <c r="G7" s="178"/>
      <c r="I7" s="182"/>
      <c r="J7" s="178"/>
      <c r="K7" s="178"/>
      <c r="L7" s="178"/>
      <c r="M7" s="178"/>
      <c r="N7" s="183"/>
    </row>
    <row r="8" spans="1:20" ht="12.95" customHeight="1">
      <c r="A8" s="184"/>
      <c r="B8" s="184"/>
      <c r="C8" s="184"/>
      <c r="D8" s="184"/>
      <c r="E8" s="184"/>
      <c r="F8" s="184"/>
      <c r="G8" s="184"/>
      <c r="H8" s="185"/>
      <c r="I8" s="186"/>
      <c r="J8" s="187"/>
      <c r="K8" s="187"/>
      <c r="L8" s="187"/>
      <c r="M8" s="178"/>
      <c r="N8" s="183"/>
      <c r="O8" s="175"/>
      <c r="P8" s="175"/>
      <c r="Q8" s="175"/>
      <c r="R8" s="175"/>
      <c r="S8" s="175"/>
      <c r="T8" s="175"/>
    </row>
    <row r="9" spans="1:20" ht="12.95" customHeight="1">
      <c r="A9" s="184"/>
      <c r="B9" s="184"/>
      <c r="C9" s="184"/>
      <c r="D9" s="184"/>
      <c r="E9" s="184"/>
      <c r="F9" s="184"/>
      <c r="G9" s="184"/>
      <c r="H9" s="185"/>
      <c r="I9" s="186"/>
      <c r="J9" s="187"/>
      <c r="K9" s="187"/>
      <c r="L9" s="187"/>
      <c r="M9" s="178"/>
      <c r="N9" s="183"/>
      <c r="O9" s="175"/>
      <c r="P9" s="175"/>
      <c r="Q9" s="175"/>
      <c r="R9" s="175"/>
      <c r="S9" s="175"/>
      <c r="T9" s="175"/>
    </row>
    <row r="10" spans="1:20" ht="12.95" customHeight="1">
      <c r="A10" s="184"/>
      <c r="B10" s="184"/>
      <c r="C10" s="184"/>
      <c r="D10" s="184"/>
      <c r="E10" s="184"/>
      <c r="F10" s="184"/>
      <c r="G10" s="184"/>
      <c r="I10" s="182"/>
      <c r="J10" s="178"/>
      <c r="K10" s="178"/>
      <c r="L10" s="178"/>
      <c r="M10" s="178"/>
      <c r="N10" s="183"/>
      <c r="O10" s="175"/>
      <c r="P10" s="175"/>
      <c r="Q10" s="175"/>
      <c r="R10" s="175"/>
      <c r="S10" s="175"/>
      <c r="T10" s="175"/>
    </row>
    <row r="11" spans="1:20" ht="18.75" customHeight="1">
      <c r="A11" s="188" t="s">
        <v>139</v>
      </c>
      <c r="B11" s="189"/>
      <c r="C11" s="189"/>
      <c r="D11" s="189"/>
      <c r="E11" s="187"/>
      <c r="F11" s="187"/>
      <c r="G11" s="187"/>
      <c r="H11" s="176" t="s">
        <v>3</v>
      </c>
      <c r="I11" s="190" t="s">
        <v>3</v>
      </c>
      <c r="J11" s="184"/>
      <c r="K11" s="184"/>
      <c r="L11" s="184"/>
      <c r="M11" s="178"/>
      <c r="N11" s="183"/>
      <c r="P11" s="191"/>
      <c r="Q11" s="191"/>
      <c r="R11" s="191"/>
      <c r="S11" s="191"/>
      <c r="T11" s="191"/>
    </row>
    <row r="12" spans="1:20" ht="9.75" customHeight="1">
      <c r="A12" s="188"/>
      <c r="B12" s="189"/>
      <c r="C12" s="189"/>
      <c r="D12" s="189"/>
      <c r="E12" s="187"/>
      <c r="F12" s="187"/>
      <c r="G12" s="187"/>
      <c r="H12" s="176"/>
      <c r="I12" s="190"/>
      <c r="J12" s="184"/>
      <c r="K12" s="184"/>
      <c r="L12" s="184"/>
      <c r="M12" s="178"/>
      <c r="N12" s="183"/>
      <c r="P12" s="191"/>
      <c r="Q12" s="191"/>
      <c r="R12" s="191"/>
      <c r="S12" s="191"/>
      <c r="T12" s="191"/>
    </row>
    <row r="13" spans="1:20" ht="9.75" customHeight="1">
      <c r="A13" s="188"/>
      <c r="B13" s="189"/>
      <c r="C13" s="189"/>
      <c r="D13" s="189"/>
      <c r="E13" s="187"/>
      <c r="F13" s="187"/>
      <c r="G13" s="187"/>
      <c r="H13" s="176"/>
      <c r="I13" s="190"/>
      <c r="J13" s="184"/>
      <c r="K13" s="184"/>
      <c r="L13" s="184"/>
      <c r="M13" s="178"/>
      <c r="N13" s="183"/>
      <c r="P13" s="191"/>
      <c r="Q13" s="191"/>
      <c r="R13" s="191"/>
      <c r="S13" s="191"/>
      <c r="T13" s="191"/>
    </row>
    <row r="14" spans="1:20" ht="9.75" customHeight="1">
      <c r="A14" s="188"/>
      <c r="B14" s="189"/>
      <c r="C14" s="189"/>
      <c r="D14" s="189"/>
      <c r="E14" s="187"/>
      <c r="F14" s="187"/>
      <c r="G14" s="192"/>
      <c r="H14" s="176"/>
      <c r="I14" s="190"/>
      <c r="J14" s="184"/>
      <c r="K14" s="184"/>
      <c r="L14" s="184"/>
      <c r="M14" s="178"/>
      <c r="N14" s="183"/>
      <c r="P14" s="191"/>
      <c r="Q14" s="191"/>
      <c r="R14" s="191"/>
      <c r="S14" s="191"/>
      <c r="T14" s="191"/>
    </row>
    <row r="15" spans="1:20" ht="12.95" customHeight="1">
      <c r="A15" s="184"/>
      <c r="B15" s="184"/>
      <c r="C15" s="184"/>
      <c r="D15" s="184"/>
      <c r="E15" s="184"/>
      <c r="F15" s="184"/>
      <c r="G15" s="184"/>
      <c r="H15" s="176"/>
      <c r="I15" s="190"/>
      <c r="J15" s="184"/>
      <c r="K15" s="184"/>
      <c r="L15" s="184"/>
      <c r="M15" s="178"/>
      <c r="N15" s="183"/>
      <c r="T15" s="191"/>
    </row>
    <row r="16" spans="1:20" ht="12.95" customHeight="1">
      <c r="A16" s="184"/>
      <c r="B16" s="184"/>
      <c r="C16" s="184"/>
      <c r="D16" s="184"/>
      <c r="E16" s="184"/>
      <c r="F16" s="184"/>
      <c r="G16" s="193" t="s">
        <v>140</v>
      </c>
      <c r="H16" s="176"/>
      <c r="I16" s="190"/>
      <c r="J16" s="184"/>
      <c r="K16" s="184"/>
      <c r="L16" s="184"/>
      <c r="M16" s="178"/>
      <c r="N16" s="183"/>
      <c r="T16" s="191"/>
    </row>
    <row r="17" spans="1:20" ht="12.95" customHeight="1">
      <c r="A17" s="184"/>
      <c r="B17" s="184"/>
      <c r="C17" s="184"/>
      <c r="D17" s="184"/>
      <c r="E17" s="184"/>
      <c r="F17" s="184"/>
      <c r="G17" s="194"/>
      <c r="H17" s="176"/>
      <c r="I17" s="190"/>
      <c r="J17" s="184"/>
      <c r="K17" s="184"/>
      <c r="L17" s="184"/>
      <c r="M17" s="178"/>
      <c r="N17" s="183"/>
      <c r="T17" s="191"/>
    </row>
    <row r="18" spans="1:20" ht="12.95" customHeight="1">
      <c r="A18" s="184"/>
      <c r="B18" s="184"/>
      <c r="C18" s="184"/>
      <c r="D18" s="184"/>
      <c r="E18" s="184"/>
      <c r="F18" s="184"/>
      <c r="G18" s="195" t="s">
        <v>141</v>
      </c>
      <c r="H18" s="176"/>
      <c r="I18" s="190"/>
      <c r="J18" s="184"/>
      <c r="K18" s="184"/>
      <c r="L18" s="184"/>
      <c r="M18" s="178"/>
      <c r="N18" s="183"/>
      <c r="T18" s="191"/>
    </row>
    <row r="19" spans="1:20" ht="12.95" customHeight="1">
      <c r="A19" s="184"/>
      <c r="B19" s="184"/>
      <c r="C19" s="184"/>
      <c r="D19" s="184"/>
      <c r="E19" s="184"/>
      <c r="F19" s="184"/>
      <c r="G19" s="194"/>
      <c r="H19" s="176"/>
      <c r="I19" s="190"/>
      <c r="J19" s="184"/>
      <c r="K19" s="184"/>
      <c r="L19" s="184"/>
      <c r="M19" s="178"/>
      <c r="N19" s="183"/>
      <c r="T19" s="191"/>
    </row>
    <row r="20" spans="1:20" ht="12.95" customHeight="1">
      <c r="A20" s="184"/>
      <c r="B20" s="184"/>
      <c r="C20" s="184"/>
      <c r="D20" s="184"/>
      <c r="E20" s="184"/>
      <c r="F20" s="184"/>
      <c r="G20" s="195" t="s">
        <v>142</v>
      </c>
      <c r="H20" s="176"/>
      <c r="I20" s="190"/>
      <c r="J20" s="184"/>
      <c r="K20" s="184"/>
      <c r="L20" s="184"/>
      <c r="M20" s="178"/>
      <c r="N20" s="183"/>
      <c r="S20" s="191"/>
    </row>
    <row r="21" spans="1:20" ht="12.95" customHeight="1" thickBot="1">
      <c r="A21" s="196"/>
      <c r="B21" s="196"/>
      <c r="C21" s="196"/>
      <c r="D21" s="196"/>
      <c r="E21" s="196"/>
      <c r="F21" s="196"/>
      <c r="G21" s="196"/>
      <c r="H21" s="176"/>
      <c r="I21" s="190"/>
      <c r="J21" s="184"/>
      <c r="K21" s="184"/>
      <c r="L21" s="184"/>
      <c r="M21" s="178"/>
      <c r="N21" s="183"/>
      <c r="S21" s="191"/>
    </row>
    <row r="22" spans="1:20" ht="12.75" customHeight="1">
      <c r="A22" s="197" t="s">
        <v>175</v>
      </c>
      <c r="B22" s="198"/>
      <c r="C22" s="198"/>
      <c r="D22" s="199"/>
      <c r="E22" s="199"/>
      <c r="F22" s="199"/>
      <c r="G22" s="199"/>
      <c r="H22" s="176"/>
      <c r="I22" s="190"/>
      <c r="J22" s="184"/>
      <c r="K22" s="184"/>
      <c r="L22" s="184"/>
      <c r="M22" s="178"/>
      <c r="N22" s="183"/>
      <c r="R22" s="191"/>
      <c r="S22" s="191"/>
    </row>
    <row r="23" spans="1:20" ht="12.75" customHeight="1" thickBot="1">
      <c r="A23" s="200" t="s">
        <v>210</v>
      </c>
      <c r="B23" s="196"/>
      <c r="C23" s="196"/>
      <c r="D23" s="201"/>
      <c r="E23" s="201"/>
      <c r="F23" s="201"/>
      <c r="G23" s="201"/>
      <c r="H23" s="176"/>
      <c r="I23" s="202"/>
      <c r="J23" s="196"/>
      <c r="K23" s="196"/>
      <c r="L23" s="196"/>
      <c r="M23" s="201"/>
      <c r="N23" s="203"/>
      <c r="R23" s="191"/>
      <c r="S23" s="191"/>
    </row>
    <row r="24" spans="1:20" s="207" customFormat="1" ht="12.75" customHeight="1" thickBot="1">
      <c r="A24" s="204" t="s">
        <v>202</v>
      </c>
      <c r="B24" s="205"/>
      <c r="C24" s="205"/>
      <c r="D24" s="205"/>
      <c r="E24" s="205"/>
      <c r="F24" s="205"/>
      <c r="G24" s="205"/>
      <c r="H24" s="205"/>
      <c r="I24" s="205"/>
      <c r="J24" s="205"/>
      <c r="K24" s="205"/>
      <c r="L24" s="205"/>
      <c r="M24" s="205"/>
      <c r="N24" s="206"/>
    </row>
    <row r="25" spans="1:20" ht="12.75" customHeight="1">
      <c r="A25" s="208"/>
      <c r="B25" s="209"/>
      <c r="C25" s="209"/>
      <c r="D25" s="209"/>
      <c r="E25" s="209"/>
      <c r="F25" s="209"/>
      <c r="G25" s="209"/>
      <c r="H25" s="209"/>
      <c r="I25" s="209"/>
      <c r="J25" s="209"/>
      <c r="K25" s="209"/>
      <c r="L25" s="209"/>
      <c r="M25" s="209"/>
      <c r="N25" s="183"/>
    </row>
    <row r="26" spans="1:20" ht="12.75" customHeight="1">
      <c r="A26" s="190"/>
      <c r="B26" s="184"/>
      <c r="C26" s="184"/>
      <c r="D26" s="184"/>
      <c r="E26" s="184"/>
      <c r="F26" s="184"/>
      <c r="G26" s="184"/>
      <c r="H26" s="184"/>
      <c r="I26" s="184"/>
      <c r="J26" s="184"/>
      <c r="K26" s="184"/>
      <c r="L26" s="184"/>
      <c r="M26" s="184"/>
      <c r="N26" s="183"/>
    </row>
    <row r="27" spans="1:20" ht="12.75" customHeight="1">
      <c r="A27" s="190"/>
      <c r="B27" s="184"/>
      <c r="C27" s="184"/>
      <c r="D27" s="184"/>
      <c r="E27" s="184"/>
      <c r="F27" s="184"/>
      <c r="G27" s="184"/>
      <c r="H27" s="184"/>
      <c r="I27" s="184"/>
      <c r="J27" s="184"/>
      <c r="K27" s="184"/>
      <c r="L27" s="184"/>
      <c r="M27" s="184"/>
      <c r="N27" s="183"/>
    </row>
    <row r="28" spans="1:20" ht="12.75" customHeight="1">
      <c r="A28" s="190"/>
      <c r="B28" s="184"/>
      <c r="C28" s="184"/>
      <c r="D28" s="184"/>
      <c r="E28" s="184"/>
      <c r="F28" s="184"/>
      <c r="G28" s="184"/>
      <c r="H28" s="184"/>
      <c r="I28" s="184"/>
      <c r="J28" s="184"/>
      <c r="K28" s="184"/>
      <c r="L28" s="184"/>
      <c r="M28" s="184"/>
      <c r="N28" s="183"/>
    </row>
    <row r="29" spans="1:20" ht="12.75" customHeight="1">
      <c r="A29" s="190"/>
      <c r="B29" s="184"/>
      <c r="C29" s="184"/>
      <c r="D29" s="184"/>
      <c r="E29" s="184"/>
      <c r="F29" s="184"/>
      <c r="G29" s="184"/>
      <c r="H29" s="184"/>
      <c r="I29" s="184"/>
      <c r="J29" s="184"/>
      <c r="K29" s="184"/>
      <c r="L29" s="184"/>
      <c r="M29" s="184"/>
      <c r="N29" s="183"/>
    </row>
    <row r="30" spans="1:20" ht="12.75" customHeight="1">
      <c r="A30" s="190"/>
      <c r="B30" s="184"/>
      <c r="C30" s="184"/>
      <c r="D30" s="184"/>
      <c r="E30" s="184"/>
      <c r="F30" s="184"/>
      <c r="G30" s="184"/>
      <c r="H30" s="184"/>
      <c r="I30" s="184"/>
      <c r="J30" s="184"/>
      <c r="K30" s="184"/>
      <c r="L30" s="184"/>
      <c r="M30" s="184"/>
      <c r="N30" s="183"/>
    </row>
    <row r="31" spans="1:20" ht="12.75" customHeight="1">
      <c r="A31" s="190"/>
      <c r="B31" s="184"/>
      <c r="C31" s="184"/>
      <c r="D31" s="184"/>
      <c r="E31" s="184"/>
      <c r="F31" s="184"/>
      <c r="G31" s="184"/>
      <c r="H31" s="184"/>
      <c r="I31" s="184"/>
      <c r="J31" s="184"/>
      <c r="K31" s="184"/>
      <c r="L31" s="184"/>
      <c r="M31" s="184"/>
      <c r="N31" s="183"/>
    </row>
    <row r="32" spans="1:20" ht="12.75" customHeight="1">
      <c r="A32" s="190"/>
      <c r="B32" s="184"/>
      <c r="C32" s="184"/>
      <c r="D32" s="184"/>
      <c r="E32" s="184"/>
      <c r="F32" s="184"/>
      <c r="G32" s="184"/>
      <c r="H32" s="184"/>
      <c r="I32" s="184"/>
      <c r="J32" s="184"/>
      <c r="K32" s="184"/>
      <c r="L32" s="184"/>
      <c r="M32" s="184"/>
      <c r="N32" s="183"/>
    </row>
    <row r="33" spans="1:16" ht="12.75" customHeight="1">
      <c r="A33" s="190"/>
      <c r="B33" s="184"/>
      <c r="C33" s="184"/>
      <c r="D33" s="184"/>
      <c r="E33" s="184"/>
      <c r="F33" s="184"/>
      <c r="G33" s="184"/>
      <c r="H33" s="184"/>
      <c r="I33" s="184"/>
      <c r="J33" s="184"/>
      <c r="K33" s="184"/>
      <c r="L33" s="184"/>
      <c r="M33" s="184"/>
      <c r="N33" s="183"/>
    </row>
    <row r="34" spans="1:16" ht="12.75" customHeight="1">
      <c r="A34" s="190"/>
      <c r="B34" s="184"/>
      <c r="C34" s="184"/>
      <c r="D34" s="184"/>
      <c r="E34" s="184"/>
      <c r="F34" s="184"/>
      <c r="G34" s="184"/>
      <c r="H34" s="184"/>
      <c r="I34" s="184"/>
      <c r="J34" s="184"/>
      <c r="K34" s="184"/>
      <c r="L34" s="184"/>
      <c r="M34" s="184"/>
      <c r="N34" s="183"/>
    </row>
    <row r="35" spans="1:16" ht="12.75" customHeight="1">
      <c r="A35" s="190"/>
      <c r="B35" s="184"/>
      <c r="C35" s="184"/>
      <c r="D35" s="184"/>
      <c r="E35" s="184"/>
      <c r="F35" s="184"/>
      <c r="G35" s="184"/>
      <c r="H35" s="184"/>
      <c r="I35" s="184"/>
      <c r="J35" s="184"/>
      <c r="K35" s="184"/>
      <c r="L35" s="184"/>
      <c r="M35" s="184"/>
      <c r="N35" s="183"/>
    </row>
    <row r="36" spans="1:16" ht="12.75" customHeight="1" thickBot="1">
      <c r="A36" s="202"/>
      <c r="B36" s="196"/>
      <c r="C36" s="196"/>
      <c r="D36" s="196"/>
      <c r="E36" s="196"/>
      <c r="F36" s="196"/>
      <c r="G36" s="196"/>
      <c r="H36" s="196"/>
      <c r="I36" s="196"/>
      <c r="J36" s="196"/>
      <c r="K36" s="196"/>
      <c r="L36" s="196"/>
      <c r="M36" s="196"/>
      <c r="N36" s="203"/>
    </row>
    <row r="37" spans="1:16" s="207" customFormat="1" ht="12.75" customHeight="1" thickBot="1">
      <c r="A37" s="210" t="s">
        <v>143</v>
      </c>
      <c r="B37" s="211">
        <v>7</v>
      </c>
      <c r="C37" s="212">
        <v>8</v>
      </c>
      <c r="D37" s="212">
        <v>9</v>
      </c>
      <c r="E37" s="212">
        <v>10</v>
      </c>
      <c r="F37" s="212">
        <v>11</v>
      </c>
      <c r="G37" s="212">
        <v>12</v>
      </c>
      <c r="H37" s="212">
        <v>13</v>
      </c>
      <c r="I37" s="212">
        <v>14</v>
      </c>
      <c r="J37" s="212">
        <v>15</v>
      </c>
      <c r="K37" s="212">
        <v>16</v>
      </c>
      <c r="L37" s="212">
        <v>17</v>
      </c>
      <c r="M37" s="212">
        <v>18</v>
      </c>
      <c r="N37" s="213" t="s">
        <v>14</v>
      </c>
    </row>
    <row r="38" spans="1:16" s="207" customFormat="1" ht="12.75" customHeight="1">
      <c r="A38" s="214" t="s">
        <v>6</v>
      </c>
      <c r="B38" s="315">
        <f>'No.2Ｄ（断面別）'!G30</f>
        <v>29</v>
      </c>
      <c r="C38" s="316">
        <f>'No.2Ｄ（断面別）'!G37</f>
        <v>46</v>
      </c>
      <c r="D38" s="316">
        <f>'No.2Ｄ（断面別）'!G38</f>
        <v>40</v>
      </c>
      <c r="E38" s="316">
        <f>'No.2Ｄ（断面別）'!G39</f>
        <v>26</v>
      </c>
      <c r="F38" s="316">
        <f>'No.2Ｄ（断面別）'!G40</f>
        <v>28</v>
      </c>
      <c r="G38" s="316">
        <f>'No.2Ｄ（断面別）'!G41</f>
        <v>25</v>
      </c>
      <c r="H38" s="316">
        <f>'No.2Ｄ（断面別）'!G42</f>
        <v>27</v>
      </c>
      <c r="I38" s="316">
        <f>'No.2Ｄ（断面別）'!G43</f>
        <v>26</v>
      </c>
      <c r="J38" s="316">
        <f>'No.2Ｄ（断面別）'!G44</f>
        <v>24</v>
      </c>
      <c r="K38" s="316">
        <f>'No.2Ｄ（断面別）'!G45</f>
        <v>25</v>
      </c>
      <c r="L38" s="316">
        <f>'No.2Ｄ（断面別）'!G52</f>
        <v>26</v>
      </c>
      <c r="M38" s="317">
        <f>'No.2Ｄ（断面別）'!G59</f>
        <v>29</v>
      </c>
      <c r="N38" s="215">
        <f>SUM(B38:M38)</f>
        <v>351</v>
      </c>
    </row>
    <row r="39" spans="1:16" s="207" customFormat="1" ht="12.75" customHeight="1" thickBot="1">
      <c r="A39" s="216" t="s">
        <v>144</v>
      </c>
      <c r="B39" s="318">
        <f>'No.2Ｄ（断面別）'!D30</f>
        <v>346</v>
      </c>
      <c r="C39" s="217">
        <f>'No.2Ｄ（断面別）'!D37</f>
        <v>299</v>
      </c>
      <c r="D39" s="217">
        <f>'No.2Ｄ（断面別）'!D38</f>
        <v>271</v>
      </c>
      <c r="E39" s="217">
        <f>'No.2Ｄ（断面別）'!D39</f>
        <v>253</v>
      </c>
      <c r="F39" s="217">
        <f>'No.2Ｄ（断面別）'!D40</f>
        <v>282</v>
      </c>
      <c r="G39" s="217">
        <f>'No.2Ｄ（断面別）'!D41</f>
        <v>254</v>
      </c>
      <c r="H39" s="217">
        <f>'No.2Ｄ（断面別）'!D42</f>
        <v>256</v>
      </c>
      <c r="I39" s="217">
        <f>'No.2Ｄ（断面別）'!D43</f>
        <v>254</v>
      </c>
      <c r="J39" s="217">
        <f>'No.2Ｄ（断面別）'!D44</f>
        <v>254</v>
      </c>
      <c r="K39" s="217">
        <f>'No.2Ｄ（断面別）'!D45</f>
        <v>266</v>
      </c>
      <c r="L39" s="217">
        <f>'No.2Ｄ（断面別）'!D52</f>
        <v>249</v>
      </c>
      <c r="M39" s="319">
        <f>'No.2Ｄ（断面別）'!D59</f>
        <v>207</v>
      </c>
      <c r="N39" s="218">
        <f>SUM(B39:M39)</f>
        <v>3191</v>
      </c>
    </row>
    <row r="40" spans="1:16" s="207" customFormat="1" ht="12.75" customHeight="1" thickBot="1">
      <c r="A40" s="216" t="s">
        <v>145</v>
      </c>
      <c r="B40" s="320">
        <f t="shared" ref="B40:M40" si="0">SUM(B38:B39)</f>
        <v>375</v>
      </c>
      <c r="C40" s="321">
        <f t="shared" si="0"/>
        <v>345</v>
      </c>
      <c r="D40" s="321">
        <f t="shared" si="0"/>
        <v>311</v>
      </c>
      <c r="E40" s="321">
        <f t="shared" si="0"/>
        <v>279</v>
      </c>
      <c r="F40" s="321">
        <f t="shared" si="0"/>
        <v>310</v>
      </c>
      <c r="G40" s="321">
        <f t="shared" si="0"/>
        <v>279</v>
      </c>
      <c r="H40" s="321">
        <f t="shared" si="0"/>
        <v>283</v>
      </c>
      <c r="I40" s="321">
        <f t="shared" si="0"/>
        <v>280</v>
      </c>
      <c r="J40" s="321">
        <f t="shared" si="0"/>
        <v>278</v>
      </c>
      <c r="K40" s="321">
        <f t="shared" si="0"/>
        <v>291</v>
      </c>
      <c r="L40" s="321">
        <f t="shared" si="0"/>
        <v>275</v>
      </c>
      <c r="M40" s="322">
        <f t="shared" si="0"/>
        <v>236</v>
      </c>
      <c r="N40" s="323">
        <f>SUM(B40:M40)</f>
        <v>3542</v>
      </c>
    </row>
    <row r="41" spans="1:16" s="207" customFormat="1" ht="12.75" customHeight="1" thickBot="1">
      <c r="A41" s="219" t="s">
        <v>146</v>
      </c>
      <c r="B41" s="324">
        <f>B38/B40*100</f>
        <v>7.7333333333333334</v>
      </c>
      <c r="C41" s="325">
        <f t="shared" ref="C41:N41" si="1">C38/C40*100</f>
        <v>13.333333333333334</v>
      </c>
      <c r="D41" s="325">
        <f t="shared" si="1"/>
        <v>12.861736334405144</v>
      </c>
      <c r="E41" s="325">
        <f t="shared" si="1"/>
        <v>9.3189964157706093</v>
      </c>
      <c r="F41" s="325">
        <f t="shared" si="1"/>
        <v>9.0322580645161281</v>
      </c>
      <c r="G41" s="325">
        <f t="shared" si="1"/>
        <v>8.9605734767025087</v>
      </c>
      <c r="H41" s="325">
        <f t="shared" si="1"/>
        <v>9.5406360424028271</v>
      </c>
      <c r="I41" s="325">
        <f t="shared" si="1"/>
        <v>9.2857142857142865</v>
      </c>
      <c r="J41" s="325">
        <f t="shared" si="1"/>
        <v>8.6330935251798557</v>
      </c>
      <c r="K41" s="325">
        <f t="shared" si="1"/>
        <v>8.5910652920962196</v>
      </c>
      <c r="L41" s="325">
        <f t="shared" si="1"/>
        <v>9.454545454545455</v>
      </c>
      <c r="M41" s="326">
        <f t="shared" si="1"/>
        <v>12.288135593220339</v>
      </c>
      <c r="N41" s="326">
        <f t="shared" si="1"/>
        <v>9.9096555618294744</v>
      </c>
    </row>
    <row r="42" spans="1:16" s="207" customFormat="1" ht="12.75" customHeight="1" thickBot="1">
      <c r="A42" s="204" t="s">
        <v>203</v>
      </c>
      <c r="B42" s="205"/>
      <c r="C42" s="205"/>
      <c r="D42" s="205"/>
      <c r="E42" s="205"/>
      <c r="F42" s="205"/>
      <c r="G42" s="205"/>
      <c r="H42" s="205"/>
      <c r="I42" s="205"/>
      <c r="J42" s="205"/>
      <c r="K42" s="205"/>
      <c r="L42" s="205"/>
      <c r="M42" s="205"/>
      <c r="N42" s="206"/>
    </row>
    <row r="43" spans="1:16" ht="12.75" customHeight="1">
      <c r="A43" s="208"/>
      <c r="B43" s="209"/>
      <c r="C43" s="209"/>
      <c r="D43" s="209"/>
      <c r="E43" s="209"/>
      <c r="F43" s="209"/>
      <c r="G43" s="209"/>
      <c r="H43" s="209"/>
      <c r="I43" s="209"/>
      <c r="J43" s="209"/>
      <c r="K43" s="209"/>
      <c r="L43" s="209"/>
      <c r="M43" s="209"/>
      <c r="N43" s="183"/>
      <c r="P43" s="207"/>
    </row>
    <row r="44" spans="1:16" ht="12.75" customHeight="1">
      <c r="A44" s="190"/>
      <c r="B44" s="184"/>
      <c r="C44" s="184"/>
      <c r="D44" s="184"/>
      <c r="E44" s="184"/>
      <c r="F44" s="184"/>
      <c r="G44" s="184"/>
      <c r="H44" s="184"/>
      <c r="I44" s="184"/>
      <c r="J44" s="184"/>
      <c r="K44" s="184"/>
      <c r="L44" s="184"/>
      <c r="M44" s="184"/>
      <c r="N44" s="183"/>
      <c r="P44" s="207"/>
    </row>
    <row r="45" spans="1:16" ht="12.75" customHeight="1">
      <c r="A45" s="190"/>
      <c r="B45" s="184"/>
      <c r="C45" s="184"/>
      <c r="D45" s="184"/>
      <c r="E45" s="184"/>
      <c r="F45" s="184"/>
      <c r="G45" s="184"/>
      <c r="H45" s="184"/>
      <c r="I45" s="184"/>
      <c r="J45" s="184"/>
      <c r="K45" s="184"/>
      <c r="L45" s="184"/>
      <c r="M45" s="184"/>
      <c r="N45" s="183"/>
      <c r="P45" s="207"/>
    </row>
    <row r="46" spans="1:16" ht="12.75" customHeight="1">
      <c r="A46" s="190"/>
      <c r="B46" s="184"/>
      <c r="C46" s="184"/>
      <c r="D46" s="184"/>
      <c r="E46" s="184"/>
      <c r="F46" s="184"/>
      <c r="G46" s="184"/>
      <c r="H46" s="184"/>
      <c r="I46" s="184"/>
      <c r="J46" s="184"/>
      <c r="K46" s="184"/>
      <c r="L46" s="184"/>
      <c r="M46" s="184"/>
      <c r="N46" s="183"/>
      <c r="P46" s="207"/>
    </row>
    <row r="47" spans="1:16" ht="12.75" customHeight="1">
      <c r="A47" s="190"/>
      <c r="B47" s="184"/>
      <c r="C47" s="184"/>
      <c r="D47" s="184"/>
      <c r="E47" s="184"/>
      <c r="F47" s="184"/>
      <c r="G47" s="184"/>
      <c r="H47" s="184"/>
      <c r="I47" s="184"/>
      <c r="J47" s="184"/>
      <c r="K47" s="184"/>
      <c r="L47" s="184"/>
      <c r="M47" s="184"/>
      <c r="N47" s="183"/>
      <c r="P47" s="207"/>
    </row>
    <row r="48" spans="1:16" ht="12.75" customHeight="1">
      <c r="A48" s="190"/>
      <c r="B48" s="184"/>
      <c r="C48" s="184"/>
      <c r="D48" s="184"/>
      <c r="E48" s="184"/>
      <c r="F48" s="184"/>
      <c r="G48" s="184"/>
      <c r="H48" s="184"/>
      <c r="I48" s="184"/>
      <c r="J48" s="184"/>
      <c r="K48" s="184"/>
      <c r="L48" s="184"/>
      <c r="M48" s="184"/>
      <c r="N48" s="183"/>
      <c r="P48" s="207"/>
    </row>
    <row r="49" spans="1:16" ht="12.75" customHeight="1">
      <c r="A49" s="190"/>
      <c r="B49" s="184"/>
      <c r="C49" s="184"/>
      <c r="D49" s="184"/>
      <c r="E49" s="184"/>
      <c r="F49" s="184"/>
      <c r="G49" s="184"/>
      <c r="H49" s="184"/>
      <c r="I49" s="184"/>
      <c r="J49" s="184"/>
      <c r="K49" s="184"/>
      <c r="L49" s="184"/>
      <c r="M49" s="184"/>
      <c r="N49" s="183"/>
      <c r="P49" s="207"/>
    </row>
    <row r="50" spans="1:16" ht="12.75" customHeight="1">
      <c r="A50" s="190"/>
      <c r="B50" s="184"/>
      <c r="C50" s="184"/>
      <c r="D50" s="184"/>
      <c r="E50" s="184"/>
      <c r="F50" s="184"/>
      <c r="G50" s="184"/>
      <c r="H50" s="184"/>
      <c r="I50" s="184"/>
      <c r="J50" s="184"/>
      <c r="K50" s="184"/>
      <c r="L50" s="184"/>
      <c r="M50" s="184"/>
      <c r="N50" s="183"/>
      <c r="P50" s="207"/>
    </row>
    <row r="51" spans="1:16" ht="12.75" customHeight="1">
      <c r="A51" s="190"/>
      <c r="B51" s="184"/>
      <c r="C51" s="184"/>
      <c r="D51" s="184"/>
      <c r="E51" s="184"/>
      <c r="F51" s="184"/>
      <c r="G51" s="184"/>
      <c r="H51" s="184"/>
      <c r="I51" s="184"/>
      <c r="J51" s="184"/>
      <c r="K51" s="184"/>
      <c r="L51" s="184"/>
      <c r="M51" s="184"/>
      <c r="N51" s="183"/>
      <c r="P51" s="207"/>
    </row>
    <row r="52" spans="1:16" ht="12.75" customHeight="1">
      <c r="A52" s="190"/>
      <c r="B52" s="184"/>
      <c r="C52" s="184"/>
      <c r="D52" s="184"/>
      <c r="E52" s="184"/>
      <c r="F52" s="184"/>
      <c r="G52" s="184"/>
      <c r="H52" s="184"/>
      <c r="I52" s="184"/>
      <c r="J52" s="184"/>
      <c r="K52" s="184"/>
      <c r="L52" s="184"/>
      <c r="M52" s="184"/>
      <c r="N52" s="183"/>
      <c r="P52" s="207"/>
    </row>
    <row r="53" spans="1:16" ht="12.75" customHeight="1">
      <c r="A53" s="190"/>
      <c r="B53" s="184"/>
      <c r="C53" s="184"/>
      <c r="D53" s="184"/>
      <c r="E53" s="184"/>
      <c r="F53" s="184"/>
      <c r="G53" s="184"/>
      <c r="H53" s="184"/>
      <c r="I53" s="184"/>
      <c r="J53" s="184"/>
      <c r="K53" s="184"/>
      <c r="L53" s="184"/>
      <c r="M53" s="184"/>
      <c r="N53" s="183"/>
      <c r="P53" s="207"/>
    </row>
    <row r="54" spans="1:16" ht="12.75" customHeight="1" thickBot="1">
      <c r="A54" s="202"/>
      <c r="B54" s="196"/>
      <c r="C54" s="196"/>
      <c r="D54" s="196"/>
      <c r="E54" s="196"/>
      <c r="F54" s="196"/>
      <c r="G54" s="196"/>
      <c r="H54" s="196"/>
      <c r="I54" s="196"/>
      <c r="J54" s="196"/>
      <c r="K54" s="196"/>
      <c r="L54" s="196"/>
      <c r="M54" s="196"/>
      <c r="N54" s="203"/>
      <c r="P54" s="207"/>
    </row>
    <row r="55" spans="1:16" s="207" customFormat="1" ht="12.75" customHeight="1" thickBot="1">
      <c r="A55" s="210" t="s">
        <v>143</v>
      </c>
      <c r="B55" s="211">
        <v>7</v>
      </c>
      <c r="C55" s="212">
        <v>8</v>
      </c>
      <c r="D55" s="212">
        <v>9</v>
      </c>
      <c r="E55" s="212">
        <v>10</v>
      </c>
      <c r="F55" s="212">
        <v>11</v>
      </c>
      <c r="G55" s="212">
        <v>12</v>
      </c>
      <c r="H55" s="212">
        <v>13</v>
      </c>
      <c r="I55" s="212">
        <v>14</v>
      </c>
      <c r="J55" s="212">
        <v>15</v>
      </c>
      <c r="K55" s="212">
        <v>16</v>
      </c>
      <c r="L55" s="212">
        <v>17</v>
      </c>
      <c r="M55" s="212">
        <v>18</v>
      </c>
      <c r="N55" s="213" t="s">
        <v>14</v>
      </c>
    </row>
    <row r="56" spans="1:16" s="207" customFormat="1" ht="12.75" customHeight="1">
      <c r="A56" s="214" t="s">
        <v>6</v>
      </c>
      <c r="B56" s="315">
        <f>'No.2Ｄ（断面別）'!P30</f>
        <v>33</v>
      </c>
      <c r="C56" s="316">
        <f>'No.2Ｄ（断面別）'!P37</f>
        <v>30</v>
      </c>
      <c r="D56" s="316">
        <f>'No.2Ｄ（断面別）'!P38</f>
        <v>38</v>
      </c>
      <c r="E56" s="316">
        <f>'No.2Ｄ（断面別）'!P39</f>
        <v>36</v>
      </c>
      <c r="F56" s="316">
        <f>'No.2Ｄ（断面別）'!P40</f>
        <v>22</v>
      </c>
      <c r="G56" s="316">
        <f>'No.2Ｄ（断面別）'!P41</f>
        <v>21</v>
      </c>
      <c r="H56" s="316">
        <f>'No.2Ｄ（断面別）'!P42</f>
        <v>23</v>
      </c>
      <c r="I56" s="316">
        <f>'No.2Ｄ（断面別）'!P43</f>
        <v>17</v>
      </c>
      <c r="J56" s="316">
        <f>'No.2Ｄ（断面別）'!P44</f>
        <v>19</v>
      </c>
      <c r="K56" s="316">
        <f>'No.2Ｄ（断面別）'!P45</f>
        <v>19</v>
      </c>
      <c r="L56" s="316">
        <f>'No.2Ｄ（断面別）'!P52</f>
        <v>23</v>
      </c>
      <c r="M56" s="317">
        <f>'No.2Ｄ（断面別）'!P59</f>
        <v>22</v>
      </c>
      <c r="N56" s="215">
        <f>SUM(B56:M56)</f>
        <v>303</v>
      </c>
    </row>
    <row r="57" spans="1:16" s="207" customFormat="1" ht="12.75" customHeight="1" thickBot="1">
      <c r="A57" s="216" t="s">
        <v>144</v>
      </c>
      <c r="B57" s="318">
        <f>'No.2Ｄ（断面別）'!M30</f>
        <v>214</v>
      </c>
      <c r="C57" s="217">
        <f>'No.2Ｄ（断面別）'!M37</f>
        <v>227</v>
      </c>
      <c r="D57" s="217">
        <f>'No.2Ｄ（断面別）'!M38</f>
        <v>249</v>
      </c>
      <c r="E57" s="217">
        <f>'No.2Ｄ（断面別）'!M39</f>
        <v>270</v>
      </c>
      <c r="F57" s="217">
        <f>'No.2Ｄ（断面別）'!M40</f>
        <v>257</v>
      </c>
      <c r="G57" s="217">
        <f>'No.2Ｄ（断面別）'!M41</f>
        <v>283</v>
      </c>
      <c r="H57" s="217">
        <f>'No.2Ｄ（断面別）'!M42</f>
        <v>295</v>
      </c>
      <c r="I57" s="217">
        <f>'No.2Ｄ（断面別）'!M43</f>
        <v>322</v>
      </c>
      <c r="J57" s="217">
        <f>'No.2Ｄ（断面別）'!M44</f>
        <v>334</v>
      </c>
      <c r="K57" s="217">
        <f>'No.2Ｄ（断面別）'!M45</f>
        <v>309</v>
      </c>
      <c r="L57" s="217">
        <f>'No.2Ｄ（断面別）'!M52</f>
        <v>331</v>
      </c>
      <c r="M57" s="319">
        <f>'No.2Ｄ（断面別）'!M59</f>
        <v>341</v>
      </c>
      <c r="N57" s="218">
        <f>SUM(B57:M57)</f>
        <v>3432</v>
      </c>
    </row>
    <row r="58" spans="1:16" s="207" customFormat="1" ht="12.75" customHeight="1" thickBot="1">
      <c r="A58" s="216" t="s">
        <v>145</v>
      </c>
      <c r="B58" s="320">
        <f t="shared" ref="B58:M58" si="2">SUM(B56:B57)</f>
        <v>247</v>
      </c>
      <c r="C58" s="321">
        <f t="shared" si="2"/>
        <v>257</v>
      </c>
      <c r="D58" s="321">
        <f t="shared" si="2"/>
        <v>287</v>
      </c>
      <c r="E58" s="321">
        <f t="shared" si="2"/>
        <v>306</v>
      </c>
      <c r="F58" s="321">
        <f t="shared" si="2"/>
        <v>279</v>
      </c>
      <c r="G58" s="321">
        <f t="shared" si="2"/>
        <v>304</v>
      </c>
      <c r="H58" s="321">
        <f t="shared" si="2"/>
        <v>318</v>
      </c>
      <c r="I58" s="321">
        <f t="shared" si="2"/>
        <v>339</v>
      </c>
      <c r="J58" s="321">
        <f t="shared" si="2"/>
        <v>353</v>
      </c>
      <c r="K58" s="321">
        <f t="shared" si="2"/>
        <v>328</v>
      </c>
      <c r="L58" s="321">
        <f t="shared" si="2"/>
        <v>354</v>
      </c>
      <c r="M58" s="322">
        <f t="shared" si="2"/>
        <v>363</v>
      </c>
      <c r="N58" s="323">
        <f>SUM(B58:M58)</f>
        <v>3735</v>
      </c>
    </row>
    <row r="59" spans="1:16" s="207" customFormat="1" ht="12.75" customHeight="1" thickBot="1">
      <c r="A59" s="219" t="s">
        <v>146</v>
      </c>
      <c r="B59" s="324">
        <f>B56/B58*100</f>
        <v>13.360323886639677</v>
      </c>
      <c r="C59" s="325">
        <f t="shared" ref="C59:N59" si="3">C56/C58*100</f>
        <v>11.673151750972762</v>
      </c>
      <c r="D59" s="325">
        <f t="shared" si="3"/>
        <v>13.240418118466899</v>
      </c>
      <c r="E59" s="325">
        <f t="shared" si="3"/>
        <v>11.76470588235294</v>
      </c>
      <c r="F59" s="325">
        <f t="shared" si="3"/>
        <v>7.8853046594982077</v>
      </c>
      <c r="G59" s="325">
        <f t="shared" si="3"/>
        <v>6.9078947368421062</v>
      </c>
      <c r="H59" s="325">
        <f t="shared" si="3"/>
        <v>7.232704402515723</v>
      </c>
      <c r="I59" s="325">
        <f t="shared" si="3"/>
        <v>5.0147492625368733</v>
      </c>
      <c r="J59" s="325">
        <f t="shared" si="3"/>
        <v>5.382436260623229</v>
      </c>
      <c r="K59" s="325">
        <f t="shared" si="3"/>
        <v>5.7926829268292686</v>
      </c>
      <c r="L59" s="325">
        <f t="shared" si="3"/>
        <v>6.4971751412429377</v>
      </c>
      <c r="M59" s="326">
        <f t="shared" si="3"/>
        <v>6.0606060606060606</v>
      </c>
      <c r="N59" s="326">
        <f t="shared" si="3"/>
        <v>8.1124497991967868</v>
      </c>
    </row>
    <row r="60" spans="1:16" s="207" customFormat="1" ht="12.75" customHeight="1" thickBot="1">
      <c r="A60" s="204" t="s">
        <v>155</v>
      </c>
      <c r="B60" s="205"/>
      <c r="C60" s="205"/>
      <c r="D60" s="205"/>
      <c r="E60" s="205"/>
      <c r="F60" s="205"/>
      <c r="G60" s="205"/>
      <c r="H60" s="205"/>
      <c r="I60" s="205"/>
      <c r="J60" s="205"/>
      <c r="K60" s="205"/>
      <c r="L60" s="205"/>
      <c r="M60" s="205"/>
      <c r="N60" s="206"/>
    </row>
    <row r="61" spans="1:16" ht="12.75" customHeight="1">
      <c r="A61" s="208"/>
      <c r="B61" s="209"/>
      <c r="C61" s="209"/>
      <c r="D61" s="209"/>
      <c r="E61" s="209"/>
      <c r="F61" s="209"/>
      <c r="G61" s="209"/>
      <c r="H61" s="209"/>
      <c r="I61" s="209"/>
      <c r="J61" s="209"/>
      <c r="K61" s="209"/>
      <c r="L61" s="209"/>
      <c r="M61" s="209"/>
      <c r="N61" s="183"/>
      <c r="P61" s="207"/>
    </row>
    <row r="62" spans="1:16" ht="12.75" customHeight="1">
      <c r="A62" s="190"/>
      <c r="B62" s="184"/>
      <c r="C62" s="184"/>
      <c r="D62" s="184"/>
      <c r="E62" s="184"/>
      <c r="F62" s="184"/>
      <c r="G62" s="184"/>
      <c r="H62" s="184"/>
      <c r="I62" s="184"/>
      <c r="J62" s="184"/>
      <c r="K62" s="184"/>
      <c r="L62" s="184"/>
      <c r="M62" s="184"/>
      <c r="N62" s="183"/>
      <c r="P62" s="207"/>
    </row>
    <row r="63" spans="1:16" ht="12.75" customHeight="1">
      <c r="A63" s="190"/>
      <c r="B63" s="184"/>
      <c r="C63" s="184"/>
      <c r="D63" s="184"/>
      <c r="E63" s="184"/>
      <c r="F63" s="184"/>
      <c r="G63" s="184"/>
      <c r="H63" s="184"/>
      <c r="I63" s="184"/>
      <c r="J63" s="184"/>
      <c r="K63" s="184"/>
      <c r="L63" s="184"/>
      <c r="M63" s="184"/>
      <c r="N63" s="183"/>
      <c r="P63" s="207"/>
    </row>
    <row r="64" spans="1:16" ht="12.75" customHeight="1">
      <c r="A64" s="190"/>
      <c r="B64" s="184"/>
      <c r="C64" s="184"/>
      <c r="D64" s="184"/>
      <c r="E64" s="184"/>
      <c r="F64" s="184"/>
      <c r="G64" s="184"/>
      <c r="H64" s="184"/>
      <c r="I64" s="184"/>
      <c r="J64" s="184"/>
      <c r="K64" s="184"/>
      <c r="L64" s="184"/>
      <c r="M64" s="184"/>
      <c r="N64" s="183"/>
      <c r="P64" s="207"/>
    </row>
    <row r="65" spans="1:16" ht="12.75" customHeight="1">
      <c r="A65" s="190"/>
      <c r="B65" s="184"/>
      <c r="C65" s="184"/>
      <c r="D65" s="184"/>
      <c r="E65" s="184"/>
      <c r="F65" s="184"/>
      <c r="G65" s="184"/>
      <c r="H65" s="184"/>
      <c r="I65" s="184"/>
      <c r="J65" s="184"/>
      <c r="K65" s="184"/>
      <c r="L65" s="184"/>
      <c r="M65" s="184"/>
      <c r="N65" s="183"/>
      <c r="P65" s="207"/>
    </row>
    <row r="66" spans="1:16" ht="12.75" customHeight="1">
      <c r="A66" s="190"/>
      <c r="B66" s="184"/>
      <c r="C66" s="184"/>
      <c r="D66" s="184"/>
      <c r="E66" s="184"/>
      <c r="F66" s="184"/>
      <c r="G66" s="184"/>
      <c r="H66" s="184"/>
      <c r="I66" s="184"/>
      <c r="J66" s="184"/>
      <c r="K66" s="184"/>
      <c r="L66" s="184"/>
      <c r="M66" s="184"/>
      <c r="N66" s="183"/>
      <c r="P66" s="207"/>
    </row>
    <row r="67" spans="1:16" ht="12.75" customHeight="1">
      <c r="A67" s="190"/>
      <c r="B67" s="184"/>
      <c r="C67" s="184"/>
      <c r="D67" s="184"/>
      <c r="E67" s="184"/>
      <c r="F67" s="184"/>
      <c r="G67" s="184"/>
      <c r="H67" s="184"/>
      <c r="I67" s="184"/>
      <c r="J67" s="184"/>
      <c r="K67" s="184"/>
      <c r="L67" s="184"/>
      <c r="M67" s="184"/>
      <c r="N67" s="183"/>
      <c r="P67" s="207"/>
    </row>
    <row r="68" spans="1:16" ht="12.75" customHeight="1">
      <c r="A68" s="190"/>
      <c r="B68" s="184"/>
      <c r="C68" s="184"/>
      <c r="D68" s="184"/>
      <c r="E68" s="184"/>
      <c r="F68" s="184"/>
      <c r="G68" s="184"/>
      <c r="H68" s="184"/>
      <c r="I68" s="184"/>
      <c r="J68" s="184"/>
      <c r="K68" s="184"/>
      <c r="L68" s="184"/>
      <c r="M68" s="184"/>
      <c r="N68" s="183"/>
      <c r="P68" s="207"/>
    </row>
    <row r="69" spans="1:16" ht="12.75" customHeight="1">
      <c r="A69" s="190"/>
      <c r="B69" s="184"/>
      <c r="C69" s="184"/>
      <c r="D69" s="184"/>
      <c r="E69" s="184"/>
      <c r="F69" s="184"/>
      <c r="G69" s="184"/>
      <c r="H69" s="184"/>
      <c r="I69" s="184"/>
      <c r="J69" s="184"/>
      <c r="K69" s="184"/>
      <c r="L69" s="184"/>
      <c r="M69" s="184"/>
      <c r="N69" s="183"/>
      <c r="P69" s="207"/>
    </row>
    <row r="70" spans="1:16" ht="12.75" customHeight="1">
      <c r="A70" s="190"/>
      <c r="B70" s="184"/>
      <c r="C70" s="184"/>
      <c r="D70" s="184"/>
      <c r="E70" s="184"/>
      <c r="F70" s="184"/>
      <c r="G70" s="184"/>
      <c r="H70" s="184"/>
      <c r="I70" s="184"/>
      <c r="J70" s="184"/>
      <c r="K70" s="184"/>
      <c r="L70" s="184"/>
      <c r="M70" s="184"/>
      <c r="N70" s="183"/>
      <c r="P70" s="207"/>
    </row>
    <row r="71" spans="1:16" ht="12.75" customHeight="1">
      <c r="A71" s="190"/>
      <c r="B71" s="184"/>
      <c r="C71" s="184"/>
      <c r="D71" s="184"/>
      <c r="E71" s="184"/>
      <c r="F71" s="184"/>
      <c r="G71" s="184"/>
      <c r="H71" s="184"/>
      <c r="I71" s="184"/>
      <c r="J71" s="184"/>
      <c r="K71" s="184"/>
      <c r="L71" s="184"/>
      <c r="M71" s="184"/>
      <c r="N71" s="183"/>
      <c r="P71" s="207"/>
    </row>
    <row r="72" spans="1:16" ht="12.75" customHeight="1" thickBot="1">
      <c r="A72" s="202"/>
      <c r="B72" s="196"/>
      <c r="C72" s="196"/>
      <c r="D72" s="196"/>
      <c r="E72" s="196"/>
      <c r="F72" s="196"/>
      <c r="G72" s="196"/>
      <c r="H72" s="196"/>
      <c r="I72" s="196"/>
      <c r="J72" s="196"/>
      <c r="K72" s="196"/>
      <c r="L72" s="196"/>
      <c r="M72" s="196"/>
      <c r="N72" s="203"/>
      <c r="P72" s="207"/>
    </row>
    <row r="73" spans="1:16" s="207" customFormat="1" ht="12.75" customHeight="1" thickBot="1">
      <c r="A73" s="210" t="s">
        <v>143</v>
      </c>
      <c r="B73" s="211">
        <v>7</v>
      </c>
      <c r="C73" s="212">
        <v>8</v>
      </c>
      <c r="D73" s="212">
        <v>9</v>
      </c>
      <c r="E73" s="212">
        <v>10</v>
      </c>
      <c r="F73" s="212">
        <v>11</v>
      </c>
      <c r="G73" s="212">
        <v>12</v>
      </c>
      <c r="H73" s="212">
        <v>13</v>
      </c>
      <c r="I73" s="212">
        <v>14</v>
      </c>
      <c r="J73" s="212">
        <v>15</v>
      </c>
      <c r="K73" s="212">
        <v>16</v>
      </c>
      <c r="L73" s="212">
        <v>17</v>
      </c>
      <c r="M73" s="212">
        <v>18</v>
      </c>
      <c r="N73" s="213" t="s">
        <v>14</v>
      </c>
    </row>
    <row r="74" spans="1:16" s="207" customFormat="1" ht="12.75" customHeight="1">
      <c r="A74" s="214" t="s">
        <v>6</v>
      </c>
      <c r="B74" s="315">
        <f>B38+B56</f>
        <v>62</v>
      </c>
      <c r="C74" s="316">
        <f t="shared" ref="C74:M75" si="4">C38+C56</f>
        <v>76</v>
      </c>
      <c r="D74" s="316">
        <f t="shared" si="4"/>
        <v>78</v>
      </c>
      <c r="E74" s="316">
        <f t="shared" si="4"/>
        <v>62</v>
      </c>
      <c r="F74" s="316">
        <f t="shared" si="4"/>
        <v>50</v>
      </c>
      <c r="G74" s="316">
        <f t="shared" si="4"/>
        <v>46</v>
      </c>
      <c r="H74" s="316">
        <f t="shared" si="4"/>
        <v>50</v>
      </c>
      <c r="I74" s="316">
        <f t="shared" si="4"/>
        <v>43</v>
      </c>
      <c r="J74" s="316">
        <f t="shared" si="4"/>
        <v>43</v>
      </c>
      <c r="K74" s="316">
        <f t="shared" si="4"/>
        <v>44</v>
      </c>
      <c r="L74" s="316">
        <f t="shared" si="4"/>
        <v>49</v>
      </c>
      <c r="M74" s="317">
        <f t="shared" si="4"/>
        <v>51</v>
      </c>
      <c r="N74" s="215">
        <f>SUM(B74:M74)</f>
        <v>654</v>
      </c>
    </row>
    <row r="75" spans="1:16" s="207" customFormat="1" ht="12.75" customHeight="1" thickBot="1">
      <c r="A75" s="216" t="s">
        <v>144</v>
      </c>
      <c r="B75" s="318">
        <f>B39+B57</f>
        <v>560</v>
      </c>
      <c r="C75" s="217">
        <f t="shared" si="4"/>
        <v>526</v>
      </c>
      <c r="D75" s="217">
        <f t="shared" si="4"/>
        <v>520</v>
      </c>
      <c r="E75" s="217">
        <f t="shared" si="4"/>
        <v>523</v>
      </c>
      <c r="F75" s="217">
        <f t="shared" si="4"/>
        <v>539</v>
      </c>
      <c r="G75" s="217">
        <f t="shared" si="4"/>
        <v>537</v>
      </c>
      <c r="H75" s="217">
        <f t="shared" si="4"/>
        <v>551</v>
      </c>
      <c r="I75" s="217">
        <f t="shared" si="4"/>
        <v>576</v>
      </c>
      <c r="J75" s="217">
        <f t="shared" si="4"/>
        <v>588</v>
      </c>
      <c r="K75" s="217">
        <f t="shared" si="4"/>
        <v>575</v>
      </c>
      <c r="L75" s="217">
        <f t="shared" si="4"/>
        <v>580</v>
      </c>
      <c r="M75" s="217">
        <f t="shared" si="4"/>
        <v>548</v>
      </c>
      <c r="N75" s="218">
        <f>SUM(B75:M75)</f>
        <v>6623</v>
      </c>
    </row>
    <row r="76" spans="1:16" s="207" customFormat="1" ht="12.75" customHeight="1" thickBot="1">
      <c r="A76" s="216" t="s">
        <v>145</v>
      </c>
      <c r="B76" s="320">
        <f t="shared" ref="B76:M76" si="5">SUM(B74:B75)</f>
        <v>622</v>
      </c>
      <c r="C76" s="321">
        <f t="shared" si="5"/>
        <v>602</v>
      </c>
      <c r="D76" s="321">
        <f t="shared" si="5"/>
        <v>598</v>
      </c>
      <c r="E76" s="321">
        <f t="shared" si="5"/>
        <v>585</v>
      </c>
      <c r="F76" s="321">
        <f t="shared" si="5"/>
        <v>589</v>
      </c>
      <c r="G76" s="321">
        <f t="shared" si="5"/>
        <v>583</v>
      </c>
      <c r="H76" s="321">
        <f t="shared" si="5"/>
        <v>601</v>
      </c>
      <c r="I76" s="321">
        <f t="shared" si="5"/>
        <v>619</v>
      </c>
      <c r="J76" s="321">
        <f t="shared" si="5"/>
        <v>631</v>
      </c>
      <c r="K76" s="321">
        <f t="shared" si="5"/>
        <v>619</v>
      </c>
      <c r="L76" s="321">
        <f t="shared" si="5"/>
        <v>629</v>
      </c>
      <c r="M76" s="322">
        <f t="shared" si="5"/>
        <v>599</v>
      </c>
      <c r="N76" s="323">
        <f>SUM(B76:M76)</f>
        <v>7277</v>
      </c>
    </row>
    <row r="77" spans="1:16" s="207" customFormat="1" ht="12.75" customHeight="1" thickBot="1">
      <c r="A77" s="219" t="s">
        <v>146</v>
      </c>
      <c r="B77" s="324">
        <f>B74/B76*100</f>
        <v>9.9678456591639879</v>
      </c>
      <c r="C77" s="325">
        <f t="shared" ref="C77:N77" si="6">C74/C76*100</f>
        <v>12.624584717607974</v>
      </c>
      <c r="D77" s="325">
        <f t="shared" si="6"/>
        <v>13.043478260869565</v>
      </c>
      <c r="E77" s="325">
        <f t="shared" si="6"/>
        <v>10.598290598290598</v>
      </c>
      <c r="F77" s="325">
        <f t="shared" si="6"/>
        <v>8.4889643463497446</v>
      </c>
      <c r="G77" s="325">
        <f t="shared" si="6"/>
        <v>7.8902229845626071</v>
      </c>
      <c r="H77" s="325">
        <f t="shared" si="6"/>
        <v>8.3194675540765388</v>
      </c>
      <c r="I77" s="325">
        <f t="shared" si="6"/>
        <v>6.9466882067851374</v>
      </c>
      <c r="J77" s="325">
        <f t="shared" si="6"/>
        <v>6.8145800316957219</v>
      </c>
      <c r="K77" s="325">
        <f t="shared" si="6"/>
        <v>7.1082390953150245</v>
      </c>
      <c r="L77" s="325">
        <f t="shared" si="6"/>
        <v>7.7901430842607313</v>
      </c>
      <c r="M77" s="326">
        <f t="shared" si="6"/>
        <v>8.514190317195327</v>
      </c>
      <c r="N77" s="326">
        <f t="shared" si="6"/>
        <v>8.9872200082451563</v>
      </c>
    </row>
  </sheetData>
  <phoneticPr fontId="3"/>
  <printOptions gridLinesSet="0"/>
  <pageMargins left="0.98425196850393704" right="0.19685039370078741" top="0.47244094488188981" bottom="0.39370078740157483" header="0.51181102362204722" footer="0.51181102362204722"/>
  <pageSetup paperSize="9" scale="85" orientation="portrait" horizontalDpi="4294967292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E107"/>
  <sheetViews>
    <sheetView view="pageBreakPreview" zoomScale="40" zoomScaleNormal="75" zoomScaleSheetLayoutView="40" workbookViewId="0">
      <selection activeCell="O57" sqref="O57"/>
    </sheetView>
  </sheetViews>
  <sheetFormatPr defaultRowHeight="12"/>
  <cols>
    <col min="1" max="1" width="10.1640625" style="280" customWidth="1"/>
    <col min="2" max="3" width="6.6640625" style="280" customWidth="1"/>
    <col min="4" max="5" width="7.83203125" style="221" customWidth="1"/>
    <col min="6" max="6" width="10.1640625" style="221" customWidth="1"/>
    <col min="7" max="13" width="7.83203125" style="221" customWidth="1"/>
    <col min="14" max="14" width="10.1640625" style="221" customWidth="1"/>
    <col min="15" max="16" width="6.6640625" style="221" customWidth="1"/>
    <col min="17" max="18" width="7.83203125" style="221" customWidth="1"/>
    <col min="19" max="19" width="10.1640625" style="221" customWidth="1"/>
    <col min="20" max="26" width="7.83203125" style="221" customWidth="1"/>
    <col min="27" max="27" width="9.33203125" style="221"/>
    <col min="28" max="33" width="9.33203125" style="221" customWidth="1"/>
    <col min="34" max="16384" width="9.33203125" style="221"/>
  </cols>
  <sheetData>
    <row r="1" spans="1:26" ht="15.6" customHeight="1" thickBot="1">
      <c r="A1" s="332"/>
      <c r="B1" s="220"/>
      <c r="C1" s="220"/>
      <c r="F1" s="333"/>
    </row>
    <row r="2" spans="1:26" ht="16.5" customHeight="1">
      <c r="A2" s="222"/>
      <c r="B2" s="223"/>
      <c r="C2" s="223"/>
      <c r="D2" s="224"/>
      <c r="E2" s="224"/>
      <c r="F2" s="224"/>
      <c r="G2" s="224"/>
      <c r="H2" s="224"/>
      <c r="I2" s="224"/>
      <c r="J2" s="224"/>
      <c r="K2" s="224"/>
      <c r="L2" s="224"/>
      <c r="M2" s="226"/>
      <c r="N2" s="225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6"/>
    </row>
    <row r="3" spans="1:26" ht="16.5" customHeight="1">
      <c r="A3" s="227"/>
      <c r="B3" s="228"/>
      <c r="C3" s="228"/>
      <c r="D3" s="229"/>
      <c r="E3" s="229"/>
      <c r="F3" s="229"/>
      <c r="G3" s="229"/>
      <c r="H3" s="229"/>
      <c r="I3" s="229"/>
      <c r="J3" s="229"/>
      <c r="K3" s="229"/>
      <c r="L3" s="229"/>
      <c r="M3" s="231"/>
      <c r="N3" s="230"/>
      <c r="O3" s="229"/>
      <c r="P3" s="229"/>
      <c r="Q3" s="229"/>
      <c r="R3" s="229"/>
      <c r="S3" s="229"/>
      <c r="T3" s="229"/>
      <c r="U3" s="229"/>
      <c r="V3" s="229"/>
      <c r="W3" s="229"/>
      <c r="X3" s="229"/>
      <c r="Y3" s="229"/>
      <c r="Z3" s="231"/>
    </row>
    <row r="4" spans="1:26" ht="16.5" customHeight="1">
      <c r="A4" s="232"/>
      <c r="B4" s="233"/>
      <c r="C4" s="233"/>
      <c r="D4" s="229"/>
      <c r="E4" s="229"/>
      <c r="F4" s="229"/>
      <c r="G4" s="229"/>
      <c r="H4" s="229"/>
      <c r="I4" s="229"/>
      <c r="J4" s="229"/>
      <c r="K4" s="229"/>
      <c r="L4" s="229"/>
      <c r="M4" s="231"/>
      <c r="N4" s="230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29"/>
      <c r="Z4" s="231"/>
    </row>
    <row r="5" spans="1:26" ht="27.75" customHeight="1">
      <c r="A5" s="227" t="s">
        <v>156</v>
      </c>
      <c r="B5" s="228"/>
      <c r="C5" s="228"/>
      <c r="D5" s="228"/>
      <c r="E5" s="228"/>
      <c r="F5" s="228"/>
      <c r="G5" s="228"/>
      <c r="H5" s="228"/>
      <c r="I5" s="234"/>
      <c r="J5" s="234"/>
      <c r="K5" s="234"/>
      <c r="L5" s="234"/>
      <c r="M5" s="231"/>
      <c r="N5" s="230"/>
      <c r="O5" s="229"/>
      <c r="P5" s="229"/>
      <c r="W5" s="229"/>
      <c r="X5" s="229"/>
      <c r="Y5" s="229"/>
      <c r="Z5" s="231"/>
    </row>
    <row r="6" spans="1:26" ht="20.100000000000001" customHeight="1">
      <c r="A6" s="235"/>
      <c r="B6" s="220"/>
      <c r="C6" s="220"/>
      <c r="D6" s="233"/>
      <c r="E6" s="233"/>
      <c r="F6" s="233"/>
      <c r="G6" s="233"/>
      <c r="H6" s="233"/>
      <c r="I6" s="229"/>
      <c r="J6" s="229"/>
      <c r="K6" s="229"/>
      <c r="L6" s="229"/>
      <c r="M6" s="231"/>
      <c r="N6" s="230"/>
      <c r="O6" s="229"/>
      <c r="P6" s="229"/>
      <c r="W6" s="229"/>
      <c r="X6" s="229"/>
      <c r="Y6" s="229"/>
      <c r="Z6" s="231"/>
    </row>
    <row r="7" spans="1:26" ht="20.100000000000001" customHeight="1">
      <c r="A7" s="235"/>
      <c r="B7" s="220"/>
      <c r="C7" s="220"/>
      <c r="D7" s="229"/>
      <c r="E7" s="229"/>
      <c r="F7" s="334" t="s">
        <v>55</v>
      </c>
      <c r="G7" s="229"/>
      <c r="H7" s="229"/>
      <c r="I7" s="229"/>
      <c r="J7" s="229"/>
      <c r="K7" s="229"/>
      <c r="L7" s="229"/>
      <c r="M7" s="231"/>
      <c r="N7" s="230"/>
      <c r="O7" s="229"/>
      <c r="P7" s="229"/>
      <c r="Q7" s="229"/>
      <c r="R7" s="229"/>
      <c r="S7" s="229"/>
      <c r="T7" s="229"/>
      <c r="U7" s="229"/>
      <c r="V7" s="229"/>
      <c r="W7" s="229"/>
      <c r="X7" s="229"/>
      <c r="Y7" s="229"/>
      <c r="Z7" s="231"/>
    </row>
    <row r="8" spans="1:26" ht="20.100000000000001" customHeight="1">
      <c r="A8" s="235"/>
      <c r="B8" s="220"/>
      <c r="C8" s="220"/>
      <c r="D8" s="229"/>
      <c r="E8" s="229"/>
      <c r="F8" s="229"/>
      <c r="G8" s="229"/>
      <c r="H8" s="229"/>
      <c r="I8" s="229"/>
      <c r="J8" s="229"/>
      <c r="K8" s="229"/>
      <c r="L8" s="229"/>
      <c r="M8" s="231"/>
      <c r="N8" s="230"/>
      <c r="O8" s="229"/>
      <c r="P8" s="229"/>
      <c r="Q8" s="229"/>
      <c r="R8" s="229"/>
      <c r="S8" s="229"/>
      <c r="T8" s="229"/>
      <c r="U8" s="229"/>
      <c r="V8" s="229"/>
      <c r="W8" s="229"/>
      <c r="X8" s="229"/>
      <c r="Y8" s="229"/>
      <c r="Z8" s="231"/>
    </row>
    <row r="9" spans="1:26" ht="20.100000000000001" customHeight="1">
      <c r="A9" s="235"/>
      <c r="B9" s="220"/>
      <c r="C9" s="220"/>
      <c r="D9" s="229"/>
      <c r="E9" s="229"/>
      <c r="F9" s="229"/>
      <c r="G9" s="229"/>
      <c r="H9" s="229"/>
      <c r="I9" s="229"/>
      <c r="J9" s="229"/>
      <c r="K9" s="229"/>
      <c r="L9" s="229"/>
      <c r="M9" s="231"/>
      <c r="N9" s="230"/>
      <c r="O9" s="229"/>
      <c r="P9" s="229"/>
      <c r="Q9" s="229"/>
      <c r="R9" s="229"/>
      <c r="S9" s="229"/>
      <c r="T9" s="229"/>
      <c r="U9" s="229"/>
      <c r="V9" s="229"/>
      <c r="W9" s="229"/>
      <c r="X9" s="229"/>
      <c r="Y9" s="229"/>
      <c r="Z9" s="231"/>
    </row>
    <row r="10" spans="1:26" ht="20.100000000000001" customHeight="1">
      <c r="A10" s="235"/>
      <c r="B10" s="220"/>
      <c r="C10" s="220"/>
      <c r="D10" s="229"/>
      <c r="E10" s="229"/>
      <c r="F10" s="229"/>
      <c r="G10" s="229"/>
      <c r="H10" s="229"/>
      <c r="I10" s="229"/>
      <c r="J10" s="229"/>
      <c r="K10" s="229"/>
      <c r="L10" s="229"/>
      <c r="M10" s="231"/>
      <c r="N10" s="230"/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29"/>
      <c r="Z10" s="231"/>
    </row>
    <row r="11" spans="1:26" ht="20.100000000000001" customHeight="1">
      <c r="A11" s="235"/>
      <c r="B11" s="220"/>
      <c r="C11" s="220"/>
      <c r="D11" s="229"/>
      <c r="E11" s="229"/>
      <c r="F11" s="229"/>
      <c r="G11" s="229"/>
      <c r="H11" s="229"/>
      <c r="I11" s="229"/>
      <c r="J11" s="229"/>
      <c r="K11" s="229"/>
      <c r="L11" s="229"/>
      <c r="M11" s="231"/>
      <c r="N11" s="230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31"/>
    </row>
    <row r="12" spans="1:26" ht="20.100000000000001" customHeight="1">
      <c r="A12" s="235"/>
      <c r="B12" s="220"/>
      <c r="C12" s="220"/>
      <c r="D12" s="229"/>
      <c r="E12" s="229"/>
      <c r="F12" s="229"/>
      <c r="G12" s="229"/>
      <c r="H12" s="229"/>
      <c r="I12" s="229"/>
      <c r="J12" s="229"/>
      <c r="K12" s="229"/>
      <c r="L12" s="229"/>
      <c r="M12" s="231"/>
      <c r="N12" s="230"/>
      <c r="O12" s="229"/>
      <c r="P12" s="229"/>
      <c r="Q12" s="229"/>
      <c r="R12" s="229"/>
      <c r="S12" s="229"/>
      <c r="T12" s="229"/>
      <c r="U12" s="229"/>
      <c r="V12" s="229"/>
      <c r="W12" s="229"/>
      <c r="X12" s="229"/>
      <c r="Y12" s="229"/>
      <c r="Z12" s="231"/>
    </row>
    <row r="13" spans="1:26" ht="20.100000000000001" customHeight="1">
      <c r="A13" s="235"/>
      <c r="B13" s="220"/>
      <c r="C13" s="220"/>
      <c r="D13" s="229"/>
      <c r="E13" s="229"/>
      <c r="F13" s="229"/>
      <c r="G13" s="229"/>
      <c r="H13" s="229"/>
      <c r="I13" s="229"/>
      <c r="J13" s="229"/>
      <c r="K13" s="229"/>
      <c r="L13" s="229"/>
      <c r="M13" s="231"/>
      <c r="N13" s="230"/>
      <c r="O13" s="229"/>
      <c r="P13" s="229"/>
      <c r="Q13" s="229"/>
      <c r="R13" s="229"/>
      <c r="S13" s="229"/>
      <c r="T13" s="229"/>
      <c r="U13" s="229"/>
      <c r="V13" s="229"/>
      <c r="W13" s="229"/>
      <c r="X13" s="229"/>
      <c r="Y13" s="229"/>
      <c r="Z13" s="231"/>
    </row>
    <row r="14" spans="1:26" ht="20.100000000000001" customHeight="1">
      <c r="A14" s="236" t="s">
        <v>171</v>
      </c>
      <c r="B14" s="237"/>
      <c r="C14" s="237"/>
      <c r="D14" s="229"/>
      <c r="E14" s="229"/>
      <c r="F14" s="229"/>
      <c r="G14" s="229"/>
      <c r="H14" s="229"/>
      <c r="I14" s="238"/>
      <c r="J14" s="229"/>
      <c r="K14" s="229"/>
      <c r="L14" s="229"/>
      <c r="M14" s="231"/>
      <c r="N14" s="230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231"/>
    </row>
    <row r="15" spans="1:26" ht="20.100000000000001" customHeight="1">
      <c r="A15" s="236"/>
      <c r="B15" s="237"/>
      <c r="C15" s="237"/>
      <c r="D15" s="229"/>
      <c r="E15" s="229"/>
      <c r="F15" s="229"/>
      <c r="G15" s="229"/>
      <c r="H15" s="229"/>
      <c r="I15" s="229"/>
      <c r="J15" s="229"/>
      <c r="K15" s="229"/>
      <c r="L15" s="229"/>
      <c r="M15" s="231"/>
      <c r="N15" s="230"/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29"/>
      <c r="Z15" s="231"/>
    </row>
    <row r="16" spans="1:26" ht="20.100000000000001" customHeight="1">
      <c r="A16" s="236" t="s">
        <v>157</v>
      </c>
      <c r="B16" s="237"/>
      <c r="C16" s="237"/>
      <c r="D16" s="229"/>
      <c r="E16" s="229"/>
      <c r="F16" s="229"/>
      <c r="G16" s="229"/>
      <c r="H16" s="229"/>
      <c r="I16" s="229"/>
      <c r="J16" s="229"/>
      <c r="K16" s="229"/>
      <c r="L16" s="229"/>
      <c r="M16" s="231"/>
      <c r="N16" s="230"/>
      <c r="O16" s="229"/>
      <c r="P16" s="229"/>
      <c r="Q16" s="229"/>
      <c r="R16" s="229"/>
      <c r="S16" s="229"/>
      <c r="T16" s="229"/>
      <c r="U16" s="229"/>
      <c r="V16" s="229"/>
      <c r="W16" s="229"/>
      <c r="X16" s="229"/>
      <c r="Y16" s="229"/>
      <c r="Z16" s="231"/>
    </row>
    <row r="17" spans="1:31" ht="20.100000000000001" customHeight="1">
      <c r="A17" s="239"/>
      <c r="B17" s="240"/>
      <c r="C17" s="240"/>
      <c r="D17" s="229"/>
      <c r="E17" s="229"/>
      <c r="F17" s="229"/>
      <c r="G17" s="229"/>
      <c r="H17" s="229"/>
      <c r="I17" s="229"/>
      <c r="J17" s="229"/>
      <c r="K17" s="229"/>
      <c r="L17" s="229"/>
      <c r="M17" s="231"/>
      <c r="N17" s="230"/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29"/>
      <c r="Z17" s="231"/>
    </row>
    <row r="18" spans="1:31" ht="20.100000000000001" customHeight="1">
      <c r="A18" s="239" t="s">
        <v>211</v>
      </c>
      <c r="B18" s="240"/>
      <c r="C18" s="240"/>
      <c r="D18" s="229"/>
      <c r="E18" s="229"/>
      <c r="F18" s="229"/>
      <c r="G18" s="229"/>
      <c r="H18" s="229"/>
      <c r="I18" s="229"/>
      <c r="J18" s="229"/>
      <c r="K18" s="229"/>
      <c r="L18" s="229"/>
      <c r="M18" s="231"/>
      <c r="N18" s="230"/>
      <c r="O18" s="229"/>
      <c r="P18" s="229"/>
      <c r="Q18" s="229"/>
      <c r="R18" s="229"/>
      <c r="S18" s="229"/>
      <c r="T18" s="229"/>
      <c r="U18" s="229"/>
      <c r="V18" s="229"/>
      <c r="W18" s="229"/>
      <c r="X18" s="229"/>
      <c r="Y18" s="229"/>
      <c r="Z18" s="231"/>
    </row>
    <row r="19" spans="1:31" ht="20.100000000000001" customHeight="1">
      <c r="A19" s="235"/>
      <c r="B19" s="220"/>
      <c r="C19" s="220"/>
      <c r="D19" s="229"/>
      <c r="E19" s="229"/>
      <c r="F19" s="229"/>
      <c r="G19" s="229"/>
      <c r="H19" s="229"/>
      <c r="I19" s="229"/>
      <c r="J19" s="229"/>
      <c r="K19" s="229"/>
      <c r="L19" s="229"/>
      <c r="M19" s="231"/>
      <c r="N19" s="230"/>
      <c r="O19" s="229"/>
      <c r="P19" s="229"/>
      <c r="Q19" s="229"/>
      <c r="R19" s="229"/>
      <c r="S19" s="229"/>
      <c r="T19" s="229"/>
      <c r="U19" s="229"/>
      <c r="V19" s="229"/>
      <c r="W19" s="229"/>
      <c r="X19" s="229"/>
      <c r="Y19" s="229"/>
      <c r="Z19" s="231"/>
    </row>
    <row r="20" spans="1:31" ht="20.100000000000001" customHeight="1">
      <c r="A20" s="241"/>
      <c r="B20" s="242"/>
      <c r="C20" s="242"/>
      <c r="D20" s="229"/>
      <c r="E20" s="229"/>
      <c r="F20" s="229"/>
      <c r="G20" s="229"/>
      <c r="H20" s="229"/>
      <c r="I20" s="229"/>
      <c r="J20" s="229"/>
      <c r="K20" s="229"/>
      <c r="L20" s="229"/>
      <c r="M20" s="231"/>
      <c r="N20" s="230"/>
      <c r="O20" s="229"/>
      <c r="P20" s="229"/>
      <c r="Q20" s="229"/>
      <c r="R20" s="229"/>
      <c r="S20" s="229"/>
      <c r="T20" s="229"/>
      <c r="U20" s="229"/>
      <c r="V20" s="229"/>
      <c r="W20" s="229"/>
      <c r="X20" s="229"/>
      <c r="Y20" s="229"/>
      <c r="Z20" s="231"/>
    </row>
    <row r="21" spans="1:31" ht="20.100000000000001" customHeight="1" thickBot="1">
      <c r="A21" s="254"/>
      <c r="B21" s="335"/>
      <c r="C21" s="335"/>
      <c r="D21" s="243"/>
      <c r="E21" s="243"/>
      <c r="F21" s="243"/>
      <c r="G21" s="243"/>
      <c r="H21" s="243"/>
      <c r="I21" s="243"/>
      <c r="J21" s="243"/>
      <c r="K21" s="243"/>
      <c r="L21" s="243"/>
      <c r="M21" s="336" t="s">
        <v>178</v>
      </c>
      <c r="N21" s="244"/>
      <c r="O21" s="243"/>
      <c r="P21" s="243"/>
      <c r="Q21" s="243"/>
      <c r="R21" s="243"/>
      <c r="S21" s="243"/>
      <c r="T21" s="243"/>
      <c r="U21" s="243"/>
      <c r="V21" s="243"/>
      <c r="W21" s="243"/>
      <c r="X21" s="243"/>
      <c r="Y21" s="243"/>
      <c r="Z21" s="245"/>
    </row>
    <row r="22" spans="1:31" s="251" customFormat="1" ht="20.100000000000001" customHeight="1" thickBot="1">
      <c r="A22" s="337"/>
      <c r="B22" s="246" t="s">
        <v>212</v>
      </c>
      <c r="C22" s="247"/>
      <c r="D22" s="247"/>
      <c r="E22" s="247"/>
      <c r="F22" s="249"/>
      <c r="G22" s="338"/>
      <c r="H22" s="274"/>
      <c r="I22" s="274"/>
      <c r="J22" s="274"/>
      <c r="K22" s="274"/>
      <c r="L22" s="274"/>
      <c r="M22" s="275"/>
      <c r="N22" s="339"/>
      <c r="O22" s="246" t="s">
        <v>213</v>
      </c>
      <c r="P22" s="247"/>
      <c r="Q22" s="247"/>
      <c r="R22" s="247"/>
      <c r="S22" s="249"/>
      <c r="T22" s="338"/>
      <c r="U22" s="274"/>
      <c r="V22" s="274"/>
      <c r="W22" s="274"/>
      <c r="X22" s="274"/>
      <c r="Y22" s="274"/>
      <c r="Z22" s="275"/>
    </row>
    <row r="23" spans="1:31" s="251" customFormat="1" ht="22.5" customHeight="1">
      <c r="A23" s="340"/>
      <c r="B23" s="397" t="s">
        <v>158</v>
      </c>
      <c r="C23" s="341" t="s">
        <v>159</v>
      </c>
      <c r="D23" s="398" t="s">
        <v>160</v>
      </c>
      <c r="E23" s="399" t="s">
        <v>161</v>
      </c>
      <c r="F23" s="400" t="s">
        <v>179</v>
      </c>
      <c r="G23" s="252"/>
      <c r="H23" s="253"/>
      <c r="I23" s="248"/>
      <c r="J23" s="248"/>
      <c r="K23" s="248"/>
      <c r="L23" s="248"/>
      <c r="M23" s="250"/>
      <c r="N23" s="242"/>
      <c r="O23" s="241" t="s">
        <v>158</v>
      </c>
      <c r="P23" s="341" t="s">
        <v>159</v>
      </c>
      <c r="Q23" s="252" t="s">
        <v>160</v>
      </c>
      <c r="R23" s="342" t="s">
        <v>161</v>
      </c>
      <c r="S23" s="242" t="s">
        <v>179</v>
      </c>
      <c r="T23" s="343"/>
      <c r="U23" s="248"/>
      <c r="V23" s="248"/>
      <c r="W23" s="248"/>
      <c r="X23" s="248"/>
      <c r="Y23" s="248"/>
      <c r="Z23" s="250"/>
    </row>
    <row r="24" spans="1:31" s="251" customFormat="1" ht="22.5" customHeight="1" thickBot="1">
      <c r="A24" s="344" t="s">
        <v>162</v>
      </c>
      <c r="B24" s="254" t="s">
        <v>163</v>
      </c>
      <c r="C24" s="401" t="s">
        <v>164</v>
      </c>
      <c r="D24" s="255" t="s">
        <v>165</v>
      </c>
      <c r="E24" s="257" t="s">
        <v>165</v>
      </c>
      <c r="F24" s="402" t="s">
        <v>166</v>
      </c>
      <c r="G24" s="346"/>
      <c r="H24" s="256"/>
      <c r="I24" s="248"/>
      <c r="J24" s="248"/>
      <c r="K24" s="248"/>
      <c r="L24" s="248"/>
      <c r="M24" s="250"/>
      <c r="N24" s="347" t="s">
        <v>162</v>
      </c>
      <c r="O24" s="241" t="s">
        <v>163</v>
      </c>
      <c r="P24" s="345" t="s">
        <v>164</v>
      </c>
      <c r="Q24" s="255" t="s">
        <v>165</v>
      </c>
      <c r="R24" s="257" t="s">
        <v>165</v>
      </c>
      <c r="S24" s="335" t="s">
        <v>166</v>
      </c>
      <c r="T24" s="343"/>
      <c r="U24" s="248"/>
      <c r="V24" s="248"/>
      <c r="W24" s="248"/>
      <c r="X24" s="248"/>
      <c r="Y24" s="248"/>
      <c r="Z24" s="250"/>
      <c r="AD24" s="251" t="s">
        <v>180</v>
      </c>
    </row>
    <row r="25" spans="1:31" s="251" customFormat="1" ht="21" customHeight="1">
      <c r="A25" s="348">
        <v>0.29166666666666663</v>
      </c>
      <c r="B25" s="364"/>
      <c r="C25" s="365" t="s">
        <v>167</v>
      </c>
      <c r="D25" s="261">
        <v>50</v>
      </c>
      <c r="E25" s="366">
        <v>0</v>
      </c>
      <c r="F25" s="367">
        <v>1.9675925925925926E-4</v>
      </c>
      <c r="G25" s="343"/>
      <c r="H25" s="248"/>
      <c r="I25" s="248"/>
      <c r="J25" s="248"/>
      <c r="K25" s="248"/>
      <c r="L25" s="248"/>
      <c r="M25" s="250"/>
      <c r="N25" s="348">
        <v>0.29166666666666663</v>
      </c>
      <c r="O25" s="349"/>
      <c r="P25" s="350" t="s">
        <v>167</v>
      </c>
      <c r="Q25" s="338">
        <v>10</v>
      </c>
      <c r="R25" s="351">
        <v>0</v>
      </c>
      <c r="S25" s="352">
        <v>3.4722222222222222E-5</v>
      </c>
      <c r="T25" s="343"/>
      <c r="U25" s="248"/>
      <c r="V25" s="248"/>
      <c r="W25" s="248"/>
      <c r="X25" s="248"/>
      <c r="Y25" s="248"/>
      <c r="Z25" s="250"/>
      <c r="AD25" s="258">
        <v>0.95</v>
      </c>
      <c r="AE25" s="221"/>
    </row>
    <row r="26" spans="1:31" s="251" customFormat="1" ht="21" customHeight="1">
      <c r="A26" s="353">
        <v>0.29861111111111105</v>
      </c>
      <c r="B26" s="354"/>
      <c r="C26" s="355" t="s">
        <v>167</v>
      </c>
      <c r="D26" s="259">
        <v>50</v>
      </c>
      <c r="E26" s="356">
        <v>0</v>
      </c>
      <c r="F26" s="357">
        <v>1.3888888888888889E-4</v>
      </c>
      <c r="G26" s="343"/>
      <c r="H26" s="248"/>
      <c r="I26" s="248"/>
      <c r="J26" s="248"/>
      <c r="K26" s="248"/>
      <c r="L26" s="248"/>
      <c r="M26" s="250"/>
      <c r="N26" s="353">
        <v>0.29861111111111105</v>
      </c>
      <c r="O26" s="354"/>
      <c r="P26" s="355" t="s">
        <v>167</v>
      </c>
      <c r="Q26" s="259">
        <v>30</v>
      </c>
      <c r="R26" s="356">
        <v>0</v>
      </c>
      <c r="S26" s="357">
        <v>1.6203703703703703E-4</v>
      </c>
      <c r="T26" s="343"/>
      <c r="U26" s="248"/>
      <c r="V26" s="248"/>
      <c r="W26" s="248"/>
      <c r="X26" s="248"/>
      <c r="Y26" s="248"/>
      <c r="Z26" s="250"/>
      <c r="AD26" s="258">
        <f>AD25+AE26</f>
        <v>2.0750000000000002</v>
      </c>
      <c r="AE26" s="221">
        <v>1.125</v>
      </c>
    </row>
    <row r="27" spans="1:31" s="251" customFormat="1" ht="21" customHeight="1">
      <c r="A27" s="353">
        <v>0.30555555555555547</v>
      </c>
      <c r="B27" s="354"/>
      <c r="C27" s="355" t="s">
        <v>167</v>
      </c>
      <c r="D27" s="259">
        <v>90</v>
      </c>
      <c r="E27" s="356">
        <v>0</v>
      </c>
      <c r="F27" s="357">
        <v>3.2407407407407406E-4</v>
      </c>
      <c r="G27" s="343"/>
      <c r="H27" s="248"/>
      <c r="I27" s="248"/>
      <c r="J27" s="248"/>
      <c r="K27" s="248"/>
      <c r="L27" s="248"/>
      <c r="M27" s="250"/>
      <c r="N27" s="353">
        <v>0.30555555555555547</v>
      </c>
      <c r="O27" s="354"/>
      <c r="P27" s="355" t="s">
        <v>167</v>
      </c>
      <c r="Q27" s="259">
        <v>10</v>
      </c>
      <c r="R27" s="356">
        <v>0</v>
      </c>
      <c r="S27" s="357">
        <v>6.9444444444444444E-5</v>
      </c>
      <c r="T27" s="343"/>
      <c r="U27" s="248"/>
      <c r="V27" s="248"/>
      <c r="W27" s="248"/>
      <c r="X27" s="248"/>
      <c r="Y27" s="248"/>
      <c r="Z27" s="250"/>
      <c r="AD27" s="258">
        <f t="shared" ref="AD27:AD56" si="0">AD26+AE27</f>
        <v>3.2</v>
      </c>
      <c r="AE27" s="221">
        <f>AE26</f>
        <v>1.125</v>
      </c>
    </row>
    <row r="28" spans="1:31" s="251" customFormat="1" ht="21" customHeight="1">
      <c r="A28" s="353">
        <v>0.31249999999999989</v>
      </c>
      <c r="B28" s="354"/>
      <c r="C28" s="355" t="s">
        <v>167</v>
      </c>
      <c r="D28" s="259">
        <v>100</v>
      </c>
      <c r="E28" s="356">
        <v>0</v>
      </c>
      <c r="F28" s="357">
        <v>2.6620370370370372E-4</v>
      </c>
      <c r="G28" s="343"/>
      <c r="H28" s="248"/>
      <c r="I28" s="248"/>
      <c r="J28" s="248"/>
      <c r="K28" s="248"/>
      <c r="L28" s="248"/>
      <c r="M28" s="250"/>
      <c r="N28" s="353">
        <v>0.31249999999999989</v>
      </c>
      <c r="O28" s="354"/>
      <c r="P28" s="355" t="s">
        <v>167</v>
      </c>
      <c r="Q28" s="259">
        <v>20</v>
      </c>
      <c r="R28" s="356">
        <v>0</v>
      </c>
      <c r="S28" s="357">
        <v>9.2592592592592588E-5</v>
      </c>
      <c r="T28" s="343"/>
      <c r="U28" s="248"/>
      <c r="V28" s="248"/>
      <c r="W28" s="248"/>
      <c r="X28" s="248"/>
      <c r="Y28" s="248"/>
      <c r="Z28" s="250"/>
      <c r="AD28" s="258">
        <f t="shared" si="0"/>
        <v>4.3250000000000002</v>
      </c>
      <c r="AE28" s="221">
        <f t="shared" ref="AE28:AE56" si="1">AE27</f>
        <v>1.125</v>
      </c>
    </row>
    <row r="29" spans="1:31" s="251" customFormat="1" ht="21" customHeight="1">
      <c r="A29" s="353">
        <v>0.31944444444444431</v>
      </c>
      <c r="B29" s="354"/>
      <c r="C29" s="355" t="s">
        <v>167</v>
      </c>
      <c r="D29" s="259">
        <v>70</v>
      </c>
      <c r="E29" s="356">
        <v>0</v>
      </c>
      <c r="F29" s="357">
        <v>1.8518518518518518E-4</v>
      </c>
      <c r="G29" s="343"/>
      <c r="H29" s="248"/>
      <c r="I29" s="248"/>
      <c r="J29" s="248"/>
      <c r="K29" s="248"/>
      <c r="L29" s="248"/>
      <c r="M29" s="250"/>
      <c r="N29" s="353">
        <v>0.31944444444444431</v>
      </c>
      <c r="O29" s="354"/>
      <c r="P29" s="355" t="s">
        <v>167</v>
      </c>
      <c r="Q29" s="259">
        <v>30</v>
      </c>
      <c r="R29" s="356">
        <v>0</v>
      </c>
      <c r="S29" s="357">
        <v>1.273148148148148E-4</v>
      </c>
      <c r="T29" s="343"/>
      <c r="U29" s="248"/>
      <c r="V29" s="248"/>
      <c r="W29" s="248"/>
      <c r="X29" s="248"/>
      <c r="Y29" s="248"/>
      <c r="Z29" s="250"/>
      <c r="AD29" s="258">
        <f t="shared" si="0"/>
        <v>5.45</v>
      </c>
      <c r="AE29" s="221">
        <f t="shared" si="1"/>
        <v>1.125</v>
      </c>
    </row>
    <row r="30" spans="1:31" s="251" customFormat="1" ht="21" customHeight="1">
      <c r="A30" s="358">
        <v>0.32638888888888873</v>
      </c>
      <c r="B30" s="359"/>
      <c r="C30" s="360" t="s">
        <v>167</v>
      </c>
      <c r="D30" s="260">
        <v>70</v>
      </c>
      <c r="E30" s="361">
        <v>0</v>
      </c>
      <c r="F30" s="362">
        <v>2.199074074074074E-4</v>
      </c>
      <c r="G30" s="343"/>
      <c r="H30" s="248"/>
      <c r="I30" s="248"/>
      <c r="J30" s="248"/>
      <c r="K30" s="248"/>
      <c r="L30" s="248"/>
      <c r="M30" s="250"/>
      <c r="N30" s="358">
        <v>0.32638888888888873</v>
      </c>
      <c r="O30" s="359"/>
      <c r="P30" s="360" t="s">
        <v>167</v>
      </c>
      <c r="Q30" s="260">
        <v>40</v>
      </c>
      <c r="R30" s="361">
        <v>0</v>
      </c>
      <c r="S30" s="362">
        <v>1.7361111111111112E-4</v>
      </c>
      <c r="T30" s="343"/>
      <c r="U30" s="248"/>
      <c r="V30" s="248"/>
      <c r="W30" s="248"/>
      <c r="X30" s="248"/>
      <c r="Y30" s="248"/>
      <c r="Z30" s="250"/>
      <c r="AD30" s="258">
        <f t="shared" si="0"/>
        <v>6.5750000000000002</v>
      </c>
      <c r="AE30" s="221">
        <f t="shared" si="1"/>
        <v>1.125</v>
      </c>
    </row>
    <row r="31" spans="1:31" s="251" customFormat="1" ht="21" customHeight="1">
      <c r="A31" s="363">
        <v>0.33333333333333315</v>
      </c>
      <c r="B31" s="364"/>
      <c r="C31" s="365" t="s">
        <v>167</v>
      </c>
      <c r="D31" s="261">
        <v>50</v>
      </c>
      <c r="E31" s="366">
        <v>0</v>
      </c>
      <c r="F31" s="367">
        <v>1.7361111111111112E-4</v>
      </c>
      <c r="G31" s="343"/>
      <c r="H31" s="248"/>
      <c r="I31" s="248"/>
      <c r="J31" s="248"/>
      <c r="K31" s="248"/>
      <c r="L31" s="248"/>
      <c r="M31" s="250"/>
      <c r="N31" s="363">
        <v>0.33333333333333315</v>
      </c>
      <c r="O31" s="364"/>
      <c r="P31" s="365" t="s">
        <v>167</v>
      </c>
      <c r="Q31" s="261">
        <v>60</v>
      </c>
      <c r="R31" s="366">
        <v>0</v>
      </c>
      <c r="S31" s="367">
        <v>3.0092592592592595E-4</v>
      </c>
      <c r="T31" s="343"/>
      <c r="U31" s="248"/>
      <c r="V31" s="248"/>
      <c r="W31" s="248"/>
      <c r="X31" s="248"/>
      <c r="Y31" s="248"/>
      <c r="Z31" s="250"/>
      <c r="AD31" s="258">
        <f t="shared" si="0"/>
        <v>7.7</v>
      </c>
      <c r="AE31" s="221">
        <f t="shared" si="1"/>
        <v>1.125</v>
      </c>
    </row>
    <row r="32" spans="1:31" s="251" customFormat="1" ht="21" customHeight="1">
      <c r="A32" s="353">
        <v>0.34027777777777757</v>
      </c>
      <c r="B32" s="354"/>
      <c r="C32" s="355" t="s">
        <v>167</v>
      </c>
      <c r="D32" s="259">
        <v>80</v>
      </c>
      <c r="E32" s="356">
        <v>0</v>
      </c>
      <c r="F32" s="357">
        <v>2.6620370370370372E-4</v>
      </c>
      <c r="G32" s="343"/>
      <c r="H32" s="248"/>
      <c r="I32" s="248"/>
      <c r="J32" s="248"/>
      <c r="K32" s="248"/>
      <c r="L32" s="248"/>
      <c r="M32" s="250"/>
      <c r="N32" s="353">
        <v>0.34027777777777757</v>
      </c>
      <c r="O32" s="354"/>
      <c r="P32" s="365" t="s">
        <v>167</v>
      </c>
      <c r="Q32" s="259">
        <v>50</v>
      </c>
      <c r="R32" s="356">
        <v>0</v>
      </c>
      <c r="S32" s="357">
        <v>2.3148148148148146E-4</v>
      </c>
      <c r="T32" s="343"/>
      <c r="U32" s="248"/>
      <c r="V32" s="248"/>
      <c r="W32" s="248"/>
      <c r="X32" s="248"/>
      <c r="Y32" s="248"/>
      <c r="Z32" s="250"/>
      <c r="AD32" s="258">
        <f t="shared" si="0"/>
        <v>8.8249999999999993</v>
      </c>
      <c r="AE32" s="221">
        <f t="shared" si="1"/>
        <v>1.125</v>
      </c>
    </row>
    <row r="33" spans="1:31" s="251" customFormat="1" ht="21" customHeight="1">
      <c r="A33" s="353">
        <v>0.34722222222222199</v>
      </c>
      <c r="B33" s="354"/>
      <c r="C33" s="355" t="s">
        <v>167</v>
      </c>
      <c r="D33" s="259">
        <v>60</v>
      </c>
      <c r="E33" s="356">
        <v>0</v>
      </c>
      <c r="F33" s="357">
        <v>1.7361111111111112E-4</v>
      </c>
      <c r="G33" s="343"/>
      <c r="H33" s="248"/>
      <c r="I33" s="248"/>
      <c r="J33" s="248"/>
      <c r="K33" s="248"/>
      <c r="L33" s="248"/>
      <c r="M33" s="250"/>
      <c r="N33" s="353">
        <v>0.34722222222222199</v>
      </c>
      <c r="O33" s="354"/>
      <c r="P33" s="355" t="s">
        <v>167</v>
      </c>
      <c r="Q33" s="259">
        <v>40</v>
      </c>
      <c r="R33" s="356">
        <v>0</v>
      </c>
      <c r="S33" s="357">
        <v>1.6203703703703703E-4</v>
      </c>
      <c r="T33" s="343"/>
      <c r="U33" s="248"/>
      <c r="V33" s="248"/>
      <c r="W33" s="248"/>
      <c r="X33" s="248"/>
      <c r="Y33" s="248"/>
      <c r="Z33" s="250"/>
      <c r="AD33" s="258">
        <f t="shared" si="0"/>
        <v>9.9499999999999993</v>
      </c>
      <c r="AE33" s="221">
        <f t="shared" si="1"/>
        <v>1.125</v>
      </c>
    </row>
    <row r="34" spans="1:31" s="251" customFormat="1" ht="21" customHeight="1">
      <c r="A34" s="353">
        <v>0.35416666666666641</v>
      </c>
      <c r="B34" s="354"/>
      <c r="C34" s="355" t="s">
        <v>167</v>
      </c>
      <c r="D34" s="259">
        <v>90</v>
      </c>
      <c r="E34" s="356">
        <v>0</v>
      </c>
      <c r="F34" s="357">
        <v>2.8935185185185189E-4</v>
      </c>
      <c r="G34" s="343"/>
      <c r="H34" s="248"/>
      <c r="I34" s="248"/>
      <c r="J34" s="248"/>
      <c r="K34" s="248"/>
      <c r="L34" s="248"/>
      <c r="M34" s="250"/>
      <c r="N34" s="353">
        <v>0.35416666666666641</v>
      </c>
      <c r="O34" s="354"/>
      <c r="P34" s="355" t="s">
        <v>167</v>
      </c>
      <c r="Q34" s="259">
        <v>40</v>
      </c>
      <c r="R34" s="356">
        <v>0</v>
      </c>
      <c r="S34" s="357">
        <v>1.7361111111111112E-4</v>
      </c>
      <c r="T34" s="343"/>
      <c r="U34" s="248"/>
      <c r="V34" s="248"/>
      <c r="W34" s="248"/>
      <c r="X34" s="248"/>
      <c r="Y34" s="248"/>
      <c r="Z34" s="250"/>
      <c r="AD34" s="258">
        <f t="shared" si="0"/>
        <v>11.074999999999999</v>
      </c>
      <c r="AE34" s="221">
        <f t="shared" si="1"/>
        <v>1.125</v>
      </c>
    </row>
    <row r="35" spans="1:31" s="251" customFormat="1" ht="21" customHeight="1">
      <c r="A35" s="353">
        <v>0.36111111111111083</v>
      </c>
      <c r="B35" s="354"/>
      <c r="C35" s="355" t="s">
        <v>167</v>
      </c>
      <c r="D35" s="259">
        <v>60</v>
      </c>
      <c r="E35" s="356">
        <v>0</v>
      </c>
      <c r="F35" s="357">
        <v>2.0833333333333335E-4</v>
      </c>
      <c r="G35" s="343"/>
      <c r="H35" s="248"/>
      <c r="I35" s="248"/>
      <c r="J35" s="248"/>
      <c r="K35" s="248"/>
      <c r="L35" s="248"/>
      <c r="M35" s="250"/>
      <c r="N35" s="353">
        <v>0.36111111111111083</v>
      </c>
      <c r="O35" s="354"/>
      <c r="P35" s="355" t="s">
        <v>167</v>
      </c>
      <c r="Q35" s="259">
        <v>20</v>
      </c>
      <c r="R35" s="356">
        <v>0</v>
      </c>
      <c r="S35" s="357">
        <v>9.2592592592592588E-5</v>
      </c>
      <c r="T35" s="343"/>
      <c r="U35" s="248"/>
      <c r="V35" s="248"/>
      <c r="W35" s="248"/>
      <c r="X35" s="248"/>
      <c r="Y35" s="248"/>
      <c r="Z35" s="250"/>
      <c r="AD35" s="258">
        <f t="shared" si="0"/>
        <v>12.2</v>
      </c>
      <c r="AE35" s="221">
        <f t="shared" si="1"/>
        <v>1.125</v>
      </c>
    </row>
    <row r="36" spans="1:31" s="251" customFormat="1" ht="21" customHeight="1">
      <c r="A36" s="358">
        <v>0.36805555555555525</v>
      </c>
      <c r="B36" s="359"/>
      <c r="C36" s="360" t="s">
        <v>167</v>
      </c>
      <c r="D36" s="260">
        <v>20</v>
      </c>
      <c r="E36" s="361">
        <v>0</v>
      </c>
      <c r="F36" s="362">
        <v>1.273148148148148E-4</v>
      </c>
      <c r="G36" s="343"/>
      <c r="H36" s="248"/>
      <c r="I36" s="248"/>
      <c r="J36" s="248"/>
      <c r="K36" s="248"/>
      <c r="L36" s="248"/>
      <c r="M36" s="250"/>
      <c r="N36" s="358">
        <v>0.36805555555555525</v>
      </c>
      <c r="O36" s="359"/>
      <c r="P36" s="360" t="s">
        <v>167</v>
      </c>
      <c r="Q36" s="260">
        <v>20</v>
      </c>
      <c r="R36" s="361">
        <v>0</v>
      </c>
      <c r="S36" s="362">
        <v>1.3888888888888889E-4</v>
      </c>
      <c r="T36" s="343"/>
      <c r="U36" s="248"/>
      <c r="V36" s="248"/>
      <c r="W36" s="248"/>
      <c r="X36" s="248"/>
      <c r="Y36" s="248"/>
      <c r="Z36" s="250"/>
      <c r="AD36" s="258">
        <f t="shared" si="0"/>
        <v>13.324999999999999</v>
      </c>
      <c r="AE36" s="221">
        <f t="shared" si="1"/>
        <v>1.125</v>
      </c>
    </row>
    <row r="37" spans="1:31" s="251" customFormat="1" ht="21" customHeight="1">
      <c r="A37" s="363">
        <v>0.37499999999999967</v>
      </c>
      <c r="B37" s="364"/>
      <c r="C37" s="365" t="s">
        <v>167</v>
      </c>
      <c r="D37" s="261">
        <v>70</v>
      </c>
      <c r="E37" s="366">
        <v>0</v>
      </c>
      <c r="F37" s="367">
        <v>2.0833333333333335E-4</v>
      </c>
      <c r="G37" s="343"/>
      <c r="H37" s="248"/>
      <c r="I37" s="248"/>
      <c r="J37" s="248"/>
      <c r="K37" s="248"/>
      <c r="L37" s="248"/>
      <c r="M37" s="250"/>
      <c r="N37" s="363">
        <v>0.37499999999999967</v>
      </c>
      <c r="O37" s="364"/>
      <c r="P37" s="365" t="s">
        <v>167</v>
      </c>
      <c r="Q37" s="261">
        <v>30</v>
      </c>
      <c r="R37" s="366">
        <v>0</v>
      </c>
      <c r="S37" s="367">
        <v>1.7361111111111112E-4</v>
      </c>
      <c r="T37" s="343"/>
      <c r="U37" s="248"/>
      <c r="V37" s="248"/>
      <c r="W37" s="248"/>
      <c r="X37" s="248"/>
      <c r="Y37" s="248"/>
      <c r="Z37" s="250"/>
      <c r="AD37" s="258">
        <f t="shared" si="0"/>
        <v>14.45</v>
      </c>
      <c r="AE37" s="221">
        <f t="shared" si="1"/>
        <v>1.125</v>
      </c>
    </row>
    <row r="38" spans="1:31" s="251" customFormat="1" ht="21" customHeight="1">
      <c r="A38" s="353">
        <v>0.41666666666666635</v>
      </c>
      <c r="B38" s="354"/>
      <c r="C38" s="365" t="s">
        <v>167</v>
      </c>
      <c r="D38" s="259">
        <v>60</v>
      </c>
      <c r="E38" s="356">
        <v>0</v>
      </c>
      <c r="F38" s="357">
        <v>2.3148148148148146E-4</v>
      </c>
      <c r="G38" s="343"/>
      <c r="H38" s="248"/>
      <c r="I38" s="248"/>
      <c r="J38" s="248"/>
      <c r="K38" s="248"/>
      <c r="L38" s="248"/>
      <c r="M38" s="250"/>
      <c r="N38" s="353">
        <v>0.41666666666666635</v>
      </c>
      <c r="O38" s="354"/>
      <c r="P38" s="355" t="s">
        <v>167</v>
      </c>
      <c r="Q38" s="259">
        <v>50</v>
      </c>
      <c r="R38" s="356">
        <v>0</v>
      </c>
      <c r="S38" s="357">
        <v>2.3148148148148146E-4</v>
      </c>
      <c r="T38" s="343"/>
      <c r="U38" s="248"/>
      <c r="V38" s="248"/>
      <c r="W38" s="248"/>
      <c r="X38" s="248"/>
      <c r="Y38" s="248"/>
      <c r="Z38" s="250"/>
      <c r="AD38" s="258">
        <f t="shared" si="0"/>
        <v>15.574999999999999</v>
      </c>
      <c r="AE38" s="221">
        <f t="shared" si="1"/>
        <v>1.125</v>
      </c>
    </row>
    <row r="39" spans="1:31" s="251" customFormat="1" ht="21" customHeight="1">
      <c r="A39" s="353">
        <v>0.45833333333333304</v>
      </c>
      <c r="B39" s="354"/>
      <c r="C39" s="355" t="s">
        <v>167</v>
      </c>
      <c r="D39" s="259">
        <v>30</v>
      </c>
      <c r="E39" s="356">
        <v>0</v>
      </c>
      <c r="F39" s="357">
        <v>1.7361111111111112E-4</v>
      </c>
      <c r="G39" s="343"/>
      <c r="H39" s="248"/>
      <c r="I39" s="248"/>
      <c r="J39" s="248"/>
      <c r="K39" s="248"/>
      <c r="L39" s="248"/>
      <c r="M39" s="250"/>
      <c r="N39" s="353">
        <v>0.45833333333333304</v>
      </c>
      <c r="O39" s="354"/>
      <c r="P39" s="355" t="s">
        <v>167</v>
      </c>
      <c r="Q39" s="259">
        <v>80</v>
      </c>
      <c r="R39" s="356">
        <v>0</v>
      </c>
      <c r="S39" s="357">
        <v>3.2407407407407406E-4</v>
      </c>
      <c r="T39" s="343"/>
      <c r="U39" s="248"/>
      <c r="V39" s="248"/>
      <c r="W39" s="248"/>
      <c r="X39" s="248"/>
      <c r="Y39" s="248"/>
      <c r="Z39" s="250"/>
      <c r="AD39" s="258">
        <f t="shared" si="0"/>
        <v>16.7</v>
      </c>
      <c r="AE39" s="221">
        <f t="shared" si="1"/>
        <v>1.125</v>
      </c>
    </row>
    <row r="40" spans="1:31" s="251" customFormat="1" ht="21" customHeight="1">
      <c r="A40" s="353">
        <v>0.49999999999999972</v>
      </c>
      <c r="B40" s="354"/>
      <c r="C40" s="355" t="s">
        <v>167</v>
      </c>
      <c r="D40" s="259">
        <v>40</v>
      </c>
      <c r="E40" s="356">
        <v>0</v>
      </c>
      <c r="F40" s="357">
        <v>1.9675925925925926E-4</v>
      </c>
      <c r="G40" s="343"/>
      <c r="H40" s="248"/>
      <c r="I40" s="248"/>
      <c r="J40" s="248"/>
      <c r="K40" s="248"/>
      <c r="L40" s="248"/>
      <c r="M40" s="250"/>
      <c r="N40" s="353">
        <v>0.49999999999999972</v>
      </c>
      <c r="O40" s="354"/>
      <c r="P40" s="355" t="s">
        <v>167</v>
      </c>
      <c r="Q40" s="259">
        <v>60</v>
      </c>
      <c r="R40" s="356">
        <v>0</v>
      </c>
      <c r="S40" s="357">
        <v>2.8935185185185189E-4</v>
      </c>
      <c r="T40" s="343"/>
      <c r="U40" s="248"/>
      <c r="V40" s="248"/>
      <c r="W40" s="248"/>
      <c r="X40" s="248"/>
      <c r="Y40" s="248"/>
      <c r="Z40" s="250"/>
      <c r="AD40" s="258">
        <f t="shared" si="0"/>
        <v>17.824999999999999</v>
      </c>
      <c r="AE40" s="221">
        <f t="shared" si="1"/>
        <v>1.125</v>
      </c>
    </row>
    <row r="41" spans="1:31" s="251" customFormat="1" ht="21" customHeight="1">
      <c r="A41" s="353">
        <v>0.54166666666666641</v>
      </c>
      <c r="B41" s="354"/>
      <c r="C41" s="355" t="s">
        <v>167</v>
      </c>
      <c r="D41" s="259">
        <v>40</v>
      </c>
      <c r="E41" s="356">
        <v>0</v>
      </c>
      <c r="F41" s="357">
        <v>2.0833333333333335E-4</v>
      </c>
      <c r="G41" s="343"/>
      <c r="H41" s="248"/>
      <c r="I41" s="248"/>
      <c r="J41" s="248"/>
      <c r="K41" s="248"/>
      <c r="L41" s="248"/>
      <c r="M41" s="250"/>
      <c r="N41" s="353">
        <v>0.54166666666666641</v>
      </c>
      <c r="O41" s="354"/>
      <c r="P41" s="355" t="s">
        <v>167</v>
      </c>
      <c r="Q41" s="259">
        <v>40</v>
      </c>
      <c r="R41" s="356">
        <v>0</v>
      </c>
      <c r="S41" s="357">
        <v>2.199074074074074E-4</v>
      </c>
      <c r="T41" s="343"/>
      <c r="U41" s="248"/>
      <c r="V41" s="248"/>
      <c r="W41" s="248"/>
      <c r="X41" s="248"/>
      <c r="Y41" s="248"/>
      <c r="Z41" s="250"/>
      <c r="AD41" s="258">
        <f t="shared" si="0"/>
        <v>18.95</v>
      </c>
      <c r="AE41" s="221">
        <f t="shared" si="1"/>
        <v>1.125</v>
      </c>
    </row>
    <row r="42" spans="1:31" s="251" customFormat="1" ht="21" customHeight="1">
      <c r="A42" s="358">
        <v>0.58333333333333304</v>
      </c>
      <c r="B42" s="359"/>
      <c r="C42" s="360" t="s">
        <v>167</v>
      </c>
      <c r="D42" s="260">
        <v>20</v>
      </c>
      <c r="E42" s="361">
        <v>0</v>
      </c>
      <c r="F42" s="362">
        <v>1.1574074074074073E-4</v>
      </c>
      <c r="G42" s="343"/>
      <c r="H42" s="248"/>
      <c r="I42" s="248"/>
      <c r="J42" s="248"/>
      <c r="K42" s="248"/>
      <c r="L42" s="248"/>
      <c r="M42" s="250"/>
      <c r="N42" s="358">
        <v>0.58333333333333304</v>
      </c>
      <c r="O42" s="359"/>
      <c r="P42" s="360" t="s">
        <v>167</v>
      </c>
      <c r="Q42" s="260">
        <v>60</v>
      </c>
      <c r="R42" s="361">
        <v>0</v>
      </c>
      <c r="S42" s="362">
        <v>2.4305555555555552E-4</v>
      </c>
      <c r="T42" s="343"/>
      <c r="U42" s="248"/>
      <c r="V42" s="248"/>
      <c r="W42" s="248"/>
      <c r="X42" s="248"/>
      <c r="Y42" s="248"/>
      <c r="Z42" s="250"/>
      <c r="AD42" s="258">
        <f t="shared" si="0"/>
        <v>20.074999999999999</v>
      </c>
      <c r="AE42" s="221">
        <f t="shared" si="1"/>
        <v>1.125</v>
      </c>
    </row>
    <row r="43" spans="1:31" s="251" customFormat="1" ht="21" customHeight="1">
      <c r="A43" s="363">
        <v>0.62499999999999967</v>
      </c>
      <c r="B43" s="364"/>
      <c r="C43" s="365" t="s">
        <v>167</v>
      </c>
      <c r="D43" s="261">
        <v>30</v>
      </c>
      <c r="E43" s="366">
        <v>0</v>
      </c>
      <c r="F43" s="367">
        <v>1.7361111111111112E-4</v>
      </c>
      <c r="G43" s="343"/>
      <c r="H43" s="248"/>
      <c r="I43" s="248"/>
      <c r="J43" s="248"/>
      <c r="K43" s="248"/>
      <c r="L43" s="248"/>
      <c r="M43" s="250"/>
      <c r="N43" s="363">
        <v>0.62499999999999967</v>
      </c>
      <c r="O43" s="364"/>
      <c r="P43" s="365" t="s">
        <v>167</v>
      </c>
      <c r="Q43" s="261">
        <v>30</v>
      </c>
      <c r="R43" s="366">
        <v>0</v>
      </c>
      <c r="S43" s="367">
        <v>2.199074074074074E-4</v>
      </c>
      <c r="T43" s="343"/>
      <c r="U43" s="248"/>
      <c r="V43" s="248"/>
      <c r="W43" s="248"/>
      <c r="X43" s="248"/>
      <c r="Y43" s="248"/>
      <c r="Z43" s="250"/>
      <c r="AD43" s="258">
        <f t="shared" si="0"/>
        <v>21.2</v>
      </c>
      <c r="AE43" s="221">
        <f t="shared" si="1"/>
        <v>1.125</v>
      </c>
    </row>
    <row r="44" spans="1:31" s="251" customFormat="1" ht="21" customHeight="1">
      <c r="A44" s="353">
        <v>0.6666666666666663</v>
      </c>
      <c r="B44" s="354"/>
      <c r="C44" s="355" t="s">
        <v>167</v>
      </c>
      <c r="D44" s="259">
        <v>30</v>
      </c>
      <c r="E44" s="356">
        <v>0</v>
      </c>
      <c r="F44" s="357">
        <v>1.273148148148148E-4</v>
      </c>
      <c r="G44" s="343"/>
      <c r="H44" s="248"/>
      <c r="I44" s="248"/>
      <c r="J44" s="248"/>
      <c r="K44" s="248"/>
      <c r="L44" s="248"/>
      <c r="M44" s="250"/>
      <c r="N44" s="353">
        <v>0.6666666666666663</v>
      </c>
      <c r="O44" s="354"/>
      <c r="P44" s="355" t="s">
        <v>167</v>
      </c>
      <c r="Q44" s="259">
        <v>70</v>
      </c>
      <c r="R44" s="356">
        <v>0</v>
      </c>
      <c r="S44" s="357">
        <v>3.1250000000000001E-4</v>
      </c>
      <c r="T44" s="343"/>
      <c r="U44" s="248"/>
      <c r="V44" s="248"/>
      <c r="W44" s="248"/>
      <c r="X44" s="248"/>
      <c r="Y44" s="248"/>
      <c r="Z44" s="250"/>
      <c r="AD44" s="258">
        <f t="shared" si="0"/>
        <v>22.324999999999999</v>
      </c>
      <c r="AE44" s="221">
        <f t="shared" si="1"/>
        <v>1.125</v>
      </c>
    </row>
    <row r="45" spans="1:31" s="251" customFormat="1" ht="21" customHeight="1">
      <c r="A45" s="353">
        <v>0.70833333333333293</v>
      </c>
      <c r="B45" s="354"/>
      <c r="C45" s="355" t="s">
        <v>167</v>
      </c>
      <c r="D45" s="259">
        <v>50</v>
      </c>
      <c r="E45" s="356">
        <v>0</v>
      </c>
      <c r="F45" s="357">
        <v>1.8518518518518518E-4</v>
      </c>
      <c r="G45" s="343"/>
      <c r="H45" s="248"/>
      <c r="I45" s="248"/>
      <c r="J45" s="248"/>
      <c r="K45" s="248"/>
      <c r="L45" s="248"/>
      <c r="M45" s="250"/>
      <c r="N45" s="353">
        <v>0.70833333333333293</v>
      </c>
      <c r="O45" s="354"/>
      <c r="P45" s="355" t="s">
        <v>167</v>
      </c>
      <c r="Q45" s="259">
        <v>50</v>
      </c>
      <c r="R45" s="356">
        <v>0</v>
      </c>
      <c r="S45" s="357">
        <v>2.4305555555555552E-4</v>
      </c>
      <c r="T45" s="343"/>
      <c r="U45" s="248"/>
      <c r="V45" s="248"/>
      <c r="W45" s="248"/>
      <c r="X45" s="248"/>
      <c r="Y45" s="248"/>
      <c r="Z45" s="250"/>
      <c r="AD45" s="258">
        <f t="shared" si="0"/>
        <v>23.45</v>
      </c>
      <c r="AE45" s="221">
        <f t="shared" si="1"/>
        <v>1.125</v>
      </c>
    </row>
    <row r="46" spans="1:31" s="251" customFormat="1" ht="21" customHeight="1">
      <c r="A46" s="353">
        <v>0.71527777777777735</v>
      </c>
      <c r="B46" s="354"/>
      <c r="C46" s="355" t="s">
        <v>167</v>
      </c>
      <c r="D46" s="259">
        <v>80</v>
      </c>
      <c r="E46" s="356">
        <v>0</v>
      </c>
      <c r="F46" s="357">
        <v>3.0092592592592595E-4</v>
      </c>
      <c r="G46" s="343"/>
      <c r="H46" s="248"/>
      <c r="I46" s="248"/>
      <c r="J46" s="248"/>
      <c r="K46" s="248"/>
      <c r="L46" s="248"/>
      <c r="M46" s="250"/>
      <c r="N46" s="353">
        <v>0.71527777777777735</v>
      </c>
      <c r="O46" s="354"/>
      <c r="P46" s="355" t="s">
        <v>167</v>
      </c>
      <c r="Q46" s="259">
        <v>30</v>
      </c>
      <c r="R46" s="356">
        <v>0</v>
      </c>
      <c r="S46" s="357">
        <v>1.6203703703703703E-4</v>
      </c>
      <c r="T46" s="343"/>
      <c r="U46" s="248"/>
      <c r="V46" s="248"/>
      <c r="W46" s="248"/>
      <c r="X46" s="248"/>
      <c r="Y46" s="248"/>
      <c r="Z46" s="250"/>
      <c r="AD46" s="258">
        <f t="shared" si="0"/>
        <v>24.574999999999999</v>
      </c>
      <c r="AE46" s="221">
        <f t="shared" si="1"/>
        <v>1.125</v>
      </c>
    </row>
    <row r="47" spans="1:31" s="251" customFormat="1" ht="21" customHeight="1">
      <c r="A47" s="353">
        <v>0.72222222222222177</v>
      </c>
      <c r="B47" s="354"/>
      <c r="C47" s="355" t="s">
        <v>167</v>
      </c>
      <c r="D47" s="259">
        <v>60</v>
      </c>
      <c r="E47" s="356">
        <v>0</v>
      </c>
      <c r="F47" s="357">
        <v>2.8935185185185189E-4</v>
      </c>
      <c r="G47" s="343"/>
      <c r="H47" s="248"/>
      <c r="I47" s="248"/>
      <c r="J47" s="248"/>
      <c r="K47" s="248"/>
      <c r="L47" s="248"/>
      <c r="M47" s="250"/>
      <c r="N47" s="353">
        <v>0.72222222222222177</v>
      </c>
      <c r="O47" s="354"/>
      <c r="P47" s="355" t="s">
        <v>167</v>
      </c>
      <c r="Q47" s="259">
        <v>60</v>
      </c>
      <c r="R47" s="356">
        <v>0</v>
      </c>
      <c r="S47" s="357">
        <v>2.7777777777777778E-4</v>
      </c>
      <c r="T47" s="343"/>
      <c r="U47" s="248"/>
      <c r="V47" s="248"/>
      <c r="W47" s="248"/>
      <c r="X47" s="248"/>
      <c r="Y47" s="248"/>
      <c r="Z47" s="250"/>
      <c r="AD47" s="258">
        <f t="shared" si="0"/>
        <v>25.7</v>
      </c>
      <c r="AE47" s="221">
        <f t="shared" si="1"/>
        <v>1.125</v>
      </c>
    </row>
    <row r="48" spans="1:31" s="251" customFormat="1" ht="21" customHeight="1">
      <c r="A48" s="358">
        <v>0.72916666666666619</v>
      </c>
      <c r="B48" s="359"/>
      <c r="C48" s="360" t="s">
        <v>167</v>
      </c>
      <c r="D48" s="260">
        <v>30</v>
      </c>
      <c r="E48" s="361">
        <v>0</v>
      </c>
      <c r="F48" s="362">
        <v>1.3888888888888889E-4</v>
      </c>
      <c r="G48" s="343"/>
      <c r="H48" s="248"/>
      <c r="I48" s="248"/>
      <c r="J48" s="248"/>
      <c r="K48" s="248"/>
      <c r="L48" s="248"/>
      <c r="M48" s="250"/>
      <c r="N48" s="358">
        <v>0.72916666666666619</v>
      </c>
      <c r="O48" s="359"/>
      <c r="P48" s="360" t="s">
        <v>167</v>
      </c>
      <c r="Q48" s="260">
        <v>30</v>
      </c>
      <c r="R48" s="361">
        <v>0</v>
      </c>
      <c r="S48" s="362">
        <v>1.6203703703703703E-4</v>
      </c>
      <c r="T48" s="343"/>
      <c r="U48" s="248"/>
      <c r="V48" s="248"/>
      <c r="W48" s="248"/>
      <c r="X48" s="248"/>
      <c r="Y48" s="248"/>
      <c r="Z48" s="250"/>
      <c r="AD48" s="258">
        <f t="shared" si="0"/>
        <v>26.824999999999999</v>
      </c>
      <c r="AE48" s="221">
        <f t="shared" si="1"/>
        <v>1.125</v>
      </c>
    </row>
    <row r="49" spans="1:31" s="251" customFormat="1" ht="21" customHeight="1">
      <c r="A49" s="363">
        <v>0.73611111111111061</v>
      </c>
      <c r="B49" s="364"/>
      <c r="C49" s="365" t="s">
        <v>167</v>
      </c>
      <c r="D49" s="261">
        <v>80</v>
      </c>
      <c r="E49" s="366">
        <v>0</v>
      </c>
      <c r="F49" s="367">
        <v>3.2407407407407406E-4</v>
      </c>
      <c r="G49" s="343"/>
      <c r="H49" s="248"/>
      <c r="I49" s="248"/>
      <c r="J49" s="248"/>
      <c r="K49" s="248"/>
      <c r="L49" s="248"/>
      <c r="M49" s="250"/>
      <c r="N49" s="363">
        <v>0.73611111111111061</v>
      </c>
      <c r="O49" s="364"/>
      <c r="P49" s="365" t="s">
        <v>167</v>
      </c>
      <c r="Q49" s="261">
        <v>20</v>
      </c>
      <c r="R49" s="366">
        <v>0</v>
      </c>
      <c r="S49" s="367">
        <v>1.3888888888888889E-4</v>
      </c>
      <c r="T49" s="343"/>
      <c r="U49" s="248"/>
      <c r="V49" s="248"/>
      <c r="W49" s="248"/>
      <c r="X49" s="248"/>
      <c r="Y49" s="248"/>
      <c r="Z49" s="250"/>
      <c r="AD49" s="258">
        <f t="shared" si="0"/>
        <v>27.95</v>
      </c>
      <c r="AE49" s="221">
        <f t="shared" si="1"/>
        <v>1.125</v>
      </c>
    </row>
    <row r="50" spans="1:31" s="251" customFormat="1" ht="21" customHeight="1">
      <c r="A50" s="353">
        <v>0.74305555555555503</v>
      </c>
      <c r="B50" s="354"/>
      <c r="C50" s="355" t="s">
        <v>167</v>
      </c>
      <c r="D50" s="259">
        <v>50</v>
      </c>
      <c r="E50" s="356">
        <v>0</v>
      </c>
      <c r="F50" s="357">
        <v>2.6620370370370372E-4</v>
      </c>
      <c r="G50" s="343"/>
      <c r="H50" s="248"/>
      <c r="I50" s="248"/>
      <c r="J50" s="248"/>
      <c r="K50" s="248"/>
      <c r="L50" s="248"/>
      <c r="M50" s="250"/>
      <c r="N50" s="353">
        <v>0.74305555555555503</v>
      </c>
      <c r="O50" s="354"/>
      <c r="P50" s="355" t="s">
        <v>167</v>
      </c>
      <c r="Q50" s="259">
        <v>40</v>
      </c>
      <c r="R50" s="356">
        <v>0</v>
      </c>
      <c r="S50" s="357">
        <v>2.199074074074074E-4</v>
      </c>
      <c r="T50" s="343"/>
      <c r="U50" s="248"/>
      <c r="V50" s="248"/>
      <c r="W50" s="248"/>
      <c r="X50" s="248"/>
      <c r="Y50" s="248"/>
      <c r="Z50" s="250"/>
      <c r="AD50" s="258">
        <f t="shared" si="0"/>
        <v>29.074999999999999</v>
      </c>
      <c r="AE50" s="221">
        <f t="shared" si="1"/>
        <v>1.125</v>
      </c>
    </row>
    <row r="51" spans="1:31" s="251" customFormat="1" ht="21" customHeight="1">
      <c r="A51" s="353">
        <v>0.74999999999999944</v>
      </c>
      <c r="B51" s="354"/>
      <c r="C51" s="355" t="s">
        <v>167</v>
      </c>
      <c r="D51" s="259">
        <v>30</v>
      </c>
      <c r="E51" s="356">
        <v>0</v>
      </c>
      <c r="F51" s="357">
        <v>1.3888888888888889E-4</v>
      </c>
      <c r="G51" s="343"/>
      <c r="H51" s="248"/>
      <c r="I51" s="248"/>
      <c r="J51" s="248"/>
      <c r="K51" s="248"/>
      <c r="L51" s="248"/>
      <c r="M51" s="250"/>
      <c r="N51" s="353">
        <v>0.74999999999999944</v>
      </c>
      <c r="O51" s="354"/>
      <c r="P51" s="355" t="s">
        <v>167</v>
      </c>
      <c r="Q51" s="259">
        <v>70</v>
      </c>
      <c r="R51" s="356">
        <v>0</v>
      </c>
      <c r="S51" s="357">
        <v>2.7777777777777778E-4</v>
      </c>
      <c r="T51" s="343"/>
      <c r="U51" s="248"/>
      <c r="V51" s="248"/>
      <c r="W51" s="248"/>
      <c r="X51" s="248"/>
      <c r="Y51" s="248"/>
      <c r="Z51" s="250"/>
      <c r="AD51" s="258">
        <f t="shared" si="0"/>
        <v>30.2</v>
      </c>
      <c r="AE51" s="221">
        <f t="shared" si="1"/>
        <v>1.125</v>
      </c>
    </row>
    <row r="52" spans="1:31" s="251" customFormat="1" ht="21" customHeight="1">
      <c r="A52" s="353">
        <v>0.75694444444444386</v>
      </c>
      <c r="B52" s="354"/>
      <c r="C52" s="355" t="s">
        <v>167</v>
      </c>
      <c r="D52" s="259">
        <v>30</v>
      </c>
      <c r="E52" s="356">
        <v>0</v>
      </c>
      <c r="F52" s="357">
        <v>1.3888888888888889E-4</v>
      </c>
      <c r="G52" s="343"/>
      <c r="H52" s="248"/>
      <c r="I52" s="248"/>
      <c r="J52" s="248"/>
      <c r="K52" s="248"/>
      <c r="L52" s="248"/>
      <c r="M52" s="250"/>
      <c r="N52" s="353">
        <v>0.75694444444444386</v>
      </c>
      <c r="O52" s="354"/>
      <c r="P52" s="355" t="s">
        <v>167</v>
      </c>
      <c r="Q52" s="259">
        <v>30</v>
      </c>
      <c r="R52" s="356">
        <v>0</v>
      </c>
      <c r="S52" s="357">
        <v>1.5046296296296297E-4</v>
      </c>
      <c r="T52" s="343"/>
      <c r="U52" s="248"/>
      <c r="V52" s="248"/>
      <c r="W52" s="248"/>
      <c r="X52" s="248"/>
      <c r="Y52" s="248"/>
      <c r="Z52" s="250"/>
      <c r="AD52" s="258">
        <f t="shared" si="0"/>
        <v>31.324999999999999</v>
      </c>
      <c r="AE52" s="221">
        <f t="shared" si="1"/>
        <v>1.125</v>
      </c>
    </row>
    <row r="53" spans="1:31" s="251" customFormat="1" ht="21" customHeight="1">
      <c r="A53" s="353">
        <v>0.76388888888888828</v>
      </c>
      <c r="B53" s="354"/>
      <c r="C53" s="355" t="s">
        <v>167</v>
      </c>
      <c r="D53" s="259">
        <v>40</v>
      </c>
      <c r="E53" s="356">
        <v>0</v>
      </c>
      <c r="F53" s="357">
        <v>1.8518518518518518E-4</v>
      </c>
      <c r="G53" s="343"/>
      <c r="H53" s="248"/>
      <c r="I53" s="248"/>
      <c r="J53" s="248"/>
      <c r="K53" s="248"/>
      <c r="L53" s="248"/>
      <c r="M53" s="250"/>
      <c r="N53" s="353">
        <v>0.76388888888888828</v>
      </c>
      <c r="O53" s="354"/>
      <c r="P53" s="355" t="s">
        <v>167</v>
      </c>
      <c r="Q53" s="259">
        <v>40</v>
      </c>
      <c r="R53" s="356">
        <v>0</v>
      </c>
      <c r="S53" s="357">
        <v>1.7361111111111112E-4</v>
      </c>
      <c r="T53" s="343"/>
      <c r="U53" s="248"/>
      <c r="V53" s="248"/>
      <c r="W53" s="248"/>
      <c r="X53" s="248"/>
      <c r="Y53" s="248"/>
      <c r="Z53" s="250"/>
      <c r="AD53" s="258">
        <f t="shared" si="0"/>
        <v>32.450000000000003</v>
      </c>
      <c r="AE53" s="221">
        <f t="shared" si="1"/>
        <v>1.125</v>
      </c>
    </row>
    <row r="54" spans="1:31" s="251" customFormat="1" ht="21" customHeight="1">
      <c r="A54" s="358">
        <v>0.7708333333333327</v>
      </c>
      <c r="B54" s="359"/>
      <c r="C54" s="360" t="s">
        <v>167</v>
      </c>
      <c r="D54" s="260">
        <v>70</v>
      </c>
      <c r="E54" s="361">
        <v>0</v>
      </c>
      <c r="F54" s="362">
        <v>2.199074074074074E-4</v>
      </c>
      <c r="G54" s="343"/>
      <c r="H54" s="248"/>
      <c r="I54" s="248"/>
      <c r="J54" s="248"/>
      <c r="K54" s="248"/>
      <c r="L54" s="248"/>
      <c r="M54" s="250"/>
      <c r="N54" s="358">
        <v>0.7708333333333327</v>
      </c>
      <c r="O54" s="359"/>
      <c r="P54" s="360" t="s">
        <v>167</v>
      </c>
      <c r="Q54" s="260">
        <v>90</v>
      </c>
      <c r="R54" s="361">
        <v>0</v>
      </c>
      <c r="S54" s="362">
        <v>3.7037037037037035E-4</v>
      </c>
      <c r="T54" s="343"/>
      <c r="U54" s="248"/>
      <c r="V54" s="248"/>
      <c r="W54" s="248"/>
      <c r="X54" s="248"/>
      <c r="Y54" s="248"/>
      <c r="Z54" s="250"/>
      <c r="AD54" s="258">
        <f t="shared" si="0"/>
        <v>33.575000000000003</v>
      </c>
      <c r="AE54" s="221">
        <f t="shared" si="1"/>
        <v>1.125</v>
      </c>
    </row>
    <row r="55" spans="1:31" s="251" customFormat="1" ht="21" customHeight="1">
      <c r="A55" s="363">
        <v>0.77777777777777712</v>
      </c>
      <c r="B55" s="364"/>
      <c r="C55" s="365" t="s">
        <v>167</v>
      </c>
      <c r="D55" s="261">
        <v>40</v>
      </c>
      <c r="E55" s="366">
        <v>0</v>
      </c>
      <c r="F55" s="367">
        <v>1.8518518518518518E-4</v>
      </c>
      <c r="G55" s="343"/>
      <c r="H55" s="248"/>
      <c r="I55" s="248"/>
      <c r="J55" s="248"/>
      <c r="K55" s="248"/>
      <c r="L55" s="248"/>
      <c r="M55" s="250"/>
      <c r="N55" s="363">
        <v>0.77777777777777712</v>
      </c>
      <c r="O55" s="364"/>
      <c r="P55" s="365" t="s">
        <v>167</v>
      </c>
      <c r="Q55" s="261">
        <v>70</v>
      </c>
      <c r="R55" s="366">
        <v>0</v>
      </c>
      <c r="S55" s="367">
        <v>3.1250000000000001E-4</v>
      </c>
      <c r="T55" s="343"/>
      <c r="U55" s="248"/>
      <c r="V55" s="248"/>
      <c r="W55" s="248"/>
      <c r="X55" s="248"/>
      <c r="Y55" s="248"/>
      <c r="Z55" s="250"/>
      <c r="AD55" s="258">
        <f t="shared" si="0"/>
        <v>34.700000000000003</v>
      </c>
      <c r="AE55" s="221">
        <f t="shared" si="1"/>
        <v>1.125</v>
      </c>
    </row>
    <row r="56" spans="1:31" s="251" customFormat="1" ht="21" customHeight="1" thickBot="1">
      <c r="A56" s="353">
        <v>0.78472222222222154</v>
      </c>
      <c r="B56" s="354"/>
      <c r="C56" s="365" t="s">
        <v>167</v>
      </c>
      <c r="D56" s="259">
        <v>40</v>
      </c>
      <c r="E56" s="356">
        <v>0</v>
      </c>
      <c r="F56" s="357">
        <v>1.8518518518518518E-4</v>
      </c>
      <c r="G56" s="343"/>
      <c r="H56" s="248"/>
      <c r="I56" s="248"/>
      <c r="J56" s="248"/>
      <c r="K56" s="248"/>
      <c r="L56" s="248"/>
      <c r="M56" s="250"/>
      <c r="N56" s="353">
        <v>0.78472222222222154</v>
      </c>
      <c r="O56" s="354"/>
      <c r="P56" s="355" t="s">
        <v>167</v>
      </c>
      <c r="Q56" s="259">
        <v>60</v>
      </c>
      <c r="R56" s="356">
        <v>0</v>
      </c>
      <c r="S56" s="357">
        <v>2.5462962962962961E-4</v>
      </c>
      <c r="T56" s="343"/>
      <c r="U56" s="248"/>
      <c r="V56" s="248"/>
      <c r="W56" s="248"/>
      <c r="X56" s="248"/>
      <c r="Y56" s="248"/>
      <c r="Z56" s="250"/>
      <c r="AD56" s="258">
        <f t="shared" si="0"/>
        <v>35.825000000000003</v>
      </c>
      <c r="AE56" s="221">
        <f t="shared" si="1"/>
        <v>1.125</v>
      </c>
    </row>
    <row r="57" spans="1:31" s="251" customFormat="1" ht="36.75" customHeight="1" thickBot="1">
      <c r="A57" s="266" t="s">
        <v>168</v>
      </c>
      <c r="B57" s="262" t="s">
        <v>181</v>
      </c>
      <c r="C57" s="368" t="s">
        <v>181</v>
      </c>
      <c r="D57" s="263">
        <f>MAX(D25:D56)</f>
        <v>100</v>
      </c>
      <c r="E57" s="264">
        <f>MAX(E25:E56)</f>
        <v>0</v>
      </c>
      <c r="F57" s="369">
        <f>MAX(F25:F56)</f>
        <v>3.2407407407407406E-4</v>
      </c>
      <c r="G57" s="277"/>
      <c r="H57" s="265"/>
      <c r="I57" s="265"/>
      <c r="J57" s="265"/>
      <c r="K57" s="265"/>
      <c r="L57" s="265"/>
      <c r="M57" s="370"/>
      <c r="N57" s="266" t="s">
        <v>168</v>
      </c>
      <c r="O57" s="262" t="s">
        <v>181</v>
      </c>
      <c r="P57" s="368" t="s">
        <v>181</v>
      </c>
      <c r="Q57" s="263">
        <f>MAX(Q25:Q56)</f>
        <v>90</v>
      </c>
      <c r="R57" s="264">
        <f t="shared" ref="R57" si="2">MAX(R25:R56)</f>
        <v>0</v>
      </c>
      <c r="S57" s="369">
        <f>MAX(S25:S56)</f>
        <v>3.7037037037037035E-4</v>
      </c>
      <c r="T57" s="371"/>
      <c r="U57" s="267"/>
      <c r="V57" s="267"/>
      <c r="W57" s="267"/>
      <c r="X57" s="267"/>
      <c r="Y57" s="267"/>
      <c r="Z57" s="268"/>
      <c r="AE57" s="258"/>
    </row>
    <row r="58" spans="1:31" s="251" customFormat="1" ht="18" customHeight="1">
      <c r="A58" s="258"/>
      <c r="B58" s="258"/>
      <c r="C58" s="258"/>
      <c r="D58" s="258"/>
      <c r="E58" s="258"/>
      <c r="F58" s="258"/>
      <c r="G58" s="238"/>
      <c r="H58" s="238"/>
      <c r="I58" s="238"/>
      <c r="J58" s="238"/>
      <c r="K58" s="238"/>
      <c r="L58" s="238"/>
      <c r="M58" s="238"/>
      <c r="N58" s="269"/>
      <c r="O58" s="270"/>
      <c r="P58" s="270"/>
      <c r="Q58" s="248"/>
      <c r="R58" s="248"/>
      <c r="S58" s="372"/>
      <c r="T58" s="248"/>
      <c r="U58" s="248"/>
      <c r="V58" s="248"/>
      <c r="W58" s="248"/>
      <c r="X58" s="248"/>
      <c r="Y58" s="248"/>
      <c r="Z58" s="248"/>
      <c r="AE58" s="258"/>
    </row>
    <row r="59" spans="1:31" s="251" customFormat="1" ht="18" customHeight="1" thickBot="1">
      <c r="A59" s="258"/>
      <c r="B59" s="258"/>
      <c r="C59" s="258"/>
      <c r="D59" s="258"/>
      <c r="E59" s="258"/>
      <c r="F59" s="258"/>
      <c r="G59" s="258"/>
      <c r="H59" s="258"/>
      <c r="I59" s="258"/>
      <c r="J59" s="258"/>
      <c r="K59" s="258"/>
      <c r="L59" s="258"/>
      <c r="M59" s="258"/>
      <c r="N59" s="270"/>
      <c r="O59" s="270"/>
      <c r="P59" s="270"/>
      <c r="Q59" s="248"/>
      <c r="R59" s="248"/>
      <c r="S59" s="373"/>
      <c r="T59" s="248"/>
      <c r="U59" s="248"/>
      <c r="V59" s="248"/>
      <c r="W59" s="248"/>
      <c r="X59" s="248"/>
      <c r="Y59" s="248"/>
      <c r="Z59" s="248"/>
      <c r="AE59" s="258"/>
    </row>
    <row r="60" spans="1:31" s="251" customFormat="1" ht="20.100000000000001" customHeight="1">
      <c r="A60" s="499" t="s">
        <v>169</v>
      </c>
      <c r="B60" s="271"/>
      <c r="C60" s="272"/>
      <c r="D60" s="272"/>
      <c r="E60" s="272"/>
      <c r="F60" s="272"/>
      <c r="G60" s="272"/>
      <c r="H60" s="272"/>
      <c r="I60" s="272"/>
      <c r="J60" s="272"/>
      <c r="K60" s="272"/>
      <c r="L60" s="272"/>
      <c r="M60" s="272"/>
      <c r="N60" s="273"/>
      <c r="O60" s="273"/>
      <c r="P60" s="273"/>
      <c r="Q60" s="274"/>
      <c r="R60" s="274"/>
      <c r="S60" s="352"/>
      <c r="T60" s="274"/>
      <c r="U60" s="274"/>
      <c r="V60" s="274"/>
      <c r="W60" s="274"/>
      <c r="X60" s="274"/>
      <c r="Y60" s="274"/>
      <c r="Z60" s="275"/>
      <c r="AE60" s="258"/>
    </row>
    <row r="61" spans="1:31" s="251" customFormat="1" ht="20.100000000000001" customHeight="1">
      <c r="A61" s="500"/>
      <c r="B61" s="276"/>
      <c r="C61" s="238"/>
      <c r="D61" s="238"/>
      <c r="E61" s="238"/>
      <c r="F61" s="238"/>
      <c r="G61" s="238"/>
      <c r="H61" s="238"/>
      <c r="I61" s="238"/>
      <c r="J61" s="238"/>
      <c r="K61" s="238"/>
      <c r="L61" s="238"/>
      <c r="M61" s="238"/>
      <c r="N61" s="270"/>
      <c r="O61" s="270"/>
      <c r="P61" s="270"/>
      <c r="Q61" s="248"/>
      <c r="R61" s="248"/>
      <c r="S61" s="373"/>
      <c r="T61" s="248"/>
      <c r="U61" s="248"/>
      <c r="V61" s="248"/>
      <c r="W61" s="248"/>
      <c r="X61" s="248"/>
      <c r="Y61" s="248"/>
      <c r="Z61" s="250"/>
      <c r="AE61" s="258"/>
    </row>
    <row r="62" spans="1:31" s="251" customFormat="1" ht="20.100000000000001" customHeight="1" thickBot="1">
      <c r="A62" s="501"/>
      <c r="B62" s="277"/>
      <c r="C62" s="265"/>
      <c r="D62" s="265"/>
      <c r="E62" s="265"/>
      <c r="F62" s="265"/>
      <c r="G62" s="265"/>
      <c r="H62" s="265"/>
      <c r="I62" s="265"/>
      <c r="J62" s="265"/>
      <c r="K62" s="265"/>
      <c r="L62" s="265"/>
      <c r="M62" s="265"/>
      <c r="N62" s="278"/>
      <c r="O62" s="278"/>
      <c r="P62" s="278"/>
      <c r="Q62" s="267"/>
      <c r="R62" s="267"/>
      <c r="S62" s="374"/>
      <c r="T62" s="267"/>
      <c r="U62" s="267"/>
      <c r="V62" s="267"/>
      <c r="W62" s="267"/>
      <c r="X62" s="267"/>
      <c r="Y62" s="267"/>
      <c r="Z62" s="268"/>
      <c r="AE62" s="258"/>
    </row>
    <row r="63" spans="1:31" s="251" customFormat="1" ht="20.100000000000001" customHeight="1">
      <c r="A63" s="258"/>
      <c r="B63" s="258"/>
      <c r="C63" s="258"/>
      <c r="D63" s="258"/>
      <c r="E63" s="258"/>
      <c r="F63" s="258"/>
      <c r="G63" s="258"/>
      <c r="H63" s="258"/>
      <c r="I63" s="258"/>
      <c r="J63" s="258"/>
      <c r="K63" s="258"/>
      <c r="L63" s="258"/>
      <c r="M63" s="258"/>
      <c r="N63" s="270"/>
      <c r="O63" s="270"/>
      <c r="P63" s="270"/>
      <c r="Q63" s="248"/>
      <c r="R63" s="248"/>
      <c r="S63" s="373"/>
      <c r="T63" s="248"/>
      <c r="U63" s="248"/>
      <c r="V63" s="248"/>
      <c r="W63" s="248"/>
      <c r="X63" s="248"/>
      <c r="Y63" s="248"/>
      <c r="Z63" s="248"/>
      <c r="AE63" s="258"/>
    </row>
    <row r="64" spans="1:31" s="251" customFormat="1" ht="20.100000000000001" customHeight="1">
      <c r="A64" s="258"/>
      <c r="B64" s="258"/>
      <c r="C64" s="258"/>
      <c r="D64" s="258"/>
      <c r="E64" s="258"/>
      <c r="F64" s="258"/>
      <c r="G64" s="258"/>
      <c r="H64" s="258"/>
      <c r="I64" s="258"/>
      <c r="J64" s="258"/>
      <c r="K64" s="258"/>
      <c r="L64" s="258"/>
      <c r="M64" s="258"/>
      <c r="N64" s="270"/>
      <c r="O64" s="270"/>
      <c r="P64" s="270"/>
      <c r="Q64" s="248"/>
      <c r="R64" s="248"/>
      <c r="S64" s="373"/>
      <c r="T64" s="248"/>
      <c r="U64" s="248"/>
      <c r="V64" s="248"/>
      <c r="W64" s="248"/>
      <c r="X64" s="248"/>
      <c r="Y64" s="248"/>
      <c r="Z64" s="248"/>
      <c r="AE64" s="258"/>
    </row>
    <row r="65" spans="1:31" s="251" customFormat="1" ht="20.100000000000001" customHeight="1">
      <c r="A65" s="258"/>
      <c r="B65" s="258"/>
      <c r="C65" s="258"/>
      <c r="D65" s="258"/>
      <c r="E65" s="258"/>
      <c r="F65" s="258"/>
      <c r="G65" s="258"/>
      <c r="H65" s="258"/>
      <c r="I65" s="258"/>
      <c r="J65" s="258"/>
      <c r="K65" s="258"/>
      <c r="L65" s="258"/>
      <c r="M65" s="258"/>
      <c r="N65" s="270"/>
      <c r="O65" s="270"/>
      <c r="P65" s="270"/>
      <c r="Q65" s="248"/>
      <c r="R65" s="248"/>
      <c r="S65" s="373"/>
      <c r="T65" s="248"/>
      <c r="U65" s="248"/>
      <c r="V65" s="248"/>
      <c r="W65" s="248"/>
      <c r="X65" s="248"/>
      <c r="Y65" s="248"/>
      <c r="Z65" s="248"/>
      <c r="AE65" s="258"/>
    </row>
    <row r="66" spans="1:31" s="251" customFormat="1" ht="20.100000000000001" customHeight="1">
      <c r="A66" s="258"/>
      <c r="B66" s="258"/>
      <c r="C66" s="258"/>
      <c r="D66" s="258"/>
      <c r="E66" s="258"/>
      <c r="F66" s="258"/>
      <c r="G66" s="258"/>
      <c r="H66" s="258"/>
      <c r="I66" s="258"/>
      <c r="J66" s="258"/>
      <c r="K66" s="258"/>
      <c r="L66" s="258"/>
      <c r="M66" s="258"/>
      <c r="N66" s="270"/>
      <c r="O66" s="270"/>
      <c r="P66" s="270"/>
      <c r="Q66" s="248"/>
      <c r="R66" s="248"/>
      <c r="S66" s="373"/>
      <c r="T66" s="248"/>
      <c r="U66" s="248"/>
      <c r="V66" s="248"/>
      <c r="W66" s="248"/>
      <c r="X66" s="248"/>
      <c r="Y66" s="248"/>
      <c r="Z66" s="248"/>
      <c r="AE66" s="258"/>
    </row>
    <row r="67" spans="1:31" s="251" customFormat="1" ht="20.100000000000001" customHeight="1">
      <c r="A67" s="258"/>
      <c r="B67" s="258"/>
      <c r="C67" s="258"/>
      <c r="D67" s="258"/>
      <c r="E67" s="258"/>
      <c r="F67" s="258"/>
      <c r="G67" s="258"/>
      <c r="H67" s="258"/>
      <c r="I67" s="258"/>
      <c r="J67" s="258"/>
      <c r="K67" s="258"/>
      <c r="L67" s="258"/>
      <c r="M67" s="258"/>
      <c r="N67" s="270"/>
      <c r="O67" s="270"/>
      <c r="P67" s="270"/>
      <c r="Q67" s="248"/>
      <c r="R67" s="248"/>
      <c r="S67" s="373"/>
      <c r="T67" s="248"/>
      <c r="U67" s="248"/>
      <c r="V67" s="248"/>
      <c r="W67" s="248"/>
      <c r="X67" s="248"/>
      <c r="Y67" s="248"/>
      <c r="Z67" s="248"/>
      <c r="AE67" s="258"/>
    </row>
    <row r="68" spans="1:31" s="251" customFormat="1" ht="20.100000000000001" customHeight="1">
      <c r="A68" s="258"/>
      <c r="B68" s="258"/>
      <c r="C68" s="258"/>
      <c r="D68" s="258"/>
      <c r="E68" s="258"/>
      <c r="F68" s="258"/>
      <c r="G68" s="258"/>
      <c r="H68" s="258"/>
      <c r="I68" s="258"/>
      <c r="J68" s="258"/>
      <c r="K68" s="258"/>
      <c r="L68" s="258"/>
      <c r="M68" s="258"/>
      <c r="N68" s="270"/>
      <c r="O68" s="270"/>
      <c r="P68" s="270"/>
      <c r="Q68" s="248"/>
      <c r="R68" s="248"/>
      <c r="S68" s="373"/>
      <c r="T68" s="248"/>
      <c r="U68" s="248"/>
      <c r="V68" s="248"/>
      <c r="W68" s="248"/>
      <c r="X68" s="248"/>
      <c r="Y68" s="248"/>
      <c r="Z68" s="248"/>
      <c r="AE68" s="258"/>
    </row>
    <row r="69" spans="1:31" s="251" customFormat="1" ht="20.100000000000001" customHeight="1">
      <c r="A69" s="258"/>
      <c r="B69" s="258"/>
      <c r="C69" s="258"/>
      <c r="D69" s="258"/>
      <c r="E69" s="258"/>
      <c r="F69" s="258"/>
      <c r="G69" s="258"/>
      <c r="H69" s="258"/>
      <c r="I69" s="258"/>
      <c r="J69" s="258"/>
      <c r="K69" s="258"/>
      <c r="L69" s="258"/>
      <c r="M69" s="258"/>
      <c r="N69" s="270"/>
      <c r="O69" s="270"/>
      <c r="P69" s="270"/>
      <c r="Q69" s="248"/>
      <c r="R69" s="248"/>
      <c r="S69" s="373"/>
      <c r="T69" s="248"/>
      <c r="U69" s="248"/>
      <c r="V69" s="248"/>
      <c r="W69" s="248"/>
      <c r="X69" s="248"/>
      <c r="Y69" s="248"/>
      <c r="Z69" s="248"/>
      <c r="AE69" s="258"/>
    </row>
    <row r="70" spans="1:31" s="251" customFormat="1" ht="20.100000000000001" customHeight="1">
      <c r="A70" s="258"/>
      <c r="B70" s="258"/>
      <c r="C70" s="258"/>
      <c r="D70" s="258"/>
      <c r="E70" s="258"/>
      <c r="F70" s="258"/>
      <c r="G70" s="258"/>
      <c r="H70" s="258"/>
      <c r="I70" s="258"/>
      <c r="J70" s="258"/>
      <c r="K70" s="258"/>
      <c r="L70" s="258"/>
      <c r="M70" s="258"/>
      <c r="N70" s="270"/>
      <c r="O70" s="270"/>
      <c r="P70" s="270"/>
      <c r="Q70" s="248"/>
      <c r="R70" s="248"/>
      <c r="S70" s="373"/>
      <c r="T70" s="248"/>
      <c r="U70" s="248"/>
      <c r="V70" s="248"/>
      <c r="W70" s="248"/>
      <c r="X70" s="248"/>
      <c r="Y70" s="248"/>
      <c r="Z70" s="248"/>
      <c r="AE70" s="258"/>
    </row>
    <row r="71" spans="1:31" s="251" customFormat="1" ht="20.100000000000001" customHeight="1">
      <c r="A71" s="258"/>
      <c r="B71" s="258"/>
      <c r="C71" s="258"/>
      <c r="D71" s="258"/>
      <c r="E71" s="258"/>
      <c r="F71" s="258"/>
      <c r="G71" s="258"/>
      <c r="H71" s="258"/>
      <c r="I71" s="258"/>
      <c r="J71" s="258"/>
      <c r="K71" s="258"/>
      <c r="L71" s="258"/>
      <c r="M71" s="258"/>
      <c r="N71" s="270"/>
      <c r="O71" s="270"/>
      <c r="P71" s="270"/>
      <c r="Q71" s="248"/>
      <c r="R71" s="248"/>
      <c r="S71" s="373"/>
      <c r="T71" s="248"/>
      <c r="U71" s="248"/>
      <c r="V71" s="248"/>
      <c r="W71" s="248"/>
      <c r="X71" s="248"/>
      <c r="Y71" s="248"/>
      <c r="Z71" s="248"/>
      <c r="AA71" s="258"/>
      <c r="AE71" s="258"/>
    </row>
    <row r="72" spans="1:31" s="251" customFormat="1" ht="20.100000000000001" customHeight="1">
      <c r="A72" s="258"/>
      <c r="B72" s="258"/>
      <c r="C72" s="258"/>
      <c r="D72" s="258"/>
      <c r="E72" s="258"/>
      <c r="F72" s="258"/>
      <c r="G72" s="258"/>
      <c r="H72" s="258"/>
      <c r="I72" s="258"/>
      <c r="J72" s="258"/>
      <c r="K72" s="258"/>
      <c r="L72" s="258"/>
      <c r="M72" s="258"/>
      <c r="N72" s="258"/>
      <c r="O72" s="258"/>
      <c r="P72" s="258"/>
      <c r="Q72" s="258"/>
      <c r="R72" s="258"/>
      <c r="S72" s="258"/>
      <c r="T72" s="258"/>
      <c r="U72" s="258"/>
      <c r="V72" s="258"/>
      <c r="W72" s="258"/>
      <c r="X72" s="258"/>
      <c r="Y72" s="258"/>
      <c r="Z72" s="258"/>
      <c r="AA72" s="258"/>
      <c r="AE72" s="258"/>
    </row>
    <row r="73" spans="1:31" s="258" customFormat="1" ht="20.100000000000001" customHeight="1"/>
    <row r="74" spans="1:31" s="258" customFormat="1" ht="20.100000000000001" customHeight="1"/>
    <row r="75" spans="1:31" s="258" customFormat="1" ht="20.100000000000001" customHeight="1"/>
    <row r="76" spans="1:31" s="258" customFormat="1" ht="20.100000000000001" customHeight="1"/>
    <row r="77" spans="1:31" s="258" customFormat="1" ht="16.149999999999999" customHeight="1"/>
    <row r="78" spans="1:31" s="258" customFormat="1" ht="16.149999999999999" customHeight="1"/>
    <row r="79" spans="1:31" s="258" customFormat="1" ht="16.149999999999999" customHeight="1"/>
    <row r="80" spans="1:31" s="258" customFormat="1" ht="16.149999999999999" customHeight="1"/>
    <row r="81" s="258" customFormat="1" ht="16.149999999999999" customHeight="1"/>
    <row r="82" s="258" customFormat="1" ht="16.149999999999999" customHeight="1"/>
    <row r="83" s="258" customFormat="1" ht="16.149999999999999" customHeight="1"/>
    <row r="84" s="258" customFormat="1" ht="16.149999999999999" customHeight="1"/>
    <row r="85" s="258" customFormat="1" ht="16.350000000000001" customHeight="1"/>
    <row r="86" s="258" customFormat="1" ht="21.95" customHeight="1"/>
    <row r="87" s="258" customFormat="1"/>
    <row r="88" s="258" customFormat="1"/>
    <row r="89" s="258" customFormat="1"/>
    <row r="90" s="258" customFormat="1"/>
    <row r="91" s="258" customFormat="1"/>
    <row r="92" s="258" customFormat="1"/>
    <row r="93" s="258" customFormat="1"/>
    <row r="94" s="258" customFormat="1"/>
    <row r="95" s="258" customFormat="1"/>
    <row r="96" s="258" customFormat="1"/>
    <row r="97" spans="1:31" s="258" customFormat="1"/>
    <row r="98" spans="1:31" s="258" customFormat="1"/>
    <row r="99" spans="1:31" s="258" customFormat="1">
      <c r="AA99" s="221"/>
    </row>
    <row r="100" spans="1:31" s="258" customFormat="1">
      <c r="A100" s="280"/>
      <c r="B100" s="280"/>
      <c r="C100" s="280"/>
      <c r="D100" s="221"/>
      <c r="E100" s="221"/>
      <c r="F100" s="221"/>
      <c r="G100" s="221"/>
      <c r="H100" s="221"/>
      <c r="I100" s="221"/>
      <c r="J100" s="221"/>
      <c r="K100" s="221"/>
      <c r="L100" s="221"/>
      <c r="M100" s="221"/>
      <c r="N100" s="221"/>
      <c r="O100" s="221"/>
      <c r="P100" s="221"/>
      <c r="Q100" s="221"/>
      <c r="R100" s="221"/>
      <c r="S100" s="221"/>
      <c r="T100" s="221"/>
      <c r="U100" s="221"/>
      <c r="V100" s="221"/>
      <c r="W100" s="221"/>
      <c r="X100" s="221"/>
      <c r="Y100" s="221"/>
      <c r="Z100" s="221"/>
      <c r="AA100" s="221"/>
    </row>
    <row r="101" spans="1:31">
      <c r="AE101" s="258"/>
    </row>
    <row r="102" spans="1:31">
      <c r="AE102" s="258"/>
    </row>
    <row r="103" spans="1:31">
      <c r="AE103" s="258"/>
    </row>
    <row r="104" spans="1:31">
      <c r="N104" s="279"/>
      <c r="O104" s="279"/>
      <c r="P104" s="279"/>
      <c r="AE104" s="258"/>
    </row>
    <row r="105" spans="1:31">
      <c r="AE105" s="258"/>
    </row>
    <row r="106" spans="1:31">
      <c r="AE106" s="258"/>
    </row>
    <row r="107" spans="1:31">
      <c r="AE107" s="258"/>
    </row>
  </sheetData>
  <mergeCells count="1">
    <mergeCell ref="A60:A62"/>
  </mergeCells>
  <phoneticPr fontId="3"/>
  <printOptions gridLinesSet="0"/>
  <pageMargins left="0.78740157480314965" right="0.19685039370078741" top="0.78740157480314965" bottom="0.39370078740157483" header="0.51181102362204722" footer="0.51181102362204722"/>
  <pageSetup paperSize="9" scale="55" orientation="portrait" horizontalDpi="4294967293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AE107"/>
  <sheetViews>
    <sheetView view="pageBreakPreview" zoomScale="40" zoomScaleNormal="75" zoomScaleSheetLayoutView="40" workbookViewId="0">
      <selection activeCell="AF54" sqref="AF54"/>
    </sheetView>
  </sheetViews>
  <sheetFormatPr defaultRowHeight="12"/>
  <cols>
    <col min="1" max="1" width="10.1640625" style="280" customWidth="1"/>
    <col min="2" max="3" width="6.6640625" style="280" customWidth="1"/>
    <col min="4" max="5" width="7.83203125" style="221" customWidth="1"/>
    <col min="6" max="6" width="10.1640625" style="221" customWidth="1"/>
    <col min="7" max="13" width="7.83203125" style="221" customWidth="1"/>
    <col min="14" max="14" width="10.1640625" style="221" customWidth="1"/>
    <col min="15" max="16" width="6.6640625" style="221" customWidth="1"/>
    <col min="17" max="18" width="7.83203125" style="221" customWidth="1"/>
    <col min="19" max="19" width="10.1640625" style="221" customWidth="1"/>
    <col min="20" max="26" width="7.83203125" style="221" customWidth="1"/>
    <col min="27" max="27" width="9.33203125" style="221"/>
    <col min="28" max="33" width="9.33203125" style="221" customWidth="1"/>
    <col min="34" max="16384" width="9.33203125" style="221"/>
  </cols>
  <sheetData>
    <row r="1" spans="1:26" ht="15.6" customHeight="1" thickBot="1">
      <c r="A1" s="332"/>
      <c r="B1" s="220"/>
      <c r="C1" s="220"/>
      <c r="F1" s="333"/>
    </row>
    <row r="2" spans="1:26" ht="16.5" customHeight="1">
      <c r="A2" s="222"/>
      <c r="B2" s="223"/>
      <c r="C2" s="223"/>
      <c r="D2" s="224"/>
      <c r="E2" s="224"/>
      <c r="F2" s="224"/>
      <c r="G2" s="224"/>
      <c r="H2" s="224"/>
      <c r="I2" s="224"/>
      <c r="J2" s="224"/>
      <c r="K2" s="224"/>
      <c r="L2" s="224"/>
      <c r="M2" s="226"/>
      <c r="N2" s="225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6"/>
    </row>
    <row r="3" spans="1:26" ht="16.5" customHeight="1">
      <c r="A3" s="227"/>
      <c r="B3" s="228"/>
      <c r="C3" s="228"/>
      <c r="D3" s="229"/>
      <c r="E3" s="229"/>
      <c r="F3" s="229"/>
      <c r="G3" s="229"/>
      <c r="H3" s="229"/>
      <c r="I3" s="229"/>
      <c r="J3" s="229"/>
      <c r="K3" s="229"/>
      <c r="L3" s="229"/>
      <c r="M3" s="231"/>
      <c r="N3" s="230"/>
      <c r="O3" s="229"/>
      <c r="P3" s="229"/>
      <c r="Q3" s="229"/>
      <c r="R3" s="229"/>
      <c r="S3" s="229"/>
      <c r="T3" s="229"/>
      <c r="U3" s="229"/>
      <c r="V3" s="229"/>
      <c r="W3" s="229"/>
      <c r="X3" s="229"/>
      <c r="Y3" s="229"/>
      <c r="Z3" s="231"/>
    </row>
    <row r="4" spans="1:26" ht="16.5" customHeight="1">
      <c r="A4" s="232"/>
      <c r="B4" s="233"/>
      <c r="C4" s="233"/>
      <c r="D4" s="229"/>
      <c r="E4" s="229"/>
      <c r="F4" s="229"/>
      <c r="G4" s="229"/>
      <c r="H4" s="229"/>
      <c r="I4" s="229"/>
      <c r="J4" s="229"/>
      <c r="K4" s="229"/>
      <c r="L4" s="229"/>
      <c r="M4" s="231"/>
      <c r="N4" s="230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29"/>
      <c r="Z4" s="231"/>
    </row>
    <row r="5" spans="1:26" ht="27.75" customHeight="1">
      <c r="A5" s="227" t="s">
        <v>156</v>
      </c>
      <c r="B5" s="228"/>
      <c r="C5" s="228"/>
      <c r="D5" s="228"/>
      <c r="E5" s="228"/>
      <c r="F5" s="228"/>
      <c r="G5" s="228"/>
      <c r="H5" s="228"/>
      <c r="I5" s="234"/>
      <c r="J5" s="234"/>
      <c r="K5" s="234"/>
      <c r="L5" s="234"/>
      <c r="M5" s="231"/>
      <c r="N5" s="230"/>
      <c r="O5" s="229"/>
      <c r="P5" s="229"/>
      <c r="W5" s="229"/>
      <c r="X5" s="229"/>
      <c r="Y5" s="229"/>
      <c r="Z5" s="231"/>
    </row>
    <row r="6" spans="1:26" ht="20.100000000000001" customHeight="1">
      <c r="A6" s="235"/>
      <c r="B6" s="220"/>
      <c r="C6" s="220"/>
      <c r="D6" s="233"/>
      <c r="E6" s="233"/>
      <c r="F6" s="233"/>
      <c r="G6" s="233"/>
      <c r="H6" s="233"/>
      <c r="I6" s="229"/>
      <c r="J6" s="229"/>
      <c r="K6" s="229"/>
      <c r="L6" s="229"/>
      <c r="M6" s="231"/>
      <c r="N6" s="230"/>
      <c r="O6" s="229"/>
      <c r="P6" s="229"/>
      <c r="W6" s="229"/>
      <c r="X6" s="229"/>
      <c r="Y6" s="229"/>
      <c r="Z6" s="231"/>
    </row>
    <row r="7" spans="1:26" ht="20.100000000000001" customHeight="1">
      <c r="A7" s="235"/>
      <c r="B7" s="220"/>
      <c r="C7" s="220"/>
      <c r="D7" s="229"/>
      <c r="E7" s="229"/>
      <c r="F7" s="334" t="s">
        <v>55</v>
      </c>
      <c r="G7" s="229"/>
      <c r="H7" s="229"/>
      <c r="I7" s="229"/>
      <c r="J7" s="229"/>
      <c r="K7" s="229"/>
      <c r="L7" s="229"/>
      <c r="M7" s="231"/>
      <c r="N7" s="230"/>
      <c r="O7" s="229"/>
      <c r="P7" s="229"/>
      <c r="Q7" s="229"/>
      <c r="R7" s="229"/>
      <c r="S7" s="229"/>
      <c r="T7" s="229"/>
      <c r="U7" s="229"/>
      <c r="V7" s="229"/>
      <c r="W7" s="229"/>
      <c r="X7" s="229"/>
      <c r="Y7" s="229"/>
      <c r="Z7" s="231"/>
    </row>
    <row r="8" spans="1:26" ht="20.100000000000001" customHeight="1">
      <c r="A8" s="235"/>
      <c r="B8" s="220"/>
      <c r="C8" s="220"/>
      <c r="D8" s="229"/>
      <c r="E8" s="229"/>
      <c r="F8" s="229"/>
      <c r="G8" s="229"/>
      <c r="H8" s="229"/>
      <c r="I8" s="229"/>
      <c r="J8" s="229"/>
      <c r="K8" s="229"/>
      <c r="L8" s="229"/>
      <c r="M8" s="231"/>
      <c r="N8" s="230"/>
      <c r="O8" s="229"/>
      <c r="P8" s="229"/>
      <c r="Q8" s="229"/>
      <c r="R8" s="229"/>
      <c r="S8" s="229"/>
      <c r="T8" s="229"/>
      <c r="U8" s="229"/>
      <c r="V8" s="229"/>
      <c r="W8" s="229"/>
      <c r="X8" s="229"/>
      <c r="Y8" s="229"/>
      <c r="Z8" s="231"/>
    </row>
    <row r="9" spans="1:26" ht="20.100000000000001" customHeight="1">
      <c r="A9" s="235"/>
      <c r="B9" s="220"/>
      <c r="C9" s="220"/>
      <c r="D9" s="229"/>
      <c r="E9" s="229"/>
      <c r="F9" s="229"/>
      <c r="G9" s="229"/>
      <c r="H9" s="229"/>
      <c r="I9" s="229"/>
      <c r="J9" s="229"/>
      <c r="K9" s="229"/>
      <c r="L9" s="229"/>
      <c r="M9" s="231"/>
      <c r="N9" s="230"/>
      <c r="O9" s="229"/>
      <c r="P9" s="229"/>
      <c r="Q9" s="229"/>
      <c r="R9" s="229"/>
      <c r="S9" s="229"/>
      <c r="T9" s="229"/>
      <c r="U9" s="229"/>
      <c r="V9" s="229"/>
      <c r="W9" s="229"/>
      <c r="X9" s="229"/>
      <c r="Y9" s="229"/>
      <c r="Z9" s="231"/>
    </row>
    <row r="10" spans="1:26" ht="20.100000000000001" customHeight="1">
      <c r="A10" s="235"/>
      <c r="B10" s="220"/>
      <c r="C10" s="220"/>
      <c r="D10" s="229"/>
      <c r="E10" s="229"/>
      <c r="F10" s="229"/>
      <c r="G10" s="229"/>
      <c r="H10" s="229"/>
      <c r="I10" s="229"/>
      <c r="J10" s="229"/>
      <c r="K10" s="229"/>
      <c r="L10" s="229"/>
      <c r="M10" s="231"/>
      <c r="N10" s="230"/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29"/>
      <c r="Z10" s="231"/>
    </row>
    <row r="11" spans="1:26" ht="20.100000000000001" customHeight="1">
      <c r="A11" s="235"/>
      <c r="B11" s="220"/>
      <c r="C11" s="220"/>
      <c r="D11" s="229"/>
      <c r="E11" s="229"/>
      <c r="F11" s="229"/>
      <c r="G11" s="229"/>
      <c r="H11" s="229"/>
      <c r="I11" s="229"/>
      <c r="J11" s="229"/>
      <c r="K11" s="229"/>
      <c r="L11" s="229"/>
      <c r="M11" s="231"/>
      <c r="N11" s="230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31"/>
    </row>
    <row r="12" spans="1:26" ht="20.100000000000001" customHeight="1">
      <c r="A12" s="235"/>
      <c r="B12" s="220"/>
      <c r="C12" s="220"/>
      <c r="D12" s="229"/>
      <c r="E12" s="229"/>
      <c r="F12" s="229"/>
      <c r="G12" s="229"/>
      <c r="H12" s="229"/>
      <c r="I12" s="229"/>
      <c r="J12" s="229"/>
      <c r="K12" s="229"/>
      <c r="L12" s="229"/>
      <c r="M12" s="231"/>
      <c r="N12" s="230"/>
      <c r="O12" s="229"/>
      <c r="P12" s="229"/>
      <c r="Q12" s="229"/>
      <c r="R12" s="229"/>
      <c r="S12" s="229"/>
      <c r="T12" s="229"/>
      <c r="U12" s="229"/>
      <c r="V12" s="229"/>
      <c r="W12" s="229"/>
      <c r="X12" s="229"/>
      <c r="Y12" s="229"/>
      <c r="Z12" s="231"/>
    </row>
    <row r="13" spans="1:26" ht="20.100000000000001" customHeight="1">
      <c r="A13" s="235"/>
      <c r="B13" s="220"/>
      <c r="C13" s="220"/>
      <c r="D13" s="229"/>
      <c r="E13" s="229"/>
      <c r="F13" s="229"/>
      <c r="G13" s="229"/>
      <c r="H13" s="229"/>
      <c r="I13" s="229"/>
      <c r="J13" s="229"/>
      <c r="K13" s="229"/>
      <c r="L13" s="229"/>
      <c r="M13" s="231"/>
      <c r="N13" s="230"/>
      <c r="O13" s="229"/>
      <c r="P13" s="229"/>
      <c r="Q13" s="229"/>
      <c r="R13" s="229"/>
      <c r="S13" s="229"/>
      <c r="T13" s="229"/>
      <c r="U13" s="229"/>
      <c r="V13" s="229"/>
      <c r="W13" s="229"/>
      <c r="X13" s="229"/>
      <c r="Y13" s="229"/>
      <c r="Z13" s="231"/>
    </row>
    <row r="14" spans="1:26" ht="20.100000000000001" customHeight="1">
      <c r="A14" s="236" t="s">
        <v>171</v>
      </c>
      <c r="B14" s="237"/>
      <c r="C14" s="237"/>
      <c r="D14" s="229"/>
      <c r="E14" s="229"/>
      <c r="F14" s="229"/>
      <c r="G14" s="229"/>
      <c r="H14" s="229"/>
      <c r="I14" s="238"/>
      <c r="J14" s="229"/>
      <c r="K14" s="229"/>
      <c r="L14" s="229"/>
      <c r="M14" s="231"/>
      <c r="N14" s="230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231"/>
    </row>
    <row r="15" spans="1:26" ht="20.100000000000001" customHeight="1">
      <c r="A15" s="236"/>
      <c r="B15" s="237"/>
      <c r="C15" s="237"/>
      <c r="D15" s="229"/>
      <c r="E15" s="229"/>
      <c r="F15" s="229"/>
      <c r="G15" s="229"/>
      <c r="H15" s="229"/>
      <c r="I15" s="229"/>
      <c r="J15" s="229"/>
      <c r="K15" s="229"/>
      <c r="L15" s="229"/>
      <c r="M15" s="231"/>
      <c r="N15" s="230"/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29"/>
      <c r="Z15" s="231"/>
    </row>
    <row r="16" spans="1:26" ht="20.100000000000001" customHeight="1">
      <c r="A16" s="236" t="s">
        <v>170</v>
      </c>
      <c r="B16" s="237"/>
      <c r="C16" s="237"/>
      <c r="D16" s="229"/>
      <c r="E16" s="229"/>
      <c r="F16" s="229"/>
      <c r="G16" s="229"/>
      <c r="H16" s="229"/>
      <c r="I16" s="229"/>
      <c r="J16" s="229"/>
      <c r="K16" s="229"/>
      <c r="L16" s="229"/>
      <c r="M16" s="231"/>
      <c r="N16" s="230"/>
      <c r="O16" s="229"/>
      <c r="P16" s="229"/>
      <c r="Q16" s="229"/>
      <c r="R16" s="229"/>
      <c r="S16" s="229"/>
      <c r="T16" s="229"/>
      <c r="U16" s="229"/>
      <c r="V16" s="229"/>
      <c r="W16" s="229"/>
      <c r="X16" s="229"/>
      <c r="Y16" s="229"/>
      <c r="Z16" s="231"/>
    </row>
    <row r="17" spans="1:31" ht="20.100000000000001" customHeight="1">
      <c r="A17" s="239"/>
      <c r="B17" s="240"/>
      <c r="C17" s="240"/>
      <c r="D17" s="229"/>
      <c r="E17" s="229"/>
      <c r="F17" s="229"/>
      <c r="G17" s="229"/>
      <c r="H17" s="229"/>
      <c r="I17" s="229"/>
      <c r="J17" s="229"/>
      <c r="K17" s="229"/>
      <c r="L17" s="229"/>
      <c r="M17" s="231"/>
      <c r="N17" s="230"/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29"/>
      <c r="Z17" s="231"/>
    </row>
    <row r="18" spans="1:31" ht="20.100000000000001" customHeight="1">
      <c r="A18" s="239" t="s">
        <v>211</v>
      </c>
      <c r="B18" s="240"/>
      <c r="C18" s="240"/>
      <c r="D18" s="229"/>
      <c r="E18" s="229"/>
      <c r="F18" s="229"/>
      <c r="G18" s="229"/>
      <c r="H18" s="229"/>
      <c r="I18" s="229"/>
      <c r="J18" s="229"/>
      <c r="K18" s="229"/>
      <c r="L18" s="229"/>
      <c r="M18" s="231"/>
      <c r="N18" s="230"/>
      <c r="O18" s="229"/>
      <c r="P18" s="229"/>
      <c r="Q18" s="229"/>
      <c r="R18" s="229"/>
      <c r="S18" s="229"/>
      <c r="T18" s="229"/>
      <c r="U18" s="229"/>
      <c r="V18" s="229"/>
      <c r="W18" s="229"/>
      <c r="X18" s="229"/>
      <c r="Y18" s="229"/>
      <c r="Z18" s="231"/>
    </row>
    <row r="19" spans="1:31" ht="20.100000000000001" customHeight="1">
      <c r="A19" s="235"/>
      <c r="B19" s="220"/>
      <c r="C19" s="220"/>
      <c r="D19" s="229"/>
      <c r="E19" s="229"/>
      <c r="F19" s="229"/>
      <c r="G19" s="229"/>
      <c r="H19" s="229"/>
      <c r="I19" s="229"/>
      <c r="J19" s="229"/>
      <c r="K19" s="229"/>
      <c r="L19" s="229"/>
      <c r="M19" s="231"/>
      <c r="N19" s="230"/>
      <c r="O19" s="229"/>
      <c r="P19" s="229"/>
      <c r="Q19" s="229"/>
      <c r="R19" s="229"/>
      <c r="S19" s="229"/>
      <c r="T19" s="229"/>
      <c r="U19" s="229"/>
      <c r="V19" s="229"/>
      <c r="W19" s="229"/>
      <c r="X19" s="229"/>
      <c r="Y19" s="229"/>
      <c r="Z19" s="231"/>
    </row>
    <row r="20" spans="1:31" ht="20.100000000000001" customHeight="1">
      <c r="A20" s="241"/>
      <c r="B20" s="242"/>
      <c r="C20" s="242"/>
      <c r="D20" s="229"/>
      <c r="E20" s="229"/>
      <c r="F20" s="229"/>
      <c r="G20" s="229"/>
      <c r="H20" s="229"/>
      <c r="I20" s="229"/>
      <c r="J20" s="229"/>
      <c r="K20" s="229"/>
      <c r="L20" s="229"/>
      <c r="M20" s="231"/>
      <c r="N20" s="230"/>
      <c r="O20" s="229"/>
      <c r="P20" s="229"/>
      <c r="Q20" s="229"/>
      <c r="R20" s="229"/>
      <c r="S20" s="229"/>
      <c r="T20" s="229"/>
      <c r="U20" s="229"/>
      <c r="V20" s="229"/>
      <c r="W20" s="229"/>
      <c r="X20" s="229"/>
      <c r="Y20" s="229"/>
      <c r="Z20" s="231"/>
    </row>
    <row r="21" spans="1:31" ht="20.100000000000001" customHeight="1" thickBot="1">
      <c r="A21" s="254"/>
      <c r="B21" s="335"/>
      <c r="C21" s="335"/>
      <c r="D21" s="243"/>
      <c r="E21" s="243"/>
      <c r="F21" s="243"/>
      <c r="G21" s="243"/>
      <c r="H21" s="243"/>
      <c r="I21" s="243"/>
      <c r="J21" s="243"/>
      <c r="K21" s="243"/>
      <c r="L21" s="243"/>
      <c r="M21" s="336" t="s">
        <v>178</v>
      </c>
      <c r="N21" s="244"/>
      <c r="O21" s="243"/>
      <c r="P21" s="243"/>
      <c r="Q21" s="243"/>
      <c r="R21" s="243"/>
      <c r="S21" s="243"/>
      <c r="T21" s="243"/>
      <c r="U21" s="243"/>
      <c r="V21" s="243"/>
      <c r="W21" s="243"/>
      <c r="X21" s="243"/>
      <c r="Y21" s="243"/>
      <c r="Z21" s="245"/>
    </row>
    <row r="22" spans="1:31" s="251" customFormat="1" ht="20.100000000000001" customHeight="1" thickBot="1">
      <c r="A22" s="337"/>
      <c r="B22" s="246" t="s">
        <v>214</v>
      </c>
      <c r="C22" s="247"/>
      <c r="D22" s="247"/>
      <c r="E22" s="247"/>
      <c r="F22" s="249"/>
      <c r="G22" s="338"/>
      <c r="H22" s="274"/>
      <c r="I22" s="274"/>
      <c r="J22" s="274"/>
      <c r="K22" s="274"/>
      <c r="L22" s="274"/>
      <c r="M22" s="275"/>
      <c r="N22" s="339"/>
      <c r="O22" s="246" t="s">
        <v>215</v>
      </c>
      <c r="P22" s="247"/>
      <c r="Q22" s="247"/>
      <c r="R22" s="247"/>
      <c r="S22" s="249"/>
      <c r="T22" s="338"/>
      <c r="U22" s="274"/>
      <c r="V22" s="274"/>
      <c r="W22" s="274"/>
      <c r="X22" s="274"/>
      <c r="Y22" s="274"/>
      <c r="Z22" s="275"/>
    </row>
    <row r="23" spans="1:31" s="251" customFormat="1" ht="22.5" customHeight="1">
      <c r="A23" s="340"/>
      <c r="B23" s="397" t="s">
        <v>158</v>
      </c>
      <c r="C23" s="341" t="s">
        <v>159</v>
      </c>
      <c r="D23" s="398" t="s">
        <v>160</v>
      </c>
      <c r="E23" s="399" t="s">
        <v>161</v>
      </c>
      <c r="F23" s="400" t="s">
        <v>179</v>
      </c>
      <c r="G23" s="252"/>
      <c r="H23" s="253"/>
      <c r="I23" s="248"/>
      <c r="J23" s="248"/>
      <c r="K23" s="248"/>
      <c r="L23" s="248"/>
      <c r="M23" s="250"/>
      <c r="N23" s="242"/>
      <c r="O23" s="241" t="s">
        <v>158</v>
      </c>
      <c r="P23" s="341" t="s">
        <v>159</v>
      </c>
      <c r="Q23" s="252" t="s">
        <v>160</v>
      </c>
      <c r="R23" s="342" t="s">
        <v>161</v>
      </c>
      <c r="S23" s="242" t="s">
        <v>179</v>
      </c>
      <c r="T23" s="343"/>
      <c r="U23" s="248"/>
      <c r="V23" s="248"/>
      <c r="W23" s="248"/>
      <c r="X23" s="248"/>
      <c r="Y23" s="248"/>
      <c r="Z23" s="250"/>
    </row>
    <row r="24" spans="1:31" s="251" customFormat="1" ht="22.5" customHeight="1" thickBot="1">
      <c r="A24" s="344" t="s">
        <v>162</v>
      </c>
      <c r="B24" s="254" t="s">
        <v>163</v>
      </c>
      <c r="C24" s="401" t="s">
        <v>164</v>
      </c>
      <c r="D24" s="255" t="s">
        <v>165</v>
      </c>
      <c r="E24" s="257" t="s">
        <v>165</v>
      </c>
      <c r="F24" s="402" t="s">
        <v>166</v>
      </c>
      <c r="G24" s="346"/>
      <c r="H24" s="256"/>
      <c r="I24" s="248"/>
      <c r="J24" s="248"/>
      <c r="K24" s="248"/>
      <c r="L24" s="248"/>
      <c r="M24" s="250"/>
      <c r="N24" s="347" t="s">
        <v>162</v>
      </c>
      <c r="O24" s="241" t="s">
        <v>163</v>
      </c>
      <c r="P24" s="345" t="s">
        <v>164</v>
      </c>
      <c r="Q24" s="255" t="s">
        <v>165</v>
      </c>
      <c r="R24" s="257" t="s">
        <v>165</v>
      </c>
      <c r="S24" s="335" t="s">
        <v>166</v>
      </c>
      <c r="T24" s="343"/>
      <c r="U24" s="248"/>
      <c r="V24" s="248"/>
      <c r="W24" s="248"/>
      <c r="X24" s="248"/>
      <c r="Y24" s="248"/>
      <c r="Z24" s="250"/>
      <c r="AD24" s="251" t="s">
        <v>180</v>
      </c>
    </row>
    <row r="25" spans="1:31" s="251" customFormat="1" ht="21" customHeight="1">
      <c r="A25" s="348">
        <v>0.29166666666666663</v>
      </c>
      <c r="B25" s="364"/>
      <c r="C25" s="365" t="s">
        <v>167</v>
      </c>
      <c r="D25" s="261">
        <v>20</v>
      </c>
      <c r="E25" s="366">
        <v>0</v>
      </c>
      <c r="F25" s="367">
        <v>9.2592592592592588E-5</v>
      </c>
      <c r="G25" s="343"/>
      <c r="H25" s="248"/>
      <c r="I25" s="248"/>
      <c r="J25" s="248"/>
      <c r="K25" s="248"/>
      <c r="L25" s="248"/>
      <c r="M25" s="250"/>
      <c r="N25" s="348">
        <v>0.29166666666666663</v>
      </c>
      <c r="O25" s="349"/>
      <c r="P25" s="350" t="s">
        <v>167</v>
      </c>
      <c r="Q25" s="338">
        <v>10</v>
      </c>
      <c r="R25" s="351">
        <v>0</v>
      </c>
      <c r="S25" s="352">
        <v>6.9444444444444444E-5</v>
      </c>
      <c r="T25" s="343"/>
      <c r="U25" s="248"/>
      <c r="V25" s="248"/>
      <c r="W25" s="248"/>
      <c r="X25" s="248"/>
      <c r="Y25" s="248"/>
      <c r="Z25" s="250"/>
      <c r="AD25" s="258">
        <v>0.95</v>
      </c>
      <c r="AE25" s="221"/>
    </row>
    <row r="26" spans="1:31" s="251" customFormat="1" ht="21" customHeight="1">
      <c r="A26" s="353">
        <v>0.29861111111111105</v>
      </c>
      <c r="B26" s="354"/>
      <c r="C26" s="355" t="s">
        <v>167</v>
      </c>
      <c r="D26" s="259">
        <v>40</v>
      </c>
      <c r="E26" s="356">
        <v>0</v>
      </c>
      <c r="F26" s="357">
        <v>2.199074074074074E-4</v>
      </c>
      <c r="G26" s="343"/>
      <c r="H26" s="248"/>
      <c r="I26" s="248"/>
      <c r="J26" s="248"/>
      <c r="K26" s="248"/>
      <c r="L26" s="248"/>
      <c r="M26" s="250"/>
      <c r="N26" s="353">
        <v>0.29861111111111105</v>
      </c>
      <c r="O26" s="354"/>
      <c r="P26" s="355" t="s">
        <v>167</v>
      </c>
      <c r="Q26" s="259">
        <v>20</v>
      </c>
      <c r="R26" s="356">
        <v>0</v>
      </c>
      <c r="S26" s="357">
        <v>1.3888888888888889E-4</v>
      </c>
      <c r="T26" s="343"/>
      <c r="U26" s="248"/>
      <c r="V26" s="248"/>
      <c r="W26" s="248"/>
      <c r="X26" s="248"/>
      <c r="Y26" s="248"/>
      <c r="Z26" s="250"/>
      <c r="AD26" s="258">
        <f>AD25+AE26</f>
        <v>2.0750000000000002</v>
      </c>
      <c r="AE26" s="221">
        <v>1.125</v>
      </c>
    </row>
    <row r="27" spans="1:31" s="251" customFormat="1" ht="21" customHeight="1">
      <c r="A27" s="353">
        <v>0.30555555555555547</v>
      </c>
      <c r="B27" s="354"/>
      <c r="C27" s="355" t="s">
        <v>167</v>
      </c>
      <c r="D27" s="259">
        <v>40</v>
      </c>
      <c r="E27" s="356">
        <v>0</v>
      </c>
      <c r="F27" s="357">
        <v>2.3148148148148146E-4</v>
      </c>
      <c r="G27" s="343"/>
      <c r="H27" s="248"/>
      <c r="I27" s="248"/>
      <c r="J27" s="248"/>
      <c r="K27" s="248"/>
      <c r="L27" s="248"/>
      <c r="M27" s="250"/>
      <c r="N27" s="353">
        <v>0.30555555555555547</v>
      </c>
      <c r="O27" s="354"/>
      <c r="P27" s="355" t="s">
        <v>167</v>
      </c>
      <c r="Q27" s="259">
        <v>30</v>
      </c>
      <c r="R27" s="356">
        <v>0</v>
      </c>
      <c r="S27" s="357">
        <v>1.3888888888888889E-4</v>
      </c>
      <c r="T27" s="343"/>
      <c r="U27" s="248"/>
      <c r="V27" s="248"/>
      <c r="W27" s="248"/>
      <c r="X27" s="248"/>
      <c r="Y27" s="248"/>
      <c r="Z27" s="250"/>
      <c r="AD27" s="258">
        <f t="shared" ref="AD27:AD56" si="0">AD26+AE27</f>
        <v>3.2</v>
      </c>
      <c r="AE27" s="221">
        <f>AE26</f>
        <v>1.125</v>
      </c>
    </row>
    <row r="28" spans="1:31" s="251" customFormat="1" ht="21" customHeight="1">
      <c r="A28" s="353">
        <v>0.31249999999999989</v>
      </c>
      <c r="B28" s="354"/>
      <c r="C28" s="355" t="s">
        <v>167</v>
      </c>
      <c r="D28" s="259">
        <v>30</v>
      </c>
      <c r="E28" s="356">
        <v>0</v>
      </c>
      <c r="F28" s="357">
        <v>1.1574074074074073E-4</v>
      </c>
      <c r="G28" s="343"/>
      <c r="H28" s="248"/>
      <c r="I28" s="248"/>
      <c r="J28" s="248"/>
      <c r="K28" s="248"/>
      <c r="L28" s="248"/>
      <c r="M28" s="250"/>
      <c r="N28" s="353">
        <v>0.31249999999999989</v>
      </c>
      <c r="O28" s="354"/>
      <c r="P28" s="355" t="s">
        <v>167</v>
      </c>
      <c r="Q28" s="259">
        <v>100</v>
      </c>
      <c r="R28" s="356">
        <v>0</v>
      </c>
      <c r="S28" s="357">
        <v>3.3564814814814812E-4</v>
      </c>
      <c r="T28" s="343"/>
      <c r="U28" s="248"/>
      <c r="V28" s="248"/>
      <c r="W28" s="248"/>
      <c r="X28" s="248"/>
      <c r="Y28" s="248"/>
      <c r="Z28" s="250"/>
      <c r="AD28" s="258">
        <f t="shared" si="0"/>
        <v>4.3250000000000002</v>
      </c>
      <c r="AE28" s="221">
        <f t="shared" ref="AE28:AE56" si="1">AE27</f>
        <v>1.125</v>
      </c>
    </row>
    <row r="29" spans="1:31" s="251" customFormat="1" ht="21" customHeight="1">
      <c r="A29" s="353">
        <v>0.31944444444444431</v>
      </c>
      <c r="B29" s="354"/>
      <c r="C29" s="355" t="s">
        <v>167</v>
      </c>
      <c r="D29" s="259">
        <v>20</v>
      </c>
      <c r="E29" s="356">
        <v>0</v>
      </c>
      <c r="F29" s="357">
        <v>1.273148148148148E-4</v>
      </c>
      <c r="G29" s="343"/>
      <c r="H29" s="248"/>
      <c r="I29" s="248"/>
      <c r="J29" s="248"/>
      <c r="K29" s="248"/>
      <c r="L29" s="248"/>
      <c r="M29" s="250"/>
      <c r="N29" s="353">
        <v>0.31944444444444431</v>
      </c>
      <c r="O29" s="354"/>
      <c r="P29" s="355" t="s">
        <v>167</v>
      </c>
      <c r="Q29" s="259">
        <v>10</v>
      </c>
      <c r="R29" s="356">
        <v>0</v>
      </c>
      <c r="S29" s="357">
        <v>9.2592592592592588E-5</v>
      </c>
      <c r="T29" s="343"/>
      <c r="U29" s="248"/>
      <c r="V29" s="248"/>
      <c r="W29" s="248"/>
      <c r="X29" s="248"/>
      <c r="Y29" s="248"/>
      <c r="Z29" s="250"/>
      <c r="AD29" s="258">
        <f t="shared" si="0"/>
        <v>5.45</v>
      </c>
      <c r="AE29" s="221">
        <f t="shared" si="1"/>
        <v>1.125</v>
      </c>
    </row>
    <row r="30" spans="1:31" s="251" customFormat="1" ht="21" customHeight="1">
      <c r="A30" s="358">
        <v>0.32638888888888873</v>
      </c>
      <c r="B30" s="359"/>
      <c r="C30" s="360" t="s">
        <v>167</v>
      </c>
      <c r="D30" s="260">
        <v>50</v>
      </c>
      <c r="E30" s="361">
        <v>0</v>
      </c>
      <c r="F30" s="362">
        <v>2.0833333333333335E-4</v>
      </c>
      <c r="G30" s="343"/>
      <c r="H30" s="248"/>
      <c r="I30" s="248"/>
      <c r="J30" s="248"/>
      <c r="K30" s="248"/>
      <c r="L30" s="248"/>
      <c r="M30" s="250"/>
      <c r="N30" s="358">
        <v>0.32638888888888873</v>
      </c>
      <c r="O30" s="359"/>
      <c r="P30" s="360" t="s">
        <v>167</v>
      </c>
      <c r="Q30" s="260">
        <v>100</v>
      </c>
      <c r="R30" s="361">
        <v>0</v>
      </c>
      <c r="S30" s="362">
        <v>3.5879629629629635E-4</v>
      </c>
      <c r="T30" s="343"/>
      <c r="U30" s="248"/>
      <c r="V30" s="248"/>
      <c r="W30" s="248"/>
      <c r="X30" s="248"/>
      <c r="Y30" s="248"/>
      <c r="Z30" s="250"/>
      <c r="AD30" s="258">
        <f t="shared" si="0"/>
        <v>6.5750000000000002</v>
      </c>
      <c r="AE30" s="221">
        <f t="shared" si="1"/>
        <v>1.125</v>
      </c>
    </row>
    <row r="31" spans="1:31" s="251" customFormat="1" ht="21" customHeight="1">
      <c r="A31" s="363">
        <v>0.33333333333333315</v>
      </c>
      <c r="B31" s="364"/>
      <c r="C31" s="365" t="s">
        <v>167</v>
      </c>
      <c r="D31" s="261">
        <v>40</v>
      </c>
      <c r="E31" s="366">
        <v>0</v>
      </c>
      <c r="F31" s="367">
        <v>1.8518518518518518E-4</v>
      </c>
      <c r="G31" s="343"/>
      <c r="H31" s="248"/>
      <c r="I31" s="248"/>
      <c r="J31" s="248"/>
      <c r="K31" s="248"/>
      <c r="L31" s="248"/>
      <c r="M31" s="250"/>
      <c r="N31" s="363">
        <v>0.33333333333333315</v>
      </c>
      <c r="O31" s="364"/>
      <c r="P31" s="365" t="s">
        <v>167</v>
      </c>
      <c r="Q31" s="261">
        <v>50</v>
      </c>
      <c r="R31" s="366">
        <v>0</v>
      </c>
      <c r="S31" s="367">
        <v>1.8518518518518518E-4</v>
      </c>
      <c r="T31" s="343"/>
      <c r="U31" s="248"/>
      <c r="V31" s="248"/>
      <c r="W31" s="248"/>
      <c r="X31" s="248"/>
      <c r="Y31" s="248"/>
      <c r="Z31" s="250"/>
      <c r="AD31" s="258">
        <f t="shared" si="0"/>
        <v>7.7</v>
      </c>
      <c r="AE31" s="221">
        <f t="shared" si="1"/>
        <v>1.125</v>
      </c>
    </row>
    <row r="32" spans="1:31" s="251" customFormat="1" ht="21" customHeight="1">
      <c r="A32" s="353">
        <v>0.34027777777777757</v>
      </c>
      <c r="B32" s="354"/>
      <c r="C32" s="355" t="s">
        <v>167</v>
      </c>
      <c r="D32" s="259">
        <v>50</v>
      </c>
      <c r="E32" s="356">
        <v>0</v>
      </c>
      <c r="F32" s="357">
        <v>1.7361111111111112E-4</v>
      </c>
      <c r="G32" s="343"/>
      <c r="H32" s="248"/>
      <c r="I32" s="248"/>
      <c r="J32" s="248"/>
      <c r="K32" s="248"/>
      <c r="L32" s="248"/>
      <c r="M32" s="250"/>
      <c r="N32" s="353">
        <v>0.34027777777777757</v>
      </c>
      <c r="O32" s="354"/>
      <c r="P32" s="365" t="s">
        <v>167</v>
      </c>
      <c r="Q32" s="259">
        <v>60</v>
      </c>
      <c r="R32" s="356">
        <v>0</v>
      </c>
      <c r="S32" s="357">
        <v>3.0092592592592595E-4</v>
      </c>
      <c r="T32" s="343"/>
      <c r="U32" s="248"/>
      <c r="V32" s="248"/>
      <c r="W32" s="248"/>
      <c r="X32" s="248"/>
      <c r="Y32" s="248"/>
      <c r="Z32" s="250"/>
      <c r="AD32" s="258">
        <f t="shared" si="0"/>
        <v>8.8249999999999993</v>
      </c>
      <c r="AE32" s="221">
        <f t="shared" si="1"/>
        <v>1.125</v>
      </c>
    </row>
    <row r="33" spans="1:31" s="251" customFormat="1" ht="21" customHeight="1">
      <c r="A33" s="353">
        <v>0.34722222222222199</v>
      </c>
      <c r="B33" s="354"/>
      <c r="C33" s="355" t="s">
        <v>167</v>
      </c>
      <c r="D33" s="259">
        <v>40</v>
      </c>
      <c r="E33" s="356">
        <v>0</v>
      </c>
      <c r="F33" s="357">
        <v>1.3888888888888889E-4</v>
      </c>
      <c r="G33" s="343"/>
      <c r="H33" s="248"/>
      <c r="I33" s="248"/>
      <c r="J33" s="248"/>
      <c r="K33" s="248"/>
      <c r="L33" s="248"/>
      <c r="M33" s="250"/>
      <c r="N33" s="353">
        <v>0.34722222222222199</v>
      </c>
      <c r="O33" s="354"/>
      <c r="P33" s="355" t="s">
        <v>167</v>
      </c>
      <c r="Q33" s="259">
        <v>40</v>
      </c>
      <c r="R33" s="356">
        <v>0</v>
      </c>
      <c r="S33" s="357">
        <v>3.8194444444444446E-4</v>
      </c>
      <c r="T33" s="343"/>
      <c r="U33" s="248"/>
      <c r="V33" s="248"/>
      <c r="W33" s="248"/>
      <c r="X33" s="248"/>
      <c r="Y33" s="248"/>
      <c r="Z33" s="250"/>
      <c r="AD33" s="258">
        <f t="shared" si="0"/>
        <v>9.9499999999999993</v>
      </c>
      <c r="AE33" s="221">
        <f t="shared" si="1"/>
        <v>1.125</v>
      </c>
    </row>
    <row r="34" spans="1:31" s="251" customFormat="1" ht="21" customHeight="1">
      <c r="A34" s="353">
        <v>0.35416666666666641</v>
      </c>
      <c r="B34" s="354"/>
      <c r="C34" s="355" t="s">
        <v>167</v>
      </c>
      <c r="D34" s="259">
        <v>50</v>
      </c>
      <c r="E34" s="356">
        <v>0</v>
      </c>
      <c r="F34" s="357">
        <v>2.4305555555555552E-4</v>
      </c>
      <c r="G34" s="343"/>
      <c r="H34" s="248"/>
      <c r="I34" s="248"/>
      <c r="J34" s="248"/>
      <c r="K34" s="248"/>
      <c r="L34" s="248"/>
      <c r="M34" s="250"/>
      <c r="N34" s="353">
        <v>0.35416666666666641</v>
      </c>
      <c r="O34" s="354"/>
      <c r="P34" s="355" t="s">
        <v>167</v>
      </c>
      <c r="Q34" s="259">
        <v>20</v>
      </c>
      <c r="R34" s="356">
        <v>0</v>
      </c>
      <c r="S34" s="357">
        <v>1.9675925925925926E-4</v>
      </c>
      <c r="T34" s="343"/>
      <c r="U34" s="248"/>
      <c r="V34" s="248"/>
      <c r="W34" s="248"/>
      <c r="X34" s="248"/>
      <c r="Y34" s="248"/>
      <c r="Z34" s="250"/>
      <c r="AD34" s="258">
        <f t="shared" si="0"/>
        <v>11.074999999999999</v>
      </c>
      <c r="AE34" s="221">
        <f t="shared" si="1"/>
        <v>1.125</v>
      </c>
    </row>
    <row r="35" spans="1:31" s="251" customFormat="1" ht="21" customHeight="1">
      <c r="A35" s="353">
        <v>0.36111111111111083</v>
      </c>
      <c r="B35" s="354"/>
      <c r="C35" s="355" t="s">
        <v>167</v>
      </c>
      <c r="D35" s="259">
        <v>40</v>
      </c>
      <c r="E35" s="356">
        <v>0</v>
      </c>
      <c r="F35" s="357">
        <v>1.7361111111111112E-4</v>
      </c>
      <c r="G35" s="343"/>
      <c r="H35" s="248"/>
      <c r="I35" s="248"/>
      <c r="J35" s="248"/>
      <c r="K35" s="248"/>
      <c r="L35" s="248"/>
      <c r="M35" s="250"/>
      <c r="N35" s="353">
        <v>0.36111111111111083</v>
      </c>
      <c r="O35" s="354"/>
      <c r="P35" s="355" t="s">
        <v>167</v>
      </c>
      <c r="Q35" s="259">
        <v>10</v>
      </c>
      <c r="R35" s="356">
        <v>0</v>
      </c>
      <c r="S35" s="357">
        <v>9.2592592592592588E-5</v>
      </c>
      <c r="T35" s="343"/>
      <c r="U35" s="248"/>
      <c r="V35" s="248"/>
      <c r="W35" s="248"/>
      <c r="X35" s="248"/>
      <c r="Y35" s="248"/>
      <c r="Z35" s="250"/>
      <c r="AD35" s="258">
        <f t="shared" si="0"/>
        <v>12.2</v>
      </c>
      <c r="AE35" s="221">
        <f t="shared" si="1"/>
        <v>1.125</v>
      </c>
    </row>
    <row r="36" spans="1:31" s="251" customFormat="1" ht="21" customHeight="1">
      <c r="A36" s="358">
        <v>0.36805555555555525</v>
      </c>
      <c r="B36" s="359"/>
      <c r="C36" s="360" t="s">
        <v>167</v>
      </c>
      <c r="D36" s="260">
        <v>50</v>
      </c>
      <c r="E36" s="361">
        <v>0</v>
      </c>
      <c r="F36" s="362">
        <v>2.199074074074074E-4</v>
      </c>
      <c r="G36" s="343"/>
      <c r="H36" s="248"/>
      <c r="I36" s="248"/>
      <c r="J36" s="248"/>
      <c r="K36" s="248"/>
      <c r="L36" s="248"/>
      <c r="M36" s="250"/>
      <c r="N36" s="358">
        <v>0.36805555555555525</v>
      </c>
      <c r="O36" s="359"/>
      <c r="P36" s="360" t="s">
        <v>167</v>
      </c>
      <c r="Q36" s="260">
        <v>20</v>
      </c>
      <c r="R36" s="361">
        <v>0</v>
      </c>
      <c r="S36" s="362">
        <v>1.6203703703703703E-4</v>
      </c>
      <c r="T36" s="343"/>
      <c r="U36" s="248"/>
      <c r="V36" s="248"/>
      <c r="W36" s="248"/>
      <c r="X36" s="248"/>
      <c r="Y36" s="248"/>
      <c r="Z36" s="250"/>
      <c r="AD36" s="258">
        <f t="shared" si="0"/>
        <v>13.324999999999999</v>
      </c>
      <c r="AE36" s="221">
        <f t="shared" si="1"/>
        <v>1.125</v>
      </c>
    </row>
    <row r="37" spans="1:31" s="251" customFormat="1" ht="21" customHeight="1">
      <c r="A37" s="363">
        <v>0.37499999999999967</v>
      </c>
      <c r="B37" s="364"/>
      <c r="C37" s="365" t="s">
        <v>167</v>
      </c>
      <c r="D37" s="261">
        <v>80</v>
      </c>
      <c r="E37" s="366">
        <v>0</v>
      </c>
      <c r="F37" s="367">
        <v>2.6620370370370372E-4</v>
      </c>
      <c r="G37" s="343"/>
      <c r="H37" s="248"/>
      <c r="I37" s="248"/>
      <c r="J37" s="248"/>
      <c r="K37" s="248"/>
      <c r="L37" s="248"/>
      <c r="M37" s="250"/>
      <c r="N37" s="363">
        <v>0.37499999999999967</v>
      </c>
      <c r="O37" s="364"/>
      <c r="P37" s="365" t="s">
        <v>167</v>
      </c>
      <c r="Q37" s="261">
        <v>80</v>
      </c>
      <c r="R37" s="366">
        <v>0</v>
      </c>
      <c r="S37" s="367">
        <v>2.7777777777777778E-4</v>
      </c>
      <c r="T37" s="343"/>
      <c r="U37" s="248"/>
      <c r="V37" s="248"/>
      <c r="W37" s="248"/>
      <c r="X37" s="248"/>
      <c r="Y37" s="248"/>
      <c r="Z37" s="250"/>
      <c r="AD37" s="258">
        <f t="shared" si="0"/>
        <v>14.45</v>
      </c>
      <c r="AE37" s="221">
        <f t="shared" si="1"/>
        <v>1.125</v>
      </c>
    </row>
    <row r="38" spans="1:31" s="251" customFormat="1" ht="21" customHeight="1">
      <c r="A38" s="353">
        <v>0.41666666666666635</v>
      </c>
      <c r="B38" s="354"/>
      <c r="C38" s="355" t="s">
        <v>167</v>
      </c>
      <c r="D38" s="259">
        <v>30</v>
      </c>
      <c r="E38" s="356">
        <v>0</v>
      </c>
      <c r="F38" s="357">
        <v>1.0416666666666667E-4</v>
      </c>
      <c r="G38" s="343"/>
      <c r="H38" s="248"/>
      <c r="I38" s="248"/>
      <c r="J38" s="248"/>
      <c r="K38" s="248"/>
      <c r="L38" s="248"/>
      <c r="M38" s="250"/>
      <c r="N38" s="353">
        <v>0.41666666666666635</v>
      </c>
      <c r="O38" s="354"/>
      <c r="P38" s="355" t="s">
        <v>167</v>
      </c>
      <c r="Q38" s="259">
        <v>50</v>
      </c>
      <c r="R38" s="356">
        <v>0</v>
      </c>
      <c r="S38" s="357">
        <v>3.2407407407407406E-4</v>
      </c>
      <c r="T38" s="343"/>
      <c r="U38" s="248"/>
      <c r="V38" s="248"/>
      <c r="W38" s="248"/>
      <c r="X38" s="248"/>
      <c r="Y38" s="248"/>
      <c r="Z38" s="250"/>
      <c r="AD38" s="258">
        <f t="shared" si="0"/>
        <v>15.574999999999999</v>
      </c>
      <c r="AE38" s="221">
        <f t="shared" si="1"/>
        <v>1.125</v>
      </c>
    </row>
    <row r="39" spans="1:31" s="251" customFormat="1" ht="21" customHeight="1">
      <c r="A39" s="353">
        <v>0.45833333333333304</v>
      </c>
      <c r="B39" s="354"/>
      <c r="C39" s="355" t="s">
        <v>167</v>
      </c>
      <c r="D39" s="259">
        <v>70</v>
      </c>
      <c r="E39" s="356">
        <v>0</v>
      </c>
      <c r="F39" s="357">
        <v>2.5462962962962961E-4</v>
      </c>
      <c r="G39" s="343"/>
      <c r="H39" s="248"/>
      <c r="I39" s="248"/>
      <c r="J39" s="248"/>
      <c r="K39" s="248"/>
      <c r="L39" s="248"/>
      <c r="M39" s="250"/>
      <c r="N39" s="353">
        <v>0.45833333333333304</v>
      </c>
      <c r="O39" s="354"/>
      <c r="P39" s="355" t="s">
        <v>167</v>
      </c>
      <c r="Q39" s="259">
        <v>40</v>
      </c>
      <c r="R39" s="356">
        <v>0</v>
      </c>
      <c r="S39" s="357">
        <v>4.0509259259259258E-4</v>
      </c>
      <c r="T39" s="343"/>
      <c r="U39" s="248"/>
      <c r="V39" s="248"/>
      <c r="W39" s="248"/>
      <c r="X39" s="248"/>
      <c r="Y39" s="248"/>
      <c r="Z39" s="250"/>
      <c r="AD39" s="258">
        <f t="shared" si="0"/>
        <v>16.7</v>
      </c>
      <c r="AE39" s="221">
        <f t="shared" si="1"/>
        <v>1.125</v>
      </c>
    </row>
    <row r="40" spans="1:31" s="251" customFormat="1" ht="21" customHeight="1">
      <c r="A40" s="353">
        <v>0.49999999999999972</v>
      </c>
      <c r="B40" s="354"/>
      <c r="C40" s="355" t="s">
        <v>167</v>
      </c>
      <c r="D40" s="259">
        <v>40</v>
      </c>
      <c r="E40" s="356">
        <v>0</v>
      </c>
      <c r="F40" s="357">
        <v>1.9675925925925926E-4</v>
      </c>
      <c r="G40" s="343"/>
      <c r="H40" s="248"/>
      <c r="I40" s="248"/>
      <c r="J40" s="248"/>
      <c r="K40" s="248"/>
      <c r="L40" s="248"/>
      <c r="M40" s="250"/>
      <c r="N40" s="353">
        <v>0.49999999999999972</v>
      </c>
      <c r="O40" s="354"/>
      <c r="P40" s="355" t="s">
        <v>167</v>
      </c>
      <c r="Q40" s="259">
        <v>40</v>
      </c>
      <c r="R40" s="356">
        <v>0</v>
      </c>
      <c r="S40" s="357">
        <v>2.6620370370370372E-4</v>
      </c>
      <c r="T40" s="343"/>
      <c r="U40" s="248"/>
      <c r="V40" s="248"/>
      <c r="W40" s="248"/>
      <c r="X40" s="248"/>
      <c r="Y40" s="248"/>
      <c r="Z40" s="250"/>
      <c r="AD40" s="258">
        <f t="shared" si="0"/>
        <v>17.824999999999999</v>
      </c>
      <c r="AE40" s="221">
        <f t="shared" si="1"/>
        <v>1.125</v>
      </c>
    </row>
    <row r="41" spans="1:31" s="251" customFormat="1" ht="21" customHeight="1">
      <c r="A41" s="353">
        <v>0.54166666666666641</v>
      </c>
      <c r="B41" s="354"/>
      <c r="C41" s="355" t="s">
        <v>167</v>
      </c>
      <c r="D41" s="259">
        <v>40</v>
      </c>
      <c r="E41" s="356">
        <v>0</v>
      </c>
      <c r="F41" s="357">
        <v>1.7361111111111112E-4</v>
      </c>
      <c r="G41" s="343"/>
      <c r="H41" s="248"/>
      <c r="I41" s="248"/>
      <c r="J41" s="248"/>
      <c r="K41" s="248"/>
      <c r="L41" s="248"/>
      <c r="M41" s="250"/>
      <c r="N41" s="353">
        <v>0.54166666666666641</v>
      </c>
      <c r="O41" s="354"/>
      <c r="P41" s="355" t="s">
        <v>167</v>
      </c>
      <c r="Q41" s="259">
        <v>30</v>
      </c>
      <c r="R41" s="356">
        <v>0</v>
      </c>
      <c r="S41" s="357">
        <v>3.4722222222222224E-4</v>
      </c>
      <c r="T41" s="343"/>
      <c r="U41" s="248"/>
      <c r="V41" s="248"/>
      <c r="W41" s="248"/>
      <c r="X41" s="248"/>
      <c r="Y41" s="248"/>
      <c r="Z41" s="250"/>
      <c r="AD41" s="258">
        <f t="shared" si="0"/>
        <v>18.95</v>
      </c>
      <c r="AE41" s="221">
        <f t="shared" si="1"/>
        <v>1.125</v>
      </c>
    </row>
    <row r="42" spans="1:31" s="251" customFormat="1" ht="21" customHeight="1">
      <c r="A42" s="358">
        <v>0.58333333333333304</v>
      </c>
      <c r="B42" s="359"/>
      <c r="C42" s="360" t="s">
        <v>167</v>
      </c>
      <c r="D42" s="260">
        <v>80</v>
      </c>
      <c r="E42" s="361">
        <v>0</v>
      </c>
      <c r="F42" s="362">
        <v>3.2407407407407406E-4</v>
      </c>
      <c r="G42" s="343"/>
      <c r="H42" s="248"/>
      <c r="I42" s="248"/>
      <c r="J42" s="248"/>
      <c r="K42" s="248"/>
      <c r="L42" s="248"/>
      <c r="M42" s="250"/>
      <c r="N42" s="358">
        <v>0.58333333333333304</v>
      </c>
      <c r="O42" s="359"/>
      <c r="P42" s="360" t="s">
        <v>167</v>
      </c>
      <c r="Q42" s="260">
        <v>40</v>
      </c>
      <c r="R42" s="361">
        <v>0</v>
      </c>
      <c r="S42" s="362">
        <v>2.3148148148148146E-4</v>
      </c>
      <c r="T42" s="343"/>
      <c r="U42" s="248"/>
      <c r="V42" s="248"/>
      <c r="W42" s="248"/>
      <c r="X42" s="248"/>
      <c r="Y42" s="248"/>
      <c r="Z42" s="250"/>
      <c r="AD42" s="258">
        <f t="shared" si="0"/>
        <v>20.074999999999999</v>
      </c>
      <c r="AE42" s="221">
        <f t="shared" si="1"/>
        <v>1.125</v>
      </c>
    </row>
    <row r="43" spans="1:31" s="251" customFormat="1" ht="21" customHeight="1">
      <c r="A43" s="363">
        <v>0.62499999999999967</v>
      </c>
      <c r="B43" s="364"/>
      <c r="C43" s="365" t="s">
        <v>167</v>
      </c>
      <c r="D43" s="261">
        <v>80</v>
      </c>
      <c r="E43" s="366">
        <v>0</v>
      </c>
      <c r="F43" s="367">
        <v>2.6620370370370372E-4</v>
      </c>
      <c r="G43" s="343"/>
      <c r="H43" s="248"/>
      <c r="I43" s="248"/>
      <c r="J43" s="248"/>
      <c r="K43" s="248"/>
      <c r="L43" s="248"/>
      <c r="M43" s="250"/>
      <c r="N43" s="363">
        <v>0.62499999999999967</v>
      </c>
      <c r="O43" s="364"/>
      <c r="P43" s="365" t="s">
        <v>167</v>
      </c>
      <c r="Q43" s="261">
        <v>10</v>
      </c>
      <c r="R43" s="366">
        <v>0</v>
      </c>
      <c r="S43" s="367">
        <v>9.2592592592592588E-5</v>
      </c>
      <c r="T43" s="343"/>
      <c r="U43" s="248"/>
      <c r="V43" s="248"/>
      <c r="W43" s="248"/>
      <c r="X43" s="248"/>
      <c r="Y43" s="248"/>
      <c r="Z43" s="250"/>
      <c r="AD43" s="258">
        <f t="shared" si="0"/>
        <v>21.2</v>
      </c>
      <c r="AE43" s="221">
        <f t="shared" si="1"/>
        <v>1.125</v>
      </c>
    </row>
    <row r="44" spans="1:31" s="251" customFormat="1" ht="21" customHeight="1">
      <c r="A44" s="353">
        <v>0.6666666666666663</v>
      </c>
      <c r="B44" s="354"/>
      <c r="C44" s="355" t="s">
        <v>167</v>
      </c>
      <c r="D44" s="259">
        <v>30</v>
      </c>
      <c r="E44" s="356">
        <v>0</v>
      </c>
      <c r="F44" s="357">
        <v>9.2592592592592588E-5</v>
      </c>
      <c r="G44" s="343"/>
      <c r="H44" s="248"/>
      <c r="I44" s="248"/>
      <c r="J44" s="248"/>
      <c r="K44" s="248"/>
      <c r="L44" s="248"/>
      <c r="M44" s="250"/>
      <c r="N44" s="353">
        <v>0.6666666666666663</v>
      </c>
      <c r="O44" s="354"/>
      <c r="P44" s="355" t="s">
        <v>167</v>
      </c>
      <c r="Q44" s="259">
        <v>50</v>
      </c>
      <c r="R44" s="356">
        <v>0</v>
      </c>
      <c r="S44" s="357">
        <v>4.3981481481481481E-4</v>
      </c>
      <c r="T44" s="343"/>
      <c r="U44" s="248"/>
      <c r="V44" s="248"/>
      <c r="W44" s="248"/>
      <c r="X44" s="248"/>
      <c r="Y44" s="248"/>
      <c r="Z44" s="250"/>
      <c r="AD44" s="258">
        <f t="shared" si="0"/>
        <v>22.324999999999999</v>
      </c>
      <c r="AE44" s="221">
        <f t="shared" si="1"/>
        <v>1.125</v>
      </c>
    </row>
    <row r="45" spans="1:31" s="251" customFormat="1" ht="21" customHeight="1">
      <c r="A45" s="353">
        <v>0.70833333333333293</v>
      </c>
      <c r="B45" s="354"/>
      <c r="C45" s="355" t="s">
        <v>167</v>
      </c>
      <c r="D45" s="259">
        <v>20</v>
      </c>
      <c r="E45" s="356">
        <v>0</v>
      </c>
      <c r="F45" s="357">
        <v>1.1574074074074073E-4</v>
      </c>
      <c r="G45" s="343"/>
      <c r="H45" s="248"/>
      <c r="I45" s="248"/>
      <c r="J45" s="248"/>
      <c r="K45" s="248"/>
      <c r="L45" s="248"/>
      <c r="M45" s="250"/>
      <c r="N45" s="353">
        <v>0.70833333333333293</v>
      </c>
      <c r="O45" s="354"/>
      <c r="P45" s="355" t="s">
        <v>167</v>
      </c>
      <c r="Q45" s="259">
        <v>60</v>
      </c>
      <c r="R45" s="356">
        <v>0</v>
      </c>
      <c r="S45" s="357">
        <v>4.6296296296296293E-4</v>
      </c>
      <c r="T45" s="343"/>
      <c r="U45" s="248"/>
      <c r="V45" s="248"/>
      <c r="W45" s="248"/>
      <c r="X45" s="248"/>
      <c r="Y45" s="248"/>
      <c r="Z45" s="250"/>
      <c r="AD45" s="258">
        <f t="shared" si="0"/>
        <v>23.45</v>
      </c>
      <c r="AE45" s="221">
        <f t="shared" si="1"/>
        <v>1.125</v>
      </c>
    </row>
    <row r="46" spans="1:31" s="251" customFormat="1" ht="21" customHeight="1">
      <c r="A46" s="353">
        <v>0.71527777777777735</v>
      </c>
      <c r="B46" s="354"/>
      <c r="C46" s="355" t="s">
        <v>167</v>
      </c>
      <c r="D46" s="259">
        <v>80</v>
      </c>
      <c r="E46" s="356">
        <v>0</v>
      </c>
      <c r="F46" s="357">
        <v>3.0092592592592595E-4</v>
      </c>
      <c r="G46" s="343"/>
      <c r="H46" s="248"/>
      <c r="I46" s="248"/>
      <c r="J46" s="248"/>
      <c r="K46" s="248"/>
      <c r="L46" s="248"/>
      <c r="M46" s="250"/>
      <c r="N46" s="353">
        <v>0.71527777777777735</v>
      </c>
      <c r="O46" s="354"/>
      <c r="P46" s="355" t="s">
        <v>167</v>
      </c>
      <c r="Q46" s="259">
        <v>40</v>
      </c>
      <c r="R46" s="356">
        <v>0</v>
      </c>
      <c r="S46" s="357">
        <v>2.8935185185185189E-4</v>
      </c>
      <c r="T46" s="343"/>
      <c r="U46" s="248"/>
      <c r="V46" s="248"/>
      <c r="W46" s="248"/>
      <c r="X46" s="248"/>
      <c r="Y46" s="248"/>
      <c r="Z46" s="250"/>
      <c r="AD46" s="258">
        <f t="shared" si="0"/>
        <v>24.574999999999999</v>
      </c>
      <c r="AE46" s="221">
        <f t="shared" si="1"/>
        <v>1.125</v>
      </c>
    </row>
    <row r="47" spans="1:31" s="251" customFormat="1" ht="21" customHeight="1">
      <c r="A47" s="353">
        <v>0.72222222222222177</v>
      </c>
      <c r="B47" s="354"/>
      <c r="C47" s="355" t="s">
        <v>167</v>
      </c>
      <c r="D47" s="259">
        <v>40</v>
      </c>
      <c r="E47" s="356">
        <v>0</v>
      </c>
      <c r="F47" s="357">
        <v>1.6203703703703703E-4</v>
      </c>
      <c r="G47" s="343"/>
      <c r="H47" s="248"/>
      <c r="I47" s="248"/>
      <c r="J47" s="248"/>
      <c r="K47" s="248"/>
      <c r="L47" s="248"/>
      <c r="M47" s="250"/>
      <c r="N47" s="353">
        <v>0.72222222222222177</v>
      </c>
      <c r="O47" s="354"/>
      <c r="P47" s="355" t="s">
        <v>167</v>
      </c>
      <c r="Q47" s="259">
        <v>50</v>
      </c>
      <c r="R47" s="356">
        <v>0</v>
      </c>
      <c r="S47" s="357">
        <v>3.4722222222222224E-4</v>
      </c>
      <c r="T47" s="343"/>
      <c r="U47" s="248"/>
      <c r="V47" s="248"/>
      <c r="W47" s="248"/>
      <c r="X47" s="248"/>
      <c r="Y47" s="248"/>
      <c r="Z47" s="250"/>
      <c r="AD47" s="258">
        <f t="shared" si="0"/>
        <v>25.7</v>
      </c>
      <c r="AE47" s="221">
        <f t="shared" si="1"/>
        <v>1.125</v>
      </c>
    </row>
    <row r="48" spans="1:31" s="251" customFormat="1" ht="21" customHeight="1">
      <c r="A48" s="358">
        <v>0.72916666666666619</v>
      </c>
      <c r="B48" s="359"/>
      <c r="C48" s="360" t="s">
        <v>167</v>
      </c>
      <c r="D48" s="260">
        <v>70</v>
      </c>
      <c r="E48" s="361">
        <v>0</v>
      </c>
      <c r="F48" s="362">
        <v>2.199074074074074E-4</v>
      </c>
      <c r="G48" s="343"/>
      <c r="H48" s="248"/>
      <c r="I48" s="248"/>
      <c r="J48" s="248"/>
      <c r="K48" s="248"/>
      <c r="L48" s="248"/>
      <c r="M48" s="250"/>
      <c r="N48" s="358">
        <v>0.72916666666666619</v>
      </c>
      <c r="O48" s="359"/>
      <c r="P48" s="360" t="s">
        <v>167</v>
      </c>
      <c r="Q48" s="260">
        <v>50</v>
      </c>
      <c r="R48" s="361">
        <v>0</v>
      </c>
      <c r="S48" s="362">
        <v>3.3564814814814812E-4</v>
      </c>
      <c r="T48" s="343"/>
      <c r="U48" s="248"/>
      <c r="V48" s="248"/>
      <c r="W48" s="248"/>
      <c r="X48" s="248"/>
      <c r="Y48" s="248"/>
      <c r="Z48" s="250"/>
      <c r="AD48" s="258">
        <f t="shared" si="0"/>
        <v>26.824999999999999</v>
      </c>
      <c r="AE48" s="221">
        <f t="shared" si="1"/>
        <v>1.125</v>
      </c>
    </row>
    <row r="49" spans="1:31" s="251" customFormat="1" ht="21" customHeight="1">
      <c r="A49" s="363">
        <v>0.73611111111111061</v>
      </c>
      <c r="B49" s="364"/>
      <c r="C49" s="365" t="s">
        <v>167</v>
      </c>
      <c r="D49" s="261">
        <v>40</v>
      </c>
      <c r="E49" s="366">
        <v>0</v>
      </c>
      <c r="F49" s="367">
        <v>1.6203703703703703E-4</v>
      </c>
      <c r="G49" s="343"/>
      <c r="H49" s="248"/>
      <c r="I49" s="248"/>
      <c r="J49" s="248"/>
      <c r="K49" s="248"/>
      <c r="L49" s="248"/>
      <c r="M49" s="250"/>
      <c r="N49" s="363">
        <v>0.73611111111111061</v>
      </c>
      <c r="O49" s="364"/>
      <c r="P49" s="365" t="s">
        <v>167</v>
      </c>
      <c r="Q49" s="261">
        <v>80</v>
      </c>
      <c r="R49" s="366">
        <v>0</v>
      </c>
      <c r="S49" s="367">
        <v>6.018518518518519E-4</v>
      </c>
      <c r="T49" s="343"/>
      <c r="U49" s="248"/>
      <c r="V49" s="248"/>
      <c r="W49" s="248"/>
      <c r="X49" s="248"/>
      <c r="Y49" s="248"/>
      <c r="Z49" s="250"/>
      <c r="AD49" s="258">
        <f t="shared" si="0"/>
        <v>27.95</v>
      </c>
      <c r="AE49" s="221">
        <f t="shared" si="1"/>
        <v>1.125</v>
      </c>
    </row>
    <row r="50" spans="1:31" s="251" customFormat="1" ht="21" customHeight="1">
      <c r="A50" s="353">
        <v>0.74305555555555503</v>
      </c>
      <c r="B50" s="354"/>
      <c r="C50" s="355" t="s">
        <v>167</v>
      </c>
      <c r="D50" s="259">
        <v>10</v>
      </c>
      <c r="E50" s="356">
        <v>0</v>
      </c>
      <c r="F50" s="357">
        <v>5.7870370370370366E-5</v>
      </c>
      <c r="G50" s="343"/>
      <c r="H50" s="248"/>
      <c r="I50" s="248"/>
      <c r="J50" s="248"/>
      <c r="K50" s="248"/>
      <c r="L50" s="248"/>
      <c r="M50" s="250"/>
      <c r="N50" s="353">
        <v>0.74305555555555503</v>
      </c>
      <c r="O50" s="354"/>
      <c r="P50" s="355" t="s">
        <v>167</v>
      </c>
      <c r="Q50" s="259">
        <v>20</v>
      </c>
      <c r="R50" s="356">
        <v>0</v>
      </c>
      <c r="S50" s="357">
        <v>1.5046296296296297E-4</v>
      </c>
      <c r="T50" s="343"/>
      <c r="U50" s="248"/>
      <c r="V50" s="248"/>
      <c r="W50" s="248"/>
      <c r="X50" s="248"/>
      <c r="Y50" s="248"/>
      <c r="Z50" s="250"/>
      <c r="AD50" s="258">
        <f t="shared" si="0"/>
        <v>29.074999999999999</v>
      </c>
      <c r="AE50" s="221">
        <f t="shared" si="1"/>
        <v>1.125</v>
      </c>
    </row>
    <row r="51" spans="1:31" s="251" customFormat="1" ht="21" customHeight="1">
      <c r="A51" s="353">
        <v>0.74999999999999944</v>
      </c>
      <c r="B51" s="354"/>
      <c r="C51" s="355" t="s">
        <v>167</v>
      </c>
      <c r="D51" s="259">
        <v>50</v>
      </c>
      <c r="E51" s="356">
        <v>0</v>
      </c>
      <c r="F51" s="357">
        <v>1.9675925925925926E-4</v>
      </c>
      <c r="G51" s="343"/>
      <c r="H51" s="248"/>
      <c r="I51" s="248"/>
      <c r="J51" s="248"/>
      <c r="K51" s="248"/>
      <c r="L51" s="248"/>
      <c r="M51" s="250"/>
      <c r="N51" s="353">
        <v>0.74999999999999944</v>
      </c>
      <c r="O51" s="354"/>
      <c r="P51" s="355" t="s">
        <v>167</v>
      </c>
      <c r="Q51" s="259">
        <v>40</v>
      </c>
      <c r="R51" s="356">
        <v>0</v>
      </c>
      <c r="S51" s="357">
        <v>3.8194444444444446E-4</v>
      </c>
      <c r="T51" s="343"/>
      <c r="U51" s="248"/>
      <c r="V51" s="248"/>
      <c r="W51" s="248"/>
      <c r="X51" s="248"/>
      <c r="Y51" s="248"/>
      <c r="Z51" s="250"/>
      <c r="AD51" s="258">
        <f t="shared" si="0"/>
        <v>30.2</v>
      </c>
      <c r="AE51" s="221">
        <f t="shared" si="1"/>
        <v>1.125</v>
      </c>
    </row>
    <row r="52" spans="1:31" s="251" customFormat="1" ht="21" customHeight="1">
      <c r="A52" s="353">
        <v>0.75694444444444386</v>
      </c>
      <c r="B52" s="354"/>
      <c r="C52" s="355" t="s">
        <v>167</v>
      </c>
      <c r="D52" s="259">
        <v>50</v>
      </c>
      <c r="E52" s="356">
        <v>0</v>
      </c>
      <c r="F52" s="357">
        <v>1.7361111111111112E-4</v>
      </c>
      <c r="G52" s="343"/>
      <c r="H52" s="248"/>
      <c r="I52" s="248"/>
      <c r="J52" s="248"/>
      <c r="K52" s="248"/>
      <c r="L52" s="248"/>
      <c r="M52" s="250"/>
      <c r="N52" s="353">
        <v>0.75694444444444386</v>
      </c>
      <c r="O52" s="354"/>
      <c r="P52" s="355" t="s">
        <v>167</v>
      </c>
      <c r="Q52" s="259">
        <v>60</v>
      </c>
      <c r="R52" s="356">
        <v>0</v>
      </c>
      <c r="S52" s="357">
        <v>5.3240740740740744E-4</v>
      </c>
      <c r="T52" s="343"/>
      <c r="U52" s="248"/>
      <c r="V52" s="248"/>
      <c r="W52" s="248"/>
      <c r="X52" s="248"/>
      <c r="Y52" s="248"/>
      <c r="Z52" s="250"/>
      <c r="AD52" s="258">
        <f t="shared" si="0"/>
        <v>31.324999999999999</v>
      </c>
      <c r="AE52" s="221">
        <f t="shared" si="1"/>
        <v>1.125</v>
      </c>
    </row>
    <row r="53" spans="1:31" s="251" customFormat="1" ht="21" customHeight="1">
      <c r="A53" s="353">
        <v>0.76388888888888828</v>
      </c>
      <c r="B53" s="354"/>
      <c r="C53" s="355" t="s">
        <v>167</v>
      </c>
      <c r="D53" s="259">
        <v>20</v>
      </c>
      <c r="E53" s="356">
        <v>0</v>
      </c>
      <c r="F53" s="357">
        <v>1.273148148148148E-4</v>
      </c>
      <c r="G53" s="343"/>
      <c r="H53" s="248"/>
      <c r="I53" s="248"/>
      <c r="J53" s="248"/>
      <c r="K53" s="248"/>
      <c r="L53" s="248"/>
      <c r="M53" s="250"/>
      <c r="N53" s="353">
        <v>0.76388888888888828</v>
      </c>
      <c r="O53" s="354"/>
      <c r="P53" s="355" t="s">
        <v>167</v>
      </c>
      <c r="Q53" s="259">
        <v>100</v>
      </c>
      <c r="R53" s="356">
        <v>0</v>
      </c>
      <c r="S53" s="357">
        <v>6.134259259259259E-4</v>
      </c>
      <c r="T53" s="343"/>
      <c r="U53" s="248"/>
      <c r="V53" s="248"/>
      <c r="W53" s="248"/>
      <c r="X53" s="248"/>
      <c r="Y53" s="248"/>
      <c r="Z53" s="250"/>
      <c r="AD53" s="258">
        <f t="shared" si="0"/>
        <v>32.450000000000003</v>
      </c>
      <c r="AE53" s="221">
        <f t="shared" si="1"/>
        <v>1.125</v>
      </c>
    </row>
    <row r="54" spans="1:31" s="251" customFormat="1" ht="21" customHeight="1">
      <c r="A54" s="358">
        <v>0.7708333333333327</v>
      </c>
      <c r="B54" s="359"/>
      <c r="C54" s="360" t="s">
        <v>167</v>
      </c>
      <c r="D54" s="260">
        <v>40</v>
      </c>
      <c r="E54" s="361">
        <v>0</v>
      </c>
      <c r="F54" s="362">
        <v>1.7361111111111112E-4</v>
      </c>
      <c r="G54" s="343"/>
      <c r="H54" s="248"/>
      <c r="I54" s="248"/>
      <c r="J54" s="248"/>
      <c r="K54" s="248"/>
      <c r="L54" s="248"/>
      <c r="M54" s="250"/>
      <c r="N54" s="358">
        <v>0.7708333333333327</v>
      </c>
      <c r="O54" s="359"/>
      <c r="P54" s="360" t="s">
        <v>167</v>
      </c>
      <c r="Q54" s="260">
        <v>90</v>
      </c>
      <c r="R54" s="361">
        <v>0</v>
      </c>
      <c r="S54" s="362">
        <v>3.8194444444444446E-4</v>
      </c>
      <c r="T54" s="343"/>
      <c r="U54" s="248"/>
      <c r="V54" s="248"/>
      <c r="W54" s="248"/>
      <c r="X54" s="248"/>
      <c r="Y54" s="248"/>
      <c r="Z54" s="250"/>
      <c r="AD54" s="258">
        <f t="shared" si="0"/>
        <v>33.575000000000003</v>
      </c>
      <c r="AE54" s="221">
        <f t="shared" si="1"/>
        <v>1.125</v>
      </c>
    </row>
    <row r="55" spans="1:31" s="251" customFormat="1" ht="21" customHeight="1">
      <c r="A55" s="363">
        <v>0.77777777777777712</v>
      </c>
      <c r="B55" s="364"/>
      <c r="C55" s="365" t="s">
        <v>167</v>
      </c>
      <c r="D55" s="261">
        <v>70</v>
      </c>
      <c r="E55" s="366">
        <v>0</v>
      </c>
      <c r="F55" s="367">
        <v>2.8935185185185189E-4</v>
      </c>
      <c r="G55" s="343"/>
      <c r="H55" s="248"/>
      <c r="I55" s="248"/>
      <c r="J55" s="248"/>
      <c r="K55" s="248"/>
      <c r="L55" s="248"/>
      <c r="M55" s="250"/>
      <c r="N55" s="363">
        <v>0.77777777777777712</v>
      </c>
      <c r="O55" s="364"/>
      <c r="P55" s="365" t="s">
        <v>167</v>
      </c>
      <c r="Q55" s="261">
        <v>20</v>
      </c>
      <c r="R55" s="366">
        <v>0</v>
      </c>
      <c r="S55" s="367">
        <v>3.0092592592592595E-4</v>
      </c>
      <c r="T55" s="343"/>
      <c r="U55" s="248"/>
      <c r="V55" s="248"/>
      <c r="W55" s="248"/>
      <c r="X55" s="248"/>
      <c r="Y55" s="248"/>
      <c r="Z55" s="250"/>
      <c r="AD55" s="258">
        <f t="shared" si="0"/>
        <v>34.700000000000003</v>
      </c>
      <c r="AE55" s="221">
        <f t="shared" si="1"/>
        <v>1.125</v>
      </c>
    </row>
    <row r="56" spans="1:31" s="251" customFormat="1" ht="21" customHeight="1" thickBot="1">
      <c r="A56" s="353">
        <v>0.78472222222222154</v>
      </c>
      <c r="B56" s="354"/>
      <c r="C56" s="365" t="s">
        <v>167</v>
      </c>
      <c r="D56" s="259">
        <v>40</v>
      </c>
      <c r="E56" s="356">
        <v>0</v>
      </c>
      <c r="F56" s="357">
        <v>1.6203703703703703E-4</v>
      </c>
      <c r="G56" s="343"/>
      <c r="H56" s="248"/>
      <c r="I56" s="248"/>
      <c r="J56" s="248"/>
      <c r="K56" s="248"/>
      <c r="L56" s="248"/>
      <c r="M56" s="250"/>
      <c r="N56" s="353">
        <v>0.78472222222222154</v>
      </c>
      <c r="O56" s="354"/>
      <c r="P56" s="355" t="s">
        <v>167</v>
      </c>
      <c r="Q56" s="259">
        <v>10</v>
      </c>
      <c r="R56" s="356">
        <v>0</v>
      </c>
      <c r="S56" s="357">
        <v>8.1018518518518516E-5</v>
      </c>
      <c r="T56" s="343"/>
      <c r="U56" s="248"/>
      <c r="V56" s="248"/>
      <c r="W56" s="248"/>
      <c r="X56" s="248"/>
      <c r="Y56" s="248"/>
      <c r="Z56" s="250"/>
      <c r="AD56" s="258">
        <f t="shared" si="0"/>
        <v>35.825000000000003</v>
      </c>
      <c r="AE56" s="221">
        <f t="shared" si="1"/>
        <v>1.125</v>
      </c>
    </row>
    <row r="57" spans="1:31" s="251" customFormat="1" ht="36.75" customHeight="1" thickBot="1">
      <c r="A57" s="266" t="s">
        <v>168</v>
      </c>
      <c r="B57" s="262" t="s">
        <v>182</v>
      </c>
      <c r="C57" s="368" t="s">
        <v>183</v>
      </c>
      <c r="D57" s="263">
        <f>MAX(D25:D56)</f>
        <v>80</v>
      </c>
      <c r="E57" s="264">
        <f t="shared" ref="E57" si="2">MAX(E25:E56)</f>
        <v>0</v>
      </c>
      <c r="F57" s="369">
        <f>MAX(F25:F56)</f>
        <v>3.2407407407407406E-4</v>
      </c>
      <c r="G57" s="277"/>
      <c r="H57" s="265"/>
      <c r="I57" s="265"/>
      <c r="J57" s="265"/>
      <c r="K57" s="265"/>
      <c r="L57" s="265"/>
      <c r="M57" s="370"/>
      <c r="N57" s="266" t="s">
        <v>168</v>
      </c>
      <c r="O57" s="262" t="s">
        <v>183</v>
      </c>
      <c r="P57" s="368" t="s">
        <v>181</v>
      </c>
      <c r="Q57" s="263">
        <f>MAX(Q25:Q56)</f>
        <v>100</v>
      </c>
      <c r="R57" s="264">
        <f t="shared" ref="R57" si="3">MAX(R25:R56)</f>
        <v>0</v>
      </c>
      <c r="S57" s="369">
        <f>MAX(S25:S56)</f>
        <v>6.134259259259259E-4</v>
      </c>
      <c r="T57" s="371"/>
      <c r="U57" s="267"/>
      <c r="V57" s="267"/>
      <c r="W57" s="267"/>
      <c r="X57" s="267"/>
      <c r="Y57" s="267"/>
      <c r="Z57" s="268"/>
      <c r="AE57" s="258"/>
    </row>
    <row r="58" spans="1:31" s="251" customFormat="1" ht="18" customHeight="1">
      <c r="A58" s="258"/>
      <c r="B58" s="258"/>
      <c r="C58" s="258"/>
      <c r="D58" s="258"/>
      <c r="E58" s="258"/>
      <c r="F58" s="258"/>
      <c r="G58" s="238"/>
      <c r="H58" s="238"/>
      <c r="I58" s="238"/>
      <c r="J58" s="238"/>
      <c r="K58" s="238"/>
      <c r="L58" s="238"/>
      <c r="M58" s="238"/>
      <c r="N58" s="269"/>
      <c r="O58" s="270"/>
      <c r="P58" s="270"/>
      <c r="Q58" s="248"/>
      <c r="R58" s="248"/>
      <c r="S58" s="372"/>
      <c r="T58" s="248"/>
      <c r="U58" s="248"/>
      <c r="V58" s="248"/>
      <c r="W58" s="248"/>
      <c r="X58" s="248"/>
      <c r="Y58" s="248"/>
      <c r="Z58" s="248"/>
      <c r="AE58" s="258"/>
    </row>
    <row r="59" spans="1:31" s="251" customFormat="1" ht="18" customHeight="1" thickBot="1">
      <c r="A59" s="258"/>
      <c r="B59" s="258"/>
      <c r="C59" s="258"/>
      <c r="D59" s="258"/>
      <c r="E59" s="258"/>
      <c r="F59" s="258"/>
      <c r="G59" s="258"/>
      <c r="H59" s="258"/>
      <c r="I59" s="258"/>
      <c r="J59" s="258"/>
      <c r="K59" s="258"/>
      <c r="L59" s="258"/>
      <c r="M59" s="258"/>
      <c r="N59" s="270"/>
      <c r="O59" s="270"/>
      <c r="P59" s="270"/>
      <c r="Q59" s="248"/>
      <c r="R59" s="248"/>
      <c r="S59" s="373"/>
      <c r="T59" s="248"/>
      <c r="U59" s="248"/>
      <c r="V59" s="248"/>
      <c r="W59" s="248"/>
      <c r="X59" s="248"/>
      <c r="Y59" s="248"/>
      <c r="Z59" s="248"/>
      <c r="AE59" s="258"/>
    </row>
    <row r="60" spans="1:31" s="251" customFormat="1" ht="20.100000000000001" customHeight="1">
      <c r="A60" s="499" t="s">
        <v>169</v>
      </c>
      <c r="B60" s="271"/>
      <c r="C60" s="272"/>
      <c r="D60" s="272"/>
      <c r="E60" s="272"/>
      <c r="F60" s="272"/>
      <c r="G60" s="272"/>
      <c r="H60" s="272"/>
      <c r="I60" s="272"/>
      <c r="J60" s="272"/>
      <c r="K60" s="272"/>
      <c r="L60" s="272"/>
      <c r="M60" s="272"/>
      <c r="N60" s="273"/>
      <c r="O60" s="273"/>
      <c r="P60" s="273"/>
      <c r="Q60" s="274"/>
      <c r="R60" s="274"/>
      <c r="S60" s="352"/>
      <c r="T60" s="274"/>
      <c r="U60" s="274"/>
      <c r="V60" s="274"/>
      <c r="W60" s="274"/>
      <c r="X60" s="274"/>
      <c r="Y60" s="274"/>
      <c r="Z60" s="275"/>
      <c r="AE60" s="258"/>
    </row>
    <row r="61" spans="1:31" s="251" customFormat="1" ht="20.100000000000001" customHeight="1">
      <c r="A61" s="500"/>
      <c r="B61" s="276"/>
      <c r="C61" s="238"/>
      <c r="D61" s="238"/>
      <c r="E61" s="238"/>
      <c r="F61" s="238"/>
      <c r="G61" s="238"/>
      <c r="H61" s="238"/>
      <c r="I61" s="238"/>
      <c r="J61" s="238"/>
      <c r="K61" s="238"/>
      <c r="L61" s="238"/>
      <c r="M61" s="238"/>
      <c r="N61" s="270"/>
      <c r="O61" s="270"/>
      <c r="P61" s="270"/>
      <c r="Q61" s="248"/>
      <c r="R61" s="248"/>
      <c r="S61" s="373"/>
      <c r="T61" s="248"/>
      <c r="U61" s="248"/>
      <c r="V61" s="248"/>
      <c r="W61" s="248"/>
      <c r="X61" s="248"/>
      <c r="Y61" s="248"/>
      <c r="Z61" s="250"/>
      <c r="AE61" s="258"/>
    </row>
    <row r="62" spans="1:31" s="251" customFormat="1" ht="20.100000000000001" customHeight="1" thickBot="1">
      <c r="A62" s="501"/>
      <c r="B62" s="277"/>
      <c r="C62" s="265"/>
      <c r="D62" s="265"/>
      <c r="E62" s="265"/>
      <c r="F62" s="265"/>
      <c r="G62" s="265"/>
      <c r="H62" s="265"/>
      <c r="I62" s="265"/>
      <c r="J62" s="265"/>
      <c r="K62" s="265"/>
      <c r="L62" s="265"/>
      <c r="M62" s="265"/>
      <c r="N62" s="278"/>
      <c r="O62" s="278"/>
      <c r="P62" s="278"/>
      <c r="Q62" s="267"/>
      <c r="R62" s="267"/>
      <c r="S62" s="374"/>
      <c r="T62" s="267"/>
      <c r="U62" s="267"/>
      <c r="V62" s="267"/>
      <c r="W62" s="267"/>
      <c r="X62" s="267"/>
      <c r="Y62" s="267"/>
      <c r="Z62" s="268"/>
      <c r="AE62" s="258"/>
    </row>
    <row r="63" spans="1:31" s="251" customFormat="1" ht="20.100000000000001" customHeight="1">
      <c r="A63" s="258"/>
      <c r="B63" s="258"/>
      <c r="C63" s="258"/>
      <c r="D63" s="258"/>
      <c r="E63" s="258"/>
      <c r="F63" s="258"/>
      <c r="G63" s="258"/>
      <c r="H63" s="258"/>
      <c r="I63" s="258"/>
      <c r="J63" s="258"/>
      <c r="K63" s="258"/>
      <c r="L63" s="258"/>
      <c r="M63" s="258"/>
      <c r="N63" s="270"/>
      <c r="O63" s="270"/>
      <c r="P63" s="270"/>
      <c r="Q63" s="248"/>
      <c r="R63" s="248"/>
      <c r="S63" s="373"/>
      <c r="T63" s="248"/>
      <c r="U63" s="248"/>
      <c r="V63" s="248"/>
      <c r="W63" s="248"/>
      <c r="X63" s="248"/>
      <c r="Y63" s="248"/>
      <c r="Z63" s="248"/>
      <c r="AE63" s="258"/>
    </row>
    <row r="64" spans="1:31" s="251" customFormat="1" ht="20.100000000000001" customHeight="1">
      <c r="A64" s="258"/>
      <c r="B64" s="258"/>
      <c r="C64" s="258"/>
      <c r="D64" s="258"/>
      <c r="E64" s="258"/>
      <c r="F64" s="258"/>
      <c r="G64" s="258"/>
      <c r="H64" s="258"/>
      <c r="I64" s="258"/>
      <c r="J64" s="258"/>
      <c r="K64" s="258"/>
      <c r="L64" s="258"/>
      <c r="M64" s="258"/>
      <c r="N64" s="270"/>
      <c r="O64" s="270"/>
      <c r="P64" s="270"/>
      <c r="Q64" s="248"/>
      <c r="R64" s="248"/>
      <c r="S64" s="373"/>
      <c r="T64" s="248"/>
      <c r="U64" s="248"/>
      <c r="V64" s="248"/>
      <c r="W64" s="248"/>
      <c r="X64" s="248"/>
      <c r="Y64" s="248"/>
      <c r="Z64" s="248"/>
      <c r="AE64" s="258"/>
    </row>
    <row r="65" spans="1:31" s="251" customFormat="1" ht="20.100000000000001" customHeight="1">
      <c r="A65" s="258"/>
      <c r="B65" s="258"/>
      <c r="C65" s="258"/>
      <c r="D65" s="258"/>
      <c r="E65" s="258"/>
      <c r="F65" s="258"/>
      <c r="G65" s="258"/>
      <c r="H65" s="258"/>
      <c r="I65" s="258"/>
      <c r="J65" s="258"/>
      <c r="K65" s="258"/>
      <c r="L65" s="258"/>
      <c r="M65" s="258"/>
      <c r="N65" s="270"/>
      <c r="O65" s="270"/>
      <c r="P65" s="270"/>
      <c r="Q65" s="248"/>
      <c r="R65" s="248"/>
      <c r="S65" s="373"/>
      <c r="T65" s="248"/>
      <c r="U65" s="248"/>
      <c r="V65" s="248"/>
      <c r="W65" s="248"/>
      <c r="X65" s="248"/>
      <c r="Y65" s="248"/>
      <c r="Z65" s="248"/>
      <c r="AE65" s="258"/>
    </row>
    <row r="66" spans="1:31" s="251" customFormat="1" ht="20.100000000000001" customHeight="1">
      <c r="A66" s="258"/>
      <c r="B66" s="258"/>
      <c r="C66" s="258"/>
      <c r="D66" s="258"/>
      <c r="E66" s="258"/>
      <c r="F66" s="258"/>
      <c r="G66" s="258"/>
      <c r="H66" s="258"/>
      <c r="I66" s="258"/>
      <c r="J66" s="258"/>
      <c r="K66" s="258"/>
      <c r="L66" s="258"/>
      <c r="M66" s="258"/>
      <c r="N66" s="270"/>
      <c r="O66" s="270"/>
      <c r="P66" s="270"/>
      <c r="Q66" s="248"/>
      <c r="R66" s="248"/>
      <c r="S66" s="373"/>
      <c r="T66" s="248"/>
      <c r="U66" s="248"/>
      <c r="V66" s="248"/>
      <c r="W66" s="248"/>
      <c r="X66" s="248"/>
      <c r="Y66" s="248"/>
      <c r="Z66" s="248"/>
      <c r="AE66" s="258"/>
    </row>
    <row r="67" spans="1:31" s="251" customFormat="1" ht="20.100000000000001" customHeight="1">
      <c r="A67" s="258"/>
      <c r="B67" s="258"/>
      <c r="C67" s="258"/>
      <c r="D67" s="258"/>
      <c r="E67" s="258"/>
      <c r="F67" s="258"/>
      <c r="G67" s="258"/>
      <c r="H67" s="258"/>
      <c r="I67" s="258"/>
      <c r="J67" s="258"/>
      <c r="K67" s="258"/>
      <c r="L67" s="258"/>
      <c r="M67" s="258"/>
      <c r="N67" s="270"/>
      <c r="O67" s="270"/>
      <c r="P67" s="270"/>
      <c r="Q67" s="248"/>
      <c r="R67" s="248"/>
      <c r="S67" s="373"/>
      <c r="T67" s="248"/>
      <c r="U67" s="248"/>
      <c r="V67" s="248"/>
      <c r="W67" s="248"/>
      <c r="X67" s="248"/>
      <c r="Y67" s="248"/>
      <c r="Z67" s="248"/>
      <c r="AE67" s="258"/>
    </row>
    <row r="68" spans="1:31" s="251" customFormat="1" ht="20.100000000000001" customHeight="1">
      <c r="A68" s="258"/>
      <c r="B68" s="258"/>
      <c r="C68" s="258"/>
      <c r="D68" s="258"/>
      <c r="E68" s="258"/>
      <c r="F68" s="258"/>
      <c r="G68" s="258"/>
      <c r="H68" s="258"/>
      <c r="I68" s="258"/>
      <c r="J68" s="258"/>
      <c r="K68" s="258"/>
      <c r="L68" s="258"/>
      <c r="M68" s="258"/>
      <c r="N68" s="270"/>
      <c r="O68" s="270"/>
      <c r="P68" s="270"/>
      <c r="Q68" s="248"/>
      <c r="R68" s="248"/>
      <c r="S68" s="373"/>
      <c r="T68" s="248"/>
      <c r="U68" s="248"/>
      <c r="V68" s="248"/>
      <c r="W68" s="248"/>
      <c r="X68" s="248"/>
      <c r="Y68" s="248"/>
      <c r="Z68" s="248"/>
      <c r="AE68" s="258"/>
    </row>
    <row r="69" spans="1:31" s="251" customFormat="1" ht="20.100000000000001" customHeight="1">
      <c r="A69" s="258"/>
      <c r="B69" s="258"/>
      <c r="C69" s="258"/>
      <c r="D69" s="258"/>
      <c r="E69" s="258"/>
      <c r="F69" s="258"/>
      <c r="G69" s="258"/>
      <c r="H69" s="258"/>
      <c r="I69" s="258"/>
      <c r="J69" s="258"/>
      <c r="K69" s="258"/>
      <c r="L69" s="258"/>
      <c r="M69" s="258"/>
      <c r="N69" s="270"/>
      <c r="O69" s="270"/>
      <c r="P69" s="270"/>
      <c r="Q69" s="248"/>
      <c r="R69" s="248"/>
      <c r="S69" s="373"/>
      <c r="T69" s="248"/>
      <c r="U69" s="248"/>
      <c r="V69" s="248"/>
      <c r="W69" s="248"/>
      <c r="X69" s="248"/>
      <c r="Y69" s="248"/>
      <c r="Z69" s="248"/>
      <c r="AE69" s="258"/>
    </row>
    <row r="70" spans="1:31" s="251" customFormat="1" ht="20.100000000000001" customHeight="1">
      <c r="A70" s="258"/>
      <c r="B70" s="258"/>
      <c r="C70" s="258"/>
      <c r="D70" s="258"/>
      <c r="E70" s="258"/>
      <c r="F70" s="258"/>
      <c r="G70" s="258"/>
      <c r="H70" s="258"/>
      <c r="I70" s="258"/>
      <c r="J70" s="258"/>
      <c r="K70" s="258"/>
      <c r="L70" s="258"/>
      <c r="M70" s="258"/>
      <c r="N70" s="270"/>
      <c r="O70" s="270"/>
      <c r="P70" s="270"/>
      <c r="Q70" s="248"/>
      <c r="R70" s="248"/>
      <c r="S70" s="373"/>
      <c r="T70" s="248"/>
      <c r="U70" s="248"/>
      <c r="V70" s="248"/>
      <c r="W70" s="248"/>
      <c r="X70" s="248"/>
      <c r="Y70" s="248"/>
      <c r="Z70" s="248"/>
      <c r="AE70" s="258"/>
    </row>
    <row r="71" spans="1:31" s="251" customFormat="1" ht="20.100000000000001" customHeight="1">
      <c r="A71" s="258"/>
      <c r="B71" s="258"/>
      <c r="C71" s="258"/>
      <c r="D71" s="258"/>
      <c r="E71" s="258"/>
      <c r="F71" s="258"/>
      <c r="G71" s="258"/>
      <c r="H71" s="258"/>
      <c r="I71" s="258"/>
      <c r="J71" s="258"/>
      <c r="K71" s="258"/>
      <c r="L71" s="258"/>
      <c r="M71" s="258"/>
      <c r="N71" s="270"/>
      <c r="O71" s="270"/>
      <c r="P71" s="270"/>
      <c r="Q71" s="248"/>
      <c r="R71" s="248"/>
      <c r="S71" s="373"/>
      <c r="T71" s="248"/>
      <c r="U71" s="248"/>
      <c r="V71" s="248"/>
      <c r="W71" s="248"/>
      <c r="X71" s="248"/>
      <c r="Y71" s="248"/>
      <c r="Z71" s="248"/>
      <c r="AA71" s="258"/>
      <c r="AE71" s="258"/>
    </row>
    <row r="72" spans="1:31" s="251" customFormat="1" ht="20.100000000000001" customHeight="1">
      <c r="A72" s="258"/>
      <c r="B72" s="258"/>
      <c r="C72" s="258"/>
      <c r="D72" s="258"/>
      <c r="E72" s="258"/>
      <c r="F72" s="258"/>
      <c r="G72" s="258"/>
      <c r="H72" s="258"/>
      <c r="I72" s="258"/>
      <c r="J72" s="258"/>
      <c r="K72" s="258"/>
      <c r="L72" s="258"/>
      <c r="M72" s="258"/>
      <c r="N72" s="258"/>
      <c r="O72" s="258"/>
      <c r="P72" s="258"/>
      <c r="Q72" s="258"/>
      <c r="R72" s="258"/>
      <c r="S72" s="258"/>
      <c r="T72" s="258"/>
      <c r="U72" s="258"/>
      <c r="V72" s="258"/>
      <c r="W72" s="258"/>
      <c r="X72" s="258"/>
      <c r="Y72" s="258"/>
      <c r="Z72" s="258"/>
      <c r="AA72" s="258"/>
      <c r="AE72" s="258"/>
    </row>
    <row r="73" spans="1:31" s="258" customFormat="1" ht="20.100000000000001" customHeight="1"/>
    <row r="74" spans="1:31" s="258" customFormat="1" ht="20.100000000000001" customHeight="1"/>
    <row r="75" spans="1:31" s="258" customFormat="1" ht="20.100000000000001" customHeight="1"/>
    <row r="76" spans="1:31" s="258" customFormat="1" ht="20.100000000000001" customHeight="1"/>
    <row r="77" spans="1:31" s="258" customFormat="1" ht="16.149999999999999" customHeight="1"/>
    <row r="78" spans="1:31" s="258" customFormat="1" ht="16.149999999999999" customHeight="1"/>
    <row r="79" spans="1:31" s="258" customFormat="1" ht="16.149999999999999" customHeight="1"/>
    <row r="80" spans="1:31" s="258" customFormat="1" ht="16.149999999999999" customHeight="1"/>
    <row r="81" s="258" customFormat="1" ht="16.149999999999999" customHeight="1"/>
    <row r="82" s="258" customFormat="1" ht="16.149999999999999" customHeight="1"/>
    <row r="83" s="258" customFormat="1" ht="16.149999999999999" customHeight="1"/>
    <row r="84" s="258" customFormat="1" ht="16.149999999999999" customHeight="1"/>
    <row r="85" s="258" customFormat="1" ht="16.350000000000001" customHeight="1"/>
    <row r="86" s="258" customFormat="1" ht="21.95" customHeight="1"/>
    <row r="87" s="258" customFormat="1"/>
    <row r="88" s="258" customFormat="1"/>
    <row r="89" s="258" customFormat="1"/>
    <row r="90" s="258" customFormat="1"/>
    <row r="91" s="258" customFormat="1"/>
    <row r="92" s="258" customFormat="1"/>
    <row r="93" s="258" customFormat="1"/>
    <row r="94" s="258" customFormat="1"/>
    <row r="95" s="258" customFormat="1"/>
    <row r="96" s="258" customFormat="1"/>
    <row r="97" spans="1:31" s="258" customFormat="1"/>
    <row r="98" spans="1:31" s="258" customFormat="1"/>
    <row r="99" spans="1:31" s="258" customFormat="1">
      <c r="AA99" s="221"/>
    </row>
    <row r="100" spans="1:31" s="258" customFormat="1">
      <c r="A100" s="280"/>
      <c r="B100" s="280"/>
      <c r="C100" s="280"/>
      <c r="D100" s="221"/>
      <c r="E100" s="221"/>
      <c r="F100" s="221"/>
      <c r="G100" s="221"/>
      <c r="H100" s="221"/>
      <c r="I100" s="221"/>
      <c r="J100" s="221"/>
      <c r="K100" s="221"/>
      <c r="L100" s="221"/>
      <c r="M100" s="221"/>
      <c r="N100" s="221"/>
      <c r="O100" s="221"/>
      <c r="P100" s="221"/>
      <c r="Q100" s="221"/>
      <c r="R100" s="221"/>
      <c r="S100" s="221"/>
      <c r="T100" s="221"/>
      <c r="U100" s="221"/>
      <c r="V100" s="221"/>
      <c r="W100" s="221"/>
      <c r="X100" s="221"/>
      <c r="Y100" s="221"/>
      <c r="Z100" s="221"/>
      <c r="AA100" s="221"/>
    </row>
    <row r="101" spans="1:31">
      <c r="AE101" s="258"/>
    </row>
    <row r="102" spans="1:31">
      <c r="AE102" s="258"/>
    </row>
    <row r="103" spans="1:31">
      <c r="AE103" s="258"/>
    </row>
    <row r="104" spans="1:31">
      <c r="N104" s="279"/>
      <c r="O104" s="279"/>
      <c r="P104" s="279"/>
      <c r="AE104" s="258"/>
    </row>
    <row r="105" spans="1:31">
      <c r="AE105" s="258"/>
    </row>
    <row r="106" spans="1:31">
      <c r="AE106" s="258"/>
    </row>
    <row r="107" spans="1:31">
      <c r="AE107" s="258"/>
    </row>
  </sheetData>
  <mergeCells count="1">
    <mergeCell ref="A60:A62"/>
  </mergeCells>
  <phoneticPr fontId="3"/>
  <printOptions gridLinesSet="0"/>
  <pageMargins left="0.78740157480314965" right="0.19685039370078741" top="0.78740157480314965" bottom="0.39370078740157483" header="0.51181102362204722" footer="0.51181102362204722"/>
  <pageSetup paperSize="9" scale="55" orientation="portrait" horizontalDpi="4294967293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V47"/>
  <sheetViews>
    <sheetView view="pageBreakPreview" zoomScale="40" zoomScaleNormal="100" zoomScaleSheetLayoutView="40" workbookViewId="0">
      <selection activeCell="AD36" sqref="AD36"/>
    </sheetView>
  </sheetViews>
  <sheetFormatPr defaultRowHeight="18.75"/>
  <cols>
    <col min="1" max="1" width="16.83203125" style="414" customWidth="1"/>
    <col min="2" max="2" width="3.5" style="414" customWidth="1"/>
    <col min="3" max="19" width="7.5" style="414" customWidth="1"/>
    <col min="20" max="20" width="8" style="414" customWidth="1"/>
    <col min="21" max="21" width="8.33203125" style="414" customWidth="1"/>
    <col min="22" max="22" width="7.5" style="414" customWidth="1"/>
    <col min="23" max="27" width="5.33203125" style="414" customWidth="1"/>
    <col min="28" max="16384" width="9.33203125" style="414"/>
  </cols>
  <sheetData>
    <row r="1" spans="1:22" ht="19.5" thickBot="1"/>
    <row r="2" spans="1:22" ht="18.75" customHeight="1">
      <c r="J2" s="538" t="s">
        <v>254</v>
      </c>
      <c r="K2" s="561"/>
      <c r="L2" s="561"/>
      <c r="M2" s="561"/>
      <c r="N2" s="561"/>
      <c r="O2" s="561"/>
      <c r="P2" s="561"/>
      <c r="Q2" s="561"/>
      <c r="R2" s="561"/>
      <c r="S2" s="539"/>
      <c r="T2" s="538" t="s">
        <v>253</v>
      </c>
      <c r="U2" s="561"/>
      <c r="V2" s="539"/>
    </row>
    <row r="3" spans="1:22" ht="23.25" customHeight="1">
      <c r="J3" s="466"/>
      <c r="K3" s="415"/>
      <c r="L3" s="415"/>
      <c r="M3" s="415"/>
      <c r="N3" s="415"/>
      <c r="O3" s="415"/>
      <c r="P3" s="415"/>
      <c r="Q3" s="415"/>
      <c r="R3" s="415"/>
      <c r="S3" s="415"/>
      <c r="T3" s="473"/>
      <c r="U3" s="562" t="s">
        <v>252</v>
      </c>
      <c r="V3" s="563"/>
    </row>
    <row r="4" spans="1:22" ht="38.25" customHeight="1">
      <c r="A4" s="564" t="s">
        <v>251</v>
      </c>
      <c r="B4" s="564"/>
      <c r="C4" s="564"/>
      <c r="D4" s="564"/>
      <c r="E4" s="564"/>
      <c r="F4" s="564"/>
      <c r="J4" s="466"/>
      <c r="K4" s="415"/>
      <c r="L4" s="415"/>
      <c r="M4" s="415"/>
      <c r="N4" s="415"/>
      <c r="O4" s="415"/>
      <c r="P4" s="415"/>
      <c r="Q4" s="415"/>
      <c r="R4" s="415"/>
      <c r="S4" s="415"/>
      <c r="T4" s="470"/>
      <c r="U4" s="559" t="s">
        <v>250</v>
      </c>
      <c r="V4" s="560"/>
    </row>
    <row r="5" spans="1:22" ht="38.25" customHeight="1">
      <c r="C5" s="472"/>
      <c r="D5" s="471"/>
      <c r="E5" s="471"/>
      <c r="F5" s="415"/>
      <c r="J5" s="466"/>
      <c r="K5" s="415"/>
      <c r="L5" s="415"/>
      <c r="M5" s="415"/>
      <c r="N5" s="415"/>
      <c r="O5" s="415"/>
      <c r="P5" s="415"/>
      <c r="Q5" s="415"/>
      <c r="R5" s="415"/>
      <c r="S5" s="415"/>
      <c r="T5" s="470"/>
      <c r="U5" s="559" t="s">
        <v>249</v>
      </c>
      <c r="V5" s="560"/>
    </row>
    <row r="6" spans="1:22" ht="38.25" customHeight="1">
      <c r="A6" s="551" t="s">
        <v>248</v>
      </c>
      <c r="B6" s="551"/>
      <c r="C6" s="552" t="s">
        <v>247</v>
      </c>
      <c r="D6" s="552"/>
      <c r="E6" s="552"/>
      <c r="F6" s="552"/>
      <c r="G6" s="552"/>
      <c r="H6" s="552"/>
      <c r="J6" s="466"/>
      <c r="K6" s="415"/>
      <c r="L6" s="415"/>
      <c r="M6" s="415"/>
      <c r="N6" s="415"/>
      <c r="O6" s="415"/>
      <c r="P6" s="415"/>
      <c r="Q6" s="415"/>
      <c r="R6" s="415"/>
      <c r="S6" s="415"/>
      <c r="T6" s="469"/>
      <c r="U6" s="553" t="s">
        <v>246</v>
      </c>
      <c r="V6" s="554"/>
    </row>
    <row r="7" spans="1:22" ht="38.25" customHeight="1">
      <c r="A7" s="555" t="s">
        <v>245</v>
      </c>
      <c r="B7" s="555"/>
      <c r="C7" s="556" t="s">
        <v>244</v>
      </c>
      <c r="D7" s="556"/>
      <c r="E7" s="556"/>
      <c r="F7" s="556"/>
      <c r="G7" s="556"/>
      <c r="H7" s="556"/>
      <c r="J7" s="466"/>
      <c r="K7" s="415"/>
      <c r="L7" s="415"/>
      <c r="M7" s="415"/>
      <c r="N7" s="415"/>
      <c r="O7" s="415"/>
      <c r="P7" s="415"/>
      <c r="Q7" s="415"/>
      <c r="R7" s="415"/>
      <c r="S7" s="415"/>
      <c r="T7" s="468" t="s">
        <v>243</v>
      </c>
      <c r="U7" s="557" t="s">
        <v>242</v>
      </c>
      <c r="V7" s="558"/>
    </row>
    <row r="8" spans="1:22" ht="38.25" customHeight="1">
      <c r="A8" s="467"/>
      <c r="B8" s="467"/>
      <c r="C8" s="467"/>
      <c r="D8" s="467"/>
      <c r="E8" s="467"/>
      <c r="F8" s="467"/>
      <c r="J8" s="466"/>
      <c r="K8" s="415"/>
      <c r="L8" s="415"/>
      <c r="M8" s="415"/>
      <c r="N8" s="415"/>
      <c r="O8" s="415"/>
      <c r="P8" s="415"/>
      <c r="Q8" s="415"/>
      <c r="R8" s="415"/>
      <c r="S8" s="415"/>
      <c r="T8" s="465"/>
      <c r="U8" s="464"/>
      <c r="V8" s="463"/>
    </row>
    <row r="9" spans="1:22" ht="38.25" customHeight="1" thickBot="1">
      <c r="C9" s="540"/>
      <c r="D9" s="540"/>
      <c r="E9" s="540"/>
      <c r="F9" s="540"/>
      <c r="G9" s="462"/>
      <c r="H9" s="462"/>
      <c r="J9" s="461"/>
      <c r="K9" s="460"/>
      <c r="L9" s="460"/>
      <c r="M9" s="460"/>
      <c r="N9" s="460"/>
      <c r="O9" s="460"/>
      <c r="P9" s="460"/>
      <c r="Q9" s="460"/>
      <c r="R9" s="460"/>
      <c r="S9" s="460"/>
      <c r="T9" s="459"/>
      <c r="U9" s="458"/>
      <c r="V9" s="457"/>
    </row>
    <row r="10" spans="1:22" ht="38.25" customHeight="1" thickBot="1">
      <c r="A10" s="456"/>
      <c r="C10" s="541"/>
      <c r="D10" s="541"/>
      <c r="E10" s="541"/>
      <c r="F10" s="541"/>
    </row>
    <row r="11" spans="1:22" ht="22.5" customHeight="1">
      <c r="A11" s="542" t="s">
        <v>241</v>
      </c>
      <c r="B11" s="543"/>
      <c r="C11" s="544"/>
      <c r="D11" s="455"/>
      <c r="E11" s="455"/>
      <c r="F11" s="455"/>
      <c r="G11" s="455"/>
      <c r="H11" s="455"/>
      <c r="I11" s="455"/>
      <c r="J11" s="455"/>
      <c r="K11" s="455"/>
      <c r="L11" s="455"/>
      <c r="M11" s="455"/>
      <c r="N11" s="455"/>
      <c r="O11" s="455"/>
      <c r="P11" s="455"/>
      <c r="Q11" s="455"/>
      <c r="R11" s="455"/>
      <c r="S11" s="455"/>
      <c r="T11" s="449"/>
      <c r="U11" s="545" t="s">
        <v>7</v>
      </c>
      <c r="V11" s="546"/>
    </row>
    <row r="12" spans="1:22" ht="22.5" customHeight="1" thickBot="1">
      <c r="A12" s="547" t="s">
        <v>240</v>
      </c>
      <c r="B12" s="548"/>
      <c r="C12" s="549"/>
      <c r="D12" s="454">
        <v>1</v>
      </c>
      <c r="E12" s="454">
        <v>2</v>
      </c>
      <c r="F12" s="454">
        <v>3</v>
      </c>
      <c r="G12" s="454">
        <v>4</v>
      </c>
      <c r="H12" s="454">
        <v>5</v>
      </c>
      <c r="I12" s="454">
        <v>6</v>
      </c>
      <c r="J12" s="454">
        <v>7</v>
      </c>
      <c r="K12" s="454">
        <v>8</v>
      </c>
      <c r="L12" s="454">
        <v>9</v>
      </c>
      <c r="M12" s="454">
        <v>10</v>
      </c>
      <c r="N12" s="454">
        <v>11</v>
      </c>
      <c r="O12" s="454">
        <v>12</v>
      </c>
      <c r="P12" s="454">
        <v>13</v>
      </c>
      <c r="Q12" s="454">
        <v>14</v>
      </c>
      <c r="R12" s="454">
        <v>15</v>
      </c>
      <c r="S12" s="454">
        <v>16</v>
      </c>
      <c r="T12" s="453">
        <v>20</v>
      </c>
      <c r="U12" s="550" t="s">
        <v>14</v>
      </c>
      <c r="V12" s="508"/>
    </row>
    <row r="13" spans="1:22" ht="30" customHeight="1">
      <c r="A13" s="537" t="s">
        <v>239</v>
      </c>
      <c r="B13" s="537"/>
      <c r="C13" s="537"/>
      <c r="D13" s="450"/>
      <c r="E13" s="451"/>
      <c r="F13" s="450"/>
      <c r="G13" s="450"/>
      <c r="H13" s="452" t="s">
        <v>238</v>
      </c>
      <c r="I13" s="450"/>
      <c r="J13" s="450"/>
      <c r="K13" s="450"/>
      <c r="L13" s="451"/>
      <c r="M13" s="450"/>
      <c r="N13" s="450"/>
      <c r="O13" s="450"/>
      <c r="P13" s="450"/>
      <c r="Q13" s="450"/>
      <c r="R13" s="450"/>
      <c r="S13" s="450"/>
      <c r="T13" s="449"/>
      <c r="U13" s="538"/>
      <c r="V13" s="539"/>
    </row>
    <row r="14" spans="1:22" ht="30" customHeight="1">
      <c r="A14" s="534" t="s">
        <v>237</v>
      </c>
      <c r="B14" s="534"/>
      <c r="C14" s="534"/>
      <c r="D14" s="442"/>
      <c r="E14" s="442"/>
      <c r="F14" s="444"/>
      <c r="G14" s="444"/>
      <c r="H14" s="444"/>
      <c r="I14" s="442"/>
      <c r="J14" s="448"/>
      <c r="K14" s="448"/>
      <c r="L14" s="442"/>
      <c r="M14" s="442"/>
      <c r="N14" s="442"/>
      <c r="O14" s="442"/>
      <c r="P14" s="448"/>
      <c r="Q14" s="442"/>
      <c r="R14" s="442"/>
      <c r="S14" s="442"/>
      <c r="T14" s="446"/>
      <c r="U14" s="527"/>
      <c r="V14" s="528"/>
    </row>
    <row r="15" spans="1:22" ht="30" customHeight="1">
      <c r="A15" s="534" t="s">
        <v>236</v>
      </c>
      <c r="B15" s="534"/>
      <c r="C15" s="534"/>
      <c r="D15" s="442"/>
      <c r="E15" s="442"/>
      <c r="F15" s="442"/>
      <c r="G15" s="442"/>
      <c r="H15" s="443"/>
      <c r="I15" s="442"/>
      <c r="J15" s="447"/>
      <c r="K15" s="447"/>
      <c r="L15" s="442"/>
      <c r="M15" s="442"/>
      <c r="N15" s="442"/>
      <c r="O15" s="442"/>
      <c r="P15" s="442"/>
      <c r="Q15" s="442"/>
      <c r="R15" s="442"/>
      <c r="S15" s="442"/>
      <c r="T15" s="446"/>
      <c r="U15" s="527"/>
      <c r="V15" s="528"/>
    </row>
    <row r="16" spans="1:22" ht="30" customHeight="1">
      <c r="A16" s="534" t="s">
        <v>235</v>
      </c>
      <c r="B16" s="534"/>
      <c r="C16" s="534"/>
      <c r="D16" s="442"/>
      <c r="E16" s="442"/>
      <c r="F16" s="442"/>
      <c r="G16" s="444"/>
      <c r="H16" s="444"/>
      <c r="I16" s="444"/>
      <c r="J16" s="445"/>
      <c r="K16" s="445"/>
      <c r="L16" s="444"/>
      <c r="M16" s="442"/>
      <c r="N16" s="443"/>
      <c r="O16" s="442"/>
      <c r="P16" s="443"/>
      <c r="Q16" s="442"/>
      <c r="R16" s="442"/>
      <c r="S16" s="441"/>
      <c r="T16" s="440"/>
      <c r="U16" s="527"/>
      <c r="V16" s="528"/>
    </row>
    <row r="17" spans="1:22" ht="30" customHeight="1">
      <c r="A17" s="535" t="s">
        <v>234</v>
      </c>
      <c r="B17" s="535"/>
      <c r="C17" s="535"/>
      <c r="D17" s="437"/>
      <c r="E17" s="437"/>
      <c r="F17" s="437"/>
      <c r="G17" s="437"/>
      <c r="H17" s="437"/>
      <c r="I17" s="437"/>
      <c r="J17" s="437"/>
      <c r="K17" s="437"/>
      <c r="L17" s="437"/>
      <c r="M17" s="437"/>
      <c r="N17" s="437"/>
      <c r="O17" s="439"/>
      <c r="P17" s="438"/>
      <c r="Q17" s="437"/>
      <c r="R17" s="437"/>
      <c r="S17" s="437"/>
      <c r="T17" s="436"/>
      <c r="U17" s="527"/>
      <c r="V17" s="528"/>
    </row>
    <row r="18" spans="1:22" ht="30" customHeight="1" thickBot="1">
      <c r="A18" s="536"/>
      <c r="B18" s="536"/>
      <c r="C18" s="536"/>
      <c r="D18" s="434"/>
      <c r="E18" s="435"/>
      <c r="F18" s="434"/>
      <c r="G18" s="434"/>
      <c r="H18" s="434"/>
      <c r="I18" s="434"/>
      <c r="J18" s="434"/>
      <c r="K18" s="434"/>
      <c r="L18" s="434"/>
      <c r="M18" s="434"/>
      <c r="N18" s="434"/>
      <c r="O18" s="434"/>
      <c r="P18" s="434"/>
      <c r="Q18" s="434"/>
      <c r="R18" s="434"/>
      <c r="S18" s="434"/>
      <c r="T18" s="433"/>
      <c r="U18" s="530"/>
      <c r="V18" s="531"/>
    </row>
    <row r="19" spans="1:22" ht="30" customHeight="1">
      <c r="A19" s="526" t="s">
        <v>233</v>
      </c>
      <c r="B19" s="526"/>
      <c r="C19" s="526"/>
      <c r="D19" s="432">
        <v>35</v>
      </c>
      <c r="E19" s="432">
        <v>3</v>
      </c>
      <c r="F19" s="432">
        <v>5</v>
      </c>
      <c r="G19" s="432">
        <v>29</v>
      </c>
      <c r="H19" s="432">
        <v>8</v>
      </c>
      <c r="I19" s="432">
        <v>4</v>
      </c>
      <c r="J19" s="432">
        <v>29</v>
      </c>
      <c r="K19" s="432">
        <v>3</v>
      </c>
      <c r="L19" s="432">
        <v>3</v>
      </c>
      <c r="M19" s="432">
        <v>15</v>
      </c>
      <c r="N19" s="432">
        <v>3</v>
      </c>
      <c r="O19" s="432">
        <v>3</v>
      </c>
      <c r="P19" s="432"/>
      <c r="Q19" s="432"/>
      <c r="R19" s="431"/>
      <c r="S19" s="430"/>
      <c r="T19" s="429"/>
      <c r="U19" s="532">
        <f t="shared" ref="U19:U24" si="0">SUM(D19:T19)</f>
        <v>140</v>
      </c>
      <c r="V19" s="533"/>
    </row>
    <row r="20" spans="1:22" ht="30" customHeight="1">
      <c r="A20" s="526"/>
      <c r="B20" s="526"/>
      <c r="C20" s="526"/>
      <c r="D20" s="428">
        <v>35</v>
      </c>
      <c r="E20" s="428">
        <v>3</v>
      </c>
      <c r="F20" s="428">
        <v>5</v>
      </c>
      <c r="G20" s="428">
        <v>29</v>
      </c>
      <c r="H20" s="428">
        <v>8</v>
      </c>
      <c r="I20" s="428">
        <v>4</v>
      </c>
      <c r="J20" s="428">
        <v>29</v>
      </c>
      <c r="K20" s="428">
        <v>3</v>
      </c>
      <c r="L20" s="428">
        <v>3</v>
      </c>
      <c r="M20" s="428">
        <v>15</v>
      </c>
      <c r="N20" s="428">
        <v>3</v>
      </c>
      <c r="O20" s="428">
        <v>3</v>
      </c>
      <c r="P20" s="428"/>
      <c r="Q20" s="428"/>
      <c r="R20" s="427"/>
      <c r="S20" s="426"/>
      <c r="T20" s="425"/>
      <c r="U20" s="527">
        <f t="shared" si="0"/>
        <v>140</v>
      </c>
      <c r="V20" s="528"/>
    </row>
    <row r="21" spans="1:22" ht="30" customHeight="1">
      <c r="A21" s="526" t="s">
        <v>232</v>
      </c>
      <c r="B21" s="526"/>
      <c r="C21" s="526"/>
      <c r="D21" s="428">
        <v>38</v>
      </c>
      <c r="E21" s="428">
        <v>3</v>
      </c>
      <c r="F21" s="428">
        <v>5</v>
      </c>
      <c r="G21" s="428">
        <v>29</v>
      </c>
      <c r="H21" s="428">
        <v>8</v>
      </c>
      <c r="I21" s="428">
        <v>4</v>
      </c>
      <c r="J21" s="428">
        <v>28</v>
      </c>
      <c r="K21" s="428">
        <v>3</v>
      </c>
      <c r="L21" s="428">
        <v>3</v>
      </c>
      <c r="M21" s="428">
        <v>13</v>
      </c>
      <c r="N21" s="428">
        <v>3</v>
      </c>
      <c r="O21" s="428">
        <v>3</v>
      </c>
      <c r="P21" s="428"/>
      <c r="Q21" s="428"/>
      <c r="R21" s="427"/>
      <c r="S21" s="426"/>
      <c r="T21" s="425"/>
      <c r="U21" s="527">
        <f t="shared" si="0"/>
        <v>140</v>
      </c>
      <c r="V21" s="528"/>
    </row>
    <row r="22" spans="1:22" ht="30" customHeight="1">
      <c r="A22" s="526"/>
      <c r="B22" s="526"/>
      <c r="C22" s="526"/>
      <c r="D22" s="428">
        <v>38</v>
      </c>
      <c r="E22" s="428">
        <v>3</v>
      </c>
      <c r="F22" s="428">
        <v>5</v>
      </c>
      <c r="G22" s="428">
        <v>29</v>
      </c>
      <c r="H22" s="428">
        <v>8</v>
      </c>
      <c r="I22" s="428">
        <v>4</v>
      </c>
      <c r="J22" s="428">
        <v>28</v>
      </c>
      <c r="K22" s="428">
        <v>3</v>
      </c>
      <c r="L22" s="428">
        <v>3</v>
      </c>
      <c r="M22" s="428">
        <v>13</v>
      </c>
      <c r="N22" s="428">
        <v>3</v>
      </c>
      <c r="O22" s="428">
        <v>3</v>
      </c>
      <c r="P22" s="428"/>
      <c r="Q22" s="428"/>
      <c r="R22" s="427"/>
      <c r="S22" s="426"/>
      <c r="T22" s="425"/>
      <c r="U22" s="527">
        <f t="shared" si="0"/>
        <v>140</v>
      </c>
      <c r="V22" s="528"/>
    </row>
    <row r="23" spans="1:22" ht="30" customHeight="1">
      <c r="A23" s="526" t="s">
        <v>231</v>
      </c>
      <c r="B23" s="526"/>
      <c r="C23" s="526"/>
      <c r="D23" s="428">
        <v>45</v>
      </c>
      <c r="E23" s="428">
        <v>3</v>
      </c>
      <c r="F23" s="428">
        <v>5</v>
      </c>
      <c r="G23" s="428">
        <v>34</v>
      </c>
      <c r="H23" s="428">
        <v>8</v>
      </c>
      <c r="I23" s="428">
        <v>4</v>
      </c>
      <c r="J23" s="428">
        <v>32</v>
      </c>
      <c r="K23" s="428">
        <v>3</v>
      </c>
      <c r="L23" s="428">
        <v>3</v>
      </c>
      <c r="M23" s="428">
        <v>17</v>
      </c>
      <c r="N23" s="428">
        <v>3</v>
      </c>
      <c r="O23" s="428">
        <v>3</v>
      </c>
      <c r="P23" s="428"/>
      <c r="Q23" s="428"/>
      <c r="R23" s="427"/>
      <c r="S23" s="426"/>
      <c r="T23" s="425"/>
      <c r="U23" s="527">
        <f t="shared" si="0"/>
        <v>160</v>
      </c>
      <c r="V23" s="528"/>
    </row>
    <row r="24" spans="1:22" ht="30" customHeight="1" thickBot="1">
      <c r="A24" s="529"/>
      <c r="B24" s="529"/>
      <c r="C24" s="529"/>
      <c r="D24" s="424">
        <v>45</v>
      </c>
      <c r="E24" s="424">
        <v>3</v>
      </c>
      <c r="F24" s="424">
        <v>5</v>
      </c>
      <c r="G24" s="424">
        <v>34</v>
      </c>
      <c r="H24" s="424">
        <v>8</v>
      </c>
      <c r="I24" s="424">
        <v>4</v>
      </c>
      <c r="J24" s="424">
        <v>32</v>
      </c>
      <c r="K24" s="424">
        <v>3</v>
      </c>
      <c r="L24" s="424">
        <v>3</v>
      </c>
      <c r="M24" s="424">
        <v>17</v>
      </c>
      <c r="N24" s="424">
        <v>3</v>
      </c>
      <c r="O24" s="424">
        <v>3</v>
      </c>
      <c r="P24" s="424"/>
      <c r="Q24" s="424"/>
      <c r="R24" s="423"/>
      <c r="S24" s="423"/>
      <c r="T24" s="422"/>
      <c r="U24" s="530">
        <f t="shared" si="0"/>
        <v>160</v>
      </c>
      <c r="V24" s="531"/>
    </row>
    <row r="25" spans="1:22" ht="29.25" customHeight="1" thickBot="1">
      <c r="A25" s="509" t="s">
        <v>230</v>
      </c>
      <c r="B25" s="510"/>
      <c r="C25" s="511"/>
      <c r="D25" s="512">
        <v>1</v>
      </c>
      <c r="E25" s="512"/>
      <c r="F25" s="421">
        <v>2</v>
      </c>
      <c r="G25" s="512">
        <v>3</v>
      </c>
      <c r="H25" s="512"/>
      <c r="I25" s="421">
        <v>4</v>
      </c>
      <c r="J25" s="512">
        <v>5</v>
      </c>
      <c r="K25" s="512"/>
      <c r="L25" s="421">
        <v>6</v>
      </c>
      <c r="M25" s="512">
        <v>7</v>
      </c>
      <c r="N25" s="512"/>
      <c r="O25" s="421">
        <v>8</v>
      </c>
      <c r="P25" s="420"/>
      <c r="Q25" s="420"/>
      <c r="R25" s="420"/>
      <c r="S25" s="419"/>
      <c r="T25" s="418"/>
      <c r="U25" s="507"/>
      <c r="V25" s="508"/>
    </row>
    <row r="26" spans="1:22" s="415" customFormat="1" ht="8.25" customHeight="1" thickBot="1">
      <c r="A26" s="417"/>
      <c r="B26" s="416"/>
    </row>
    <row r="27" spans="1:22" ht="25.5" customHeight="1">
      <c r="A27" s="513" t="s">
        <v>229</v>
      </c>
      <c r="B27" s="514"/>
      <c r="C27" s="519" t="s">
        <v>228</v>
      </c>
      <c r="D27" s="520"/>
      <c r="E27" s="520"/>
      <c r="F27" s="520"/>
      <c r="G27" s="520"/>
      <c r="H27" s="520" t="s">
        <v>227</v>
      </c>
      <c r="I27" s="520"/>
      <c r="J27" s="520"/>
      <c r="K27" s="520"/>
      <c r="L27" s="520"/>
      <c r="M27" s="520" t="s">
        <v>226</v>
      </c>
      <c r="N27" s="520"/>
      <c r="O27" s="520"/>
      <c r="P27" s="520"/>
      <c r="Q27" s="520"/>
      <c r="R27" s="520" t="s">
        <v>225</v>
      </c>
      <c r="S27" s="520"/>
      <c r="T27" s="520"/>
      <c r="U27" s="520"/>
      <c r="V27" s="521"/>
    </row>
    <row r="28" spans="1:22" ht="25.5" customHeight="1">
      <c r="A28" s="515"/>
      <c r="B28" s="516"/>
      <c r="C28" s="522"/>
      <c r="D28" s="505"/>
      <c r="E28" s="505"/>
      <c r="F28" s="505"/>
      <c r="G28" s="505"/>
      <c r="H28" s="505"/>
      <c r="I28" s="505"/>
      <c r="J28" s="505"/>
      <c r="K28" s="505"/>
      <c r="L28" s="505"/>
      <c r="M28" s="505"/>
      <c r="N28" s="505"/>
      <c r="O28" s="505"/>
      <c r="P28" s="505"/>
      <c r="Q28" s="505"/>
      <c r="R28" s="505"/>
      <c r="S28" s="505"/>
      <c r="T28" s="505"/>
      <c r="U28" s="505"/>
      <c r="V28" s="506"/>
    </row>
    <row r="29" spans="1:22" ht="25.5" customHeight="1">
      <c r="A29" s="515"/>
      <c r="B29" s="516"/>
      <c r="C29" s="522"/>
      <c r="D29" s="505"/>
      <c r="E29" s="505"/>
      <c r="F29" s="505"/>
      <c r="G29" s="505"/>
      <c r="H29" s="505"/>
      <c r="I29" s="505"/>
      <c r="J29" s="505"/>
      <c r="K29" s="505"/>
      <c r="L29" s="505"/>
      <c r="M29" s="505"/>
      <c r="N29" s="505"/>
      <c r="O29" s="505"/>
      <c r="P29" s="505"/>
      <c r="Q29" s="505"/>
      <c r="R29" s="505"/>
      <c r="S29" s="505"/>
      <c r="T29" s="505"/>
      <c r="U29" s="505"/>
      <c r="V29" s="506"/>
    </row>
    <row r="30" spans="1:22" ht="25.5" customHeight="1">
      <c r="A30" s="515"/>
      <c r="B30" s="516"/>
      <c r="C30" s="522"/>
      <c r="D30" s="505"/>
      <c r="E30" s="505"/>
      <c r="F30" s="505"/>
      <c r="G30" s="505"/>
      <c r="H30" s="505"/>
      <c r="I30" s="505"/>
      <c r="J30" s="505"/>
      <c r="K30" s="505"/>
      <c r="L30" s="505"/>
      <c r="M30" s="505"/>
      <c r="N30" s="505"/>
      <c r="O30" s="505"/>
      <c r="P30" s="505"/>
      <c r="Q30" s="505"/>
      <c r="R30" s="505"/>
      <c r="S30" s="505"/>
      <c r="T30" s="505"/>
      <c r="U30" s="505"/>
      <c r="V30" s="506"/>
    </row>
    <row r="31" spans="1:22" ht="25.5" customHeight="1">
      <c r="A31" s="515"/>
      <c r="B31" s="516"/>
      <c r="C31" s="522"/>
      <c r="D31" s="505"/>
      <c r="E31" s="505"/>
      <c r="F31" s="505"/>
      <c r="G31" s="505"/>
      <c r="H31" s="505"/>
      <c r="I31" s="505"/>
      <c r="J31" s="505"/>
      <c r="K31" s="505"/>
      <c r="L31" s="505"/>
      <c r="M31" s="505"/>
      <c r="N31" s="505"/>
      <c r="O31" s="505"/>
      <c r="P31" s="505"/>
      <c r="Q31" s="505"/>
      <c r="R31" s="505"/>
      <c r="S31" s="505"/>
      <c r="T31" s="505"/>
      <c r="U31" s="505"/>
      <c r="V31" s="506"/>
    </row>
    <row r="32" spans="1:22" ht="25.5" customHeight="1">
      <c r="A32" s="515"/>
      <c r="B32" s="516"/>
      <c r="C32" s="522"/>
      <c r="D32" s="505"/>
      <c r="E32" s="505"/>
      <c r="F32" s="505"/>
      <c r="G32" s="505"/>
      <c r="H32" s="505"/>
      <c r="I32" s="505"/>
      <c r="J32" s="505"/>
      <c r="K32" s="505"/>
      <c r="L32" s="505"/>
      <c r="M32" s="505"/>
      <c r="N32" s="505"/>
      <c r="O32" s="505"/>
      <c r="P32" s="505"/>
      <c r="Q32" s="505"/>
      <c r="R32" s="505"/>
      <c r="S32" s="505"/>
      <c r="T32" s="505"/>
      <c r="U32" s="505"/>
      <c r="V32" s="506"/>
    </row>
    <row r="33" spans="1:22" ht="25.5" customHeight="1">
      <c r="A33" s="515"/>
      <c r="B33" s="516"/>
      <c r="C33" s="522"/>
      <c r="D33" s="505"/>
      <c r="E33" s="505"/>
      <c r="F33" s="505"/>
      <c r="G33" s="505"/>
      <c r="H33" s="505"/>
      <c r="I33" s="505"/>
      <c r="J33" s="505"/>
      <c r="K33" s="505"/>
      <c r="L33" s="505"/>
      <c r="M33" s="505"/>
      <c r="N33" s="505"/>
      <c r="O33" s="505"/>
      <c r="P33" s="505"/>
      <c r="Q33" s="505"/>
      <c r="R33" s="505"/>
      <c r="S33" s="505"/>
      <c r="T33" s="505"/>
      <c r="U33" s="505"/>
      <c r="V33" s="506"/>
    </row>
    <row r="34" spans="1:22" ht="25.5" customHeight="1">
      <c r="A34" s="515"/>
      <c r="B34" s="516"/>
      <c r="C34" s="504" t="s">
        <v>224</v>
      </c>
      <c r="D34" s="502"/>
      <c r="E34" s="502"/>
      <c r="F34" s="502"/>
      <c r="G34" s="502"/>
      <c r="H34" s="502" t="s">
        <v>223</v>
      </c>
      <c r="I34" s="502"/>
      <c r="J34" s="502"/>
      <c r="K34" s="502"/>
      <c r="L34" s="502"/>
      <c r="M34" s="502" t="s">
        <v>222</v>
      </c>
      <c r="N34" s="502"/>
      <c r="O34" s="502"/>
      <c r="P34" s="502"/>
      <c r="Q34" s="502"/>
      <c r="R34" s="502" t="s">
        <v>221</v>
      </c>
      <c r="S34" s="502"/>
      <c r="T34" s="502"/>
      <c r="U34" s="502"/>
      <c r="V34" s="503"/>
    </row>
    <row r="35" spans="1:22" ht="25.5" customHeight="1">
      <c r="A35" s="515"/>
      <c r="B35" s="516"/>
      <c r="C35" s="522"/>
      <c r="D35" s="505"/>
      <c r="E35" s="505"/>
      <c r="F35" s="505"/>
      <c r="G35" s="505"/>
      <c r="H35" s="505"/>
      <c r="I35" s="505"/>
      <c r="J35" s="505"/>
      <c r="K35" s="505"/>
      <c r="L35" s="505"/>
      <c r="M35" s="505"/>
      <c r="N35" s="505"/>
      <c r="O35" s="505"/>
      <c r="P35" s="505"/>
      <c r="Q35" s="505"/>
      <c r="R35" s="505"/>
      <c r="S35" s="505"/>
      <c r="T35" s="505"/>
      <c r="U35" s="505"/>
      <c r="V35" s="506"/>
    </row>
    <row r="36" spans="1:22" ht="25.5" customHeight="1">
      <c r="A36" s="515"/>
      <c r="B36" s="516"/>
      <c r="C36" s="522"/>
      <c r="D36" s="505"/>
      <c r="E36" s="505"/>
      <c r="F36" s="505"/>
      <c r="G36" s="505"/>
      <c r="H36" s="505"/>
      <c r="I36" s="505"/>
      <c r="J36" s="505"/>
      <c r="K36" s="505"/>
      <c r="L36" s="505"/>
      <c r="M36" s="505"/>
      <c r="N36" s="505"/>
      <c r="O36" s="505"/>
      <c r="P36" s="505"/>
      <c r="Q36" s="505"/>
      <c r="R36" s="505"/>
      <c r="S36" s="505"/>
      <c r="T36" s="505"/>
      <c r="U36" s="505"/>
      <c r="V36" s="506"/>
    </row>
    <row r="37" spans="1:22" ht="25.5" customHeight="1">
      <c r="A37" s="515"/>
      <c r="B37" s="516"/>
      <c r="C37" s="522"/>
      <c r="D37" s="505"/>
      <c r="E37" s="505"/>
      <c r="F37" s="505"/>
      <c r="G37" s="505"/>
      <c r="H37" s="505"/>
      <c r="I37" s="505"/>
      <c r="J37" s="505"/>
      <c r="K37" s="505"/>
      <c r="L37" s="505"/>
      <c r="M37" s="505"/>
      <c r="N37" s="505"/>
      <c r="O37" s="505"/>
      <c r="P37" s="505"/>
      <c r="Q37" s="505"/>
      <c r="R37" s="505"/>
      <c r="S37" s="505"/>
      <c r="T37" s="505"/>
      <c r="U37" s="505"/>
      <c r="V37" s="506"/>
    </row>
    <row r="38" spans="1:22" ht="25.5" customHeight="1">
      <c r="A38" s="515"/>
      <c r="B38" s="516"/>
      <c r="C38" s="522"/>
      <c r="D38" s="505"/>
      <c r="E38" s="505"/>
      <c r="F38" s="505"/>
      <c r="G38" s="505"/>
      <c r="H38" s="505"/>
      <c r="I38" s="505"/>
      <c r="J38" s="505"/>
      <c r="K38" s="505"/>
      <c r="L38" s="505"/>
      <c r="M38" s="505"/>
      <c r="N38" s="505"/>
      <c r="O38" s="505"/>
      <c r="P38" s="505"/>
      <c r="Q38" s="505"/>
      <c r="R38" s="505"/>
      <c r="S38" s="505"/>
      <c r="T38" s="505"/>
      <c r="U38" s="505"/>
      <c r="V38" s="506"/>
    </row>
    <row r="39" spans="1:22" ht="25.5" customHeight="1">
      <c r="A39" s="515"/>
      <c r="B39" s="516"/>
      <c r="C39" s="522"/>
      <c r="D39" s="505"/>
      <c r="E39" s="505"/>
      <c r="F39" s="505"/>
      <c r="G39" s="505"/>
      <c r="H39" s="505"/>
      <c r="I39" s="505"/>
      <c r="J39" s="505"/>
      <c r="K39" s="505"/>
      <c r="L39" s="505"/>
      <c r="M39" s="505"/>
      <c r="N39" s="505"/>
      <c r="O39" s="505"/>
      <c r="P39" s="505"/>
      <c r="Q39" s="505"/>
      <c r="R39" s="505"/>
      <c r="S39" s="505"/>
      <c r="T39" s="505"/>
      <c r="U39" s="505"/>
      <c r="V39" s="506"/>
    </row>
    <row r="40" spans="1:22" ht="25.5" customHeight="1">
      <c r="A40" s="515"/>
      <c r="B40" s="516"/>
      <c r="C40" s="522"/>
      <c r="D40" s="505"/>
      <c r="E40" s="505"/>
      <c r="F40" s="505"/>
      <c r="G40" s="505"/>
      <c r="H40" s="505"/>
      <c r="I40" s="505"/>
      <c r="J40" s="505"/>
      <c r="K40" s="505"/>
      <c r="L40" s="505"/>
      <c r="M40" s="505"/>
      <c r="N40" s="505"/>
      <c r="O40" s="505"/>
      <c r="P40" s="505"/>
      <c r="Q40" s="505"/>
      <c r="R40" s="505"/>
      <c r="S40" s="505"/>
      <c r="T40" s="505"/>
      <c r="U40" s="505"/>
      <c r="V40" s="506"/>
    </row>
    <row r="41" spans="1:22" ht="25.5" customHeight="1">
      <c r="A41" s="515"/>
      <c r="B41" s="516"/>
      <c r="C41" s="504"/>
      <c r="D41" s="502"/>
      <c r="E41" s="502"/>
      <c r="F41" s="502"/>
      <c r="G41" s="502"/>
      <c r="H41" s="502"/>
      <c r="I41" s="502"/>
      <c r="J41" s="502"/>
      <c r="K41" s="502"/>
      <c r="L41" s="502"/>
      <c r="M41" s="502"/>
      <c r="N41" s="502"/>
      <c r="O41" s="502"/>
      <c r="P41" s="502"/>
      <c r="Q41" s="502"/>
      <c r="R41" s="502"/>
      <c r="S41" s="502"/>
      <c r="T41" s="502"/>
      <c r="U41" s="502"/>
      <c r="V41" s="503"/>
    </row>
    <row r="42" spans="1:22" ht="25.5" customHeight="1">
      <c r="A42" s="515"/>
      <c r="B42" s="516"/>
      <c r="C42" s="522"/>
      <c r="D42" s="505"/>
      <c r="E42" s="505"/>
      <c r="F42" s="505"/>
      <c r="G42" s="505"/>
      <c r="H42" s="505"/>
      <c r="I42" s="505"/>
      <c r="J42" s="505"/>
      <c r="K42" s="505"/>
      <c r="L42" s="505"/>
      <c r="M42" s="505"/>
      <c r="N42" s="505"/>
      <c r="O42" s="505"/>
      <c r="P42" s="505"/>
      <c r="Q42" s="505"/>
      <c r="R42" s="505"/>
      <c r="S42" s="505"/>
      <c r="T42" s="505"/>
      <c r="U42" s="505"/>
      <c r="V42" s="506"/>
    </row>
    <row r="43" spans="1:22" ht="25.5" customHeight="1">
      <c r="A43" s="515"/>
      <c r="B43" s="516"/>
      <c r="C43" s="522"/>
      <c r="D43" s="505"/>
      <c r="E43" s="505"/>
      <c r="F43" s="505"/>
      <c r="G43" s="505"/>
      <c r="H43" s="505"/>
      <c r="I43" s="505"/>
      <c r="J43" s="505"/>
      <c r="K43" s="505"/>
      <c r="L43" s="505"/>
      <c r="M43" s="505"/>
      <c r="N43" s="505"/>
      <c r="O43" s="505"/>
      <c r="P43" s="505"/>
      <c r="Q43" s="505"/>
      <c r="R43" s="505"/>
      <c r="S43" s="505"/>
      <c r="T43" s="505"/>
      <c r="U43" s="505"/>
      <c r="V43" s="506"/>
    </row>
    <row r="44" spans="1:22" ht="25.5" customHeight="1">
      <c r="A44" s="515"/>
      <c r="B44" s="516"/>
      <c r="C44" s="522"/>
      <c r="D44" s="505"/>
      <c r="E44" s="505"/>
      <c r="F44" s="505"/>
      <c r="G44" s="505"/>
      <c r="H44" s="505"/>
      <c r="I44" s="505"/>
      <c r="J44" s="505"/>
      <c r="K44" s="505"/>
      <c r="L44" s="505"/>
      <c r="M44" s="505"/>
      <c r="N44" s="505"/>
      <c r="O44" s="505"/>
      <c r="P44" s="505"/>
      <c r="Q44" s="505"/>
      <c r="R44" s="505"/>
      <c r="S44" s="505"/>
      <c r="T44" s="505"/>
      <c r="U44" s="505"/>
      <c r="V44" s="506"/>
    </row>
    <row r="45" spans="1:22" ht="25.5" customHeight="1">
      <c r="A45" s="515"/>
      <c r="B45" s="516"/>
      <c r="C45" s="522"/>
      <c r="D45" s="505"/>
      <c r="E45" s="505"/>
      <c r="F45" s="505"/>
      <c r="G45" s="505"/>
      <c r="H45" s="505"/>
      <c r="I45" s="505"/>
      <c r="J45" s="505"/>
      <c r="K45" s="505"/>
      <c r="L45" s="505"/>
      <c r="M45" s="505"/>
      <c r="N45" s="505"/>
      <c r="O45" s="505"/>
      <c r="P45" s="505"/>
      <c r="Q45" s="505"/>
      <c r="R45" s="505"/>
      <c r="S45" s="505"/>
      <c r="T45" s="505"/>
      <c r="U45" s="505"/>
      <c r="V45" s="506"/>
    </row>
    <row r="46" spans="1:22" ht="25.5" customHeight="1">
      <c r="A46" s="515"/>
      <c r="B46" s="516"/>
      <c r="C46" s="522"/>
      <c r="D46" s="505"/>
      <c r="E46" s="505"/>
      <c r="F46" s="505"/>
      <c r="G46" s="505"/>
      <c r="H46" s="505"/>
      <c r="I46" s="505"/>
      <c r="J46" s="505"/>
      <c r="K46" s="505"/>
      <c r="L46" s="505"/>
      <c r="M46" s="505"/>
      <c r="N46" s="505"/>
      <c r="O46" s="505"/>
      <c r="P46" s="505"/>
      <c r="Q46" s="505"/>
      <c r="R46" s="505"/>
      <c r="S46" s="505"/>
      <c r="T46" s="505"/>
      <c r="U46" s="505"/>
      <c r="V46" s="506"/>
    </row>
    <row r="47" spans="1:22" ht="25.5" customHeight="1" thickBot="1">
      <c r="A47" s="517"/>
      <c r="B47" s="518"/>
      <c r="C47" s="523"/>
      <c r="D47" s="524"/>
      <c r="E47" s="524"/>
      <c r="F47" s="524"/>
      <c r="G47" s="524"/>
      <c r="H47" s="524"/>
      <c r="I47" s="524"/>
      <c r="J47" s="524"/>
      <c r="K47" s="524"/>
      <c r="L47" s="524"/>
      <c r="M47" s="524"/>
      <c r="N47" s="524"/>
      <c r="O47" s="524"/>
      <c r="P47" s="524"/>
      <c r="Q47" s="524"/>
      <c r="R47" s="524"/>
      <c r="S47" s="524"/>
      <c r="T47" s="524"/>
      <c r="U47" s="524"/>
      <c r="V47" s="525"/>
    </row>
  </sheetData>
  <mergeCells count="73">
    <mergeCell ref="U5:V5"/>
    <mergeCell ref="J2:S2"/>
    <mergeCell ref="T2:V2"/>
    <mergeCell ref="U3:V3"/>
    <mergeCell ref="A4:F4"/>
    <mergeCell ref="U4:V4"/>
    <mergeCell ref="A6:B6"/>
    <mergeCell ref="C6:H6"/>
    <mergeCell ref="U6:V6"/>
    <mergeCell ref="A7:B7"/>
    <mergeCell ref="C7:H7"/>
    <mergeCell ref="U7:V7"/>
    <mergeCell ref="C9:F9"/>
    <mergeCell ref="C10:F10"/>
    <mergeCell ref="A11:C11"/>
    <mergeCell ref="U11:V11"/>
    <mergeCell ref="A12:C12"/>
    <mergeCell ref="U12:V12"/>
    <mergeCell ref="A13:C13"/>
    <mergeCell ref="U13:V13"/>
    <mergeCell ref="A14:C14"/>
    <mergeCell ref="U14:V14"/>
    <mergeCell ref="A15:C15"/>
    <mergeCell ref="U15:V15"/>
    <mergeCell ref="A16:C16"/>
    <mergeCell ref="U16:V16"/>
    <mergeCell ref="A17:C17"/>
    <mergeCell ref="U17:V17"/>
    <mergeCell ref="A18:C18"/>
    <mergeCell ref="U18:V18"/>
    <mergeCell ref="A19:C19"/>
    <mergeCell ref="U19:V19"/>
    <mergeCell ref="A20:C20"/>
    <mergeCell ref="U20:V20"/>
    <mergeCell ref="A21:C21"/>
    <mergeCell ref="U21:V21"/>
    <mergeCell ref="A22:C22"/>
    <mergeCell ref="U22:V22"/>
    <mergeCell ref="A23:C23"/>
    <mergeCell ref="U23:V23"/>
    <mergeCell ref="A24:C24"/>
    <mergeCell ref="U24:V24"/>
    <mergeCell ref="R28:V33"/>
    <mergeCell ref="C34:G34"/>
    <mergeCell ref="A27:B47"/>
    <mergeCell ref="C27:G27"/>
    <mergeCell ref="H27:L27"/>
    <mergeCell ref="M27:Q27"/>
    <mergeCell ref="R27:V27"/>
    <mergeCell ref="C28:G33"/>
    <mergeCell ref="H28:L33"/>
    <mergeCell ref="M28:Q33"/>
    <mergeCell ref="C35:G40"/>
    <mergeCell ref="H35:L40"/>
    <mergeCell ref="C42:G47"/>
    <mergeCell ref="H42:L47"/>
    <mergeCell ref="M42:Q47"/>
    <mergeCell ref="R42:V47"/>
    <mergeCell ref="U25:V25"/>
    <mergeCell ref="A25:C25"/>
    <mergeCell ref="D25:E25"/>
    <mergeCell ref="G25:H25"/>
    <mergeCell ref="J25:K25"/>
    <mergeCell ref="M25:N25"/>
    <mergeCell ref="H34:L34"/>
    <mergeCell ref="M34:Q34"/>
    <mergeCell ref="R34:V34"/>
    <mergeCell ref="C41:G41"/>
    <mergeCell ref="H41:L41"/>
    <mergeCell ref="M41:Q41"/>
    <mergeCell ref="R41:V41"/>
    <mergeCell ref="M35:Q40"/>
    <mergeCell ref="R35:V40"/>
  </mergeCells>
  <phoneticPr fontId="3"/>
  <pageMargins left="0.73" right="0.2" top="0.5" bottom="0.31" header="0.51200000000000001" footer="0.51200000000000001"/>
  <pageSetup paperSize="9" scale="6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B1:C19"/>
  <sheetViews>
    <sheetView view="pageBreakPreview" zoomScale="55" zoomScaleNormal="100" zoomScaleSheetLayoutView="55" workbookViewId="0">
      <selection activeCell="J9" sqref="J9"/>
    </sheetView>
  </sheetViews>
  <sheetFormatPr defaultRowHeight="13.5"/>
  <cols>
    <col min="1" max="1" width="9.33203125" style="403"/>
    <col min="2" max="2" width="48.6640625" style="403" customWidth="1"/>
    <col min="3" max="3" width="74.83203125" style="403" customWidth="1"/>
    <col min="4" max="16384" width="9.33203125" style="403"/>
  </cols>
  <sheetData>
    <row r="1" spans="2:3" ht="14.25" thickBot="1"/>
    <row r="2" spans="2:3" ht="31.5" customHeight="1">
      <c r="B2" s="497" t="s">
        <v>220</v>
      </c>
      <c r="C2" s="498"/>
    </row>
    <row r="3" spans="2:3" ht="22.5" customHeight="1">
      <c r="B3" s="413" t="s">
        <v>219</v>
      </c>
      <c r="C3" s="412" t="s">
        <v>218</v>
      </c>
    </row>
    <row r="4" spans="2:3" ht="19.5" customHeight="1">
      <c r="B4" s="411" t="s">
        <v>217</v>
      </c>
      <c r="C4" s="410"/>
    </row>
    <row r="5" spans="2:3" ht="56.25" customHeight="1">
      <c r="B5" s="407"/>
      <c r="C5" s="406"/>
    </row>
    <row r="6" spans="2:3" ht="56.25" customHeight="1">
      <c r="B6" s="407"/>
      <c r="C6" s="406"/>
    </row>
    <row r="7" spans="2:3" ht="56.25" customHeight="1">
      <c r="B7" s="407"/>
      <c r="C7" s="406"/>
    </row>
    <row r="8" spans="2:3" ht="56.25" customHeight="1">
      <c r="B8" s="407"/>
      <c r="C8" s="406"/>
    </row>
    <row r="9" spans="2:3" ht="56.25" customHeight="1">
      <c r="B9" s="407"/>
      <c r="C9" s="406"/>
    </row>
    <row r="10" spans="2:3" ht="56.25" customHeight="1">
      <c r="B10" s="407"/>
      <c r="C10" s="406"/>
    </row>
    <row r="11" spans="2:3" ht="56.25" customHeight="1" thickBot="1">
      <c r="B11" s="405"/>
      <c r="C11" s="404"/>
    </row>
    <row r="12" spans="2:3" ht="18" customHeight="1">
      <c r="B12" s="409" t="s">
        <v>216</v>
      </c>
      <c r="C12" s="408"/>
    </row>
    <row r="13" spans="2:3" ht="56.25" customHeight="1">
      <c r="B13" s="407"/>
      <c r="C13" s="406"/>
    </row>
    <row r="14" spans="2:3" ht="56.25" customHeight="1">
      <c r="B14" s="407"/>
      <c r="C14" s="406"/>
    </row>
    <row r="15" spans="2:3" ht="56.25" customHeight="1">
      <c r="B15" s="407"/>
      <c r="C15" s="406"/>
    </row>
    <row r="16" spans="2:3" ht="56.25" customHeight="1">
      <c r="B16" s="407"/>
      <c r="C16" s="406"/>
    </row>
    <row r="17" spans="2:3" ht="56.25" customHeight="1">
      <c r="B17" s="407"/>
      <c r="C17" s="406"/>
    </row>
    <row r="18" spans="2:3" ht="56.25" customHeight="1">
      <c r="B18" s="407"/>
      <c r="C18" s="406"/>
    </row>
    <row r="19" spans="2:3" ht="56.25" customHeight="1" thickBot="1">
      <c r="B19" s="405"/>
      <c r="C19" s="404"/>
    </row>
  </sheetData>
  <mergeCells count="1">
    <mergeCell ref="B2:C2"/>
  </mergeCells>
  <phoneticPr fontId="3"/>
  <pageMargins left="0.70866141732283472" right="0.70866141732283472" top="0.74803149606299213" bottom="0.74803149606299213" header="0.31496062992125984" footer="0.31496062992125984"/>
  <pageSetup paperSize="9" scale="8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BG60"/>
  <sheetViews>
    <sheetView view="pageBreakPreview" topLeftCell="A46" zoomScale="85" zoomScaleNormal="100" zoomScaleSheetLayoutView="85" workbookViewId="0">
      <selection activeCell="Y59" sqref="Y59"/>
    </sheetView>
  </sheetViews>
  <sheetFormatPr defaultColWidth="5.33203125" defaultRowHeight="11.25"/>
  <cols>
    <col min="1" max="1" width="13.83203125" style="9" customWidth="1"/>
    <col min="2" max="21" width="6.83203125" style="9" customWidth="1"/>
    <col min="22" max="22" width="2.83203125" style="9" customWidth="1"/>
    <col min="23" max="23" width="4.83203125" style="9" customWidth="1"/>
    <col min="24" max="32" width="6.83203125" style="9" customWidth="1"/>
    <col min="33" max="59" width="5.33203125" style="10"/>
    <col min="60" max="16384" width="5.33203125" style="9"/>
  </cols>
  <sheetData>
    <row r="1" spans="1:32" ht="15" customHeight="1">
      <c r="A1" s="1"/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4"/>
      <c r="O1" s="2"/>
      <c r="P1" s="5"/>
      <c r="Q1" s="5"/>
      <c r="R1" s="5"/>
      <c r="S1" s="6"/>
      <c r="T1" s="7"/>
      <c r="U1" s="7"/>
      <c r="V1" s="8" t="s">
        <v>89</v>
      </c>
      <c r="W1" s="7"/>
      <c r="Y1" s="7"/>
      <c r="Z1" s="7"/>
      <c r="AA1" s="7"/>
      <c r="AB1" s="7"/>
      <c r="AC1" s="7"/>
      <c r="AD1" s="7"/>
      <c r="AE1" s="7"/>
      <c r="AF1" s="7"/>
    </row>
    <row r="2" spans="1:32" ht="15" customHeight="1">
      <c r="A2" s="11"/>
      <c r="B2" s="12"/>
      <c r="C2" s="12"/>
      <c r="D2" s="12"/>
      <c r="E2" s="12"/>
      <c r="F2" s="12"/>
      <c r="G2" s="12"/>
      <c r="H2" s="12"/>
      <c r="I2" s="12"/>
      <c r="J2" s="13"/>
      <c r="K2" s="12"/>
      <c r="L2" s="12"/>
      <c r="M2" s="12"/>
      <c r="N2" s="14"/>
      <c r="O2" s="12"/>
      <c r="P2" s="7"/>
      <c r="Q2" s="7"/>
      <c r="R2" s="7"/>
      <c r="S2" s="15"/>
      <c r="T2" s="7"/>
      <c r="U2" s="7"/>
      <c r="V2" s="9" t="s">
        <v>0</v>
      </c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15" customHeight="1">
      <c r="A3" s="16"/>
      <c r="B3" s="17"/>
      <c r="C3" s="12"/>
      <c r="D3" s="12"/>
      <c r="E3" s="12"/>
      <c r="F3" s="12"/>
      <c r="G3" s="12"/>
      <c r="H3" s="12"/>
      <c r="I3" s="12"/>
      <c r="J3" s="13"/>
      <c r="K3" s="12"/>
      <c r="L3" s="12"/>
      <c r="M3" s="12"/>
      <c r="N3" s="14"/>
      <c r="O3" s="12"/>
      <c r="P3" s="7"/>
      <c r="Q3" s="7"/>
      <c r="R3" s="7"/>
      <c r="S3" s="15"/>
      <c r="T3" s="7"/>
      <c r="U3" s="7"/>
      <c r="V3" s="7" t="s">
        <v>54</v>
      </c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15" customHeight="1">
      <c r="A4" s="16"/>
      <c r="B4" s="12"/>
      <c r="C4" s="12"/>
      <c r="D4" s="12"/>
      <c r="E4" s="12"/>
      <c r="F4" s="12"/>
      <c r="G4" s="12"/>
      <c r="H4" s="12"/>
      <c r="I4" s="12"/>
      <c r="J4" s="13"/>
      <c r="K4" s="12"/>
      <c r="L4" s="12"/>
      <c r="M4" s="12"/>
      <c r="N4" s="14"/>
      <c r="O4" s="12"/>
      <c r="P4" s="7"/>
      <c r="Q4" s="7"/>
      <c r="R4" s="7"/>
      <c r="S4" s="15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15" customHeight="1">
      <c r="A5" s="16"/>
      <c r="B5" s="12"/>
      <c r="C5" s="12"/>
      <c r="D5" s="12"/>
      <c r="E5" s="12"/>
      <c r="F5" s="12"/>
      <c r="G5" s="12"/>
      <c r="H5" s="12"/>
      <c r="I5" s="12"/>
      <c r="J5" s="13"/>
      <c r="K5" s="12"/>
      <c r="L5" s="12"/>
      <c r="M5" s="12"/>
      <c r="N5" s="14"/>
      <c r="O5" s="12"/>
      <c r="P5" s="7"/>
      <c r="Q5" s="7"/>
      <c r="R5" s="7"/>
      <c r="S5" s="15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4" customHeight="1">
      <c r="A6" s="18" t="s">
        <v>1</v>
      </c>
      <c r="B6" s="12"/>
      <c r="C6" s="12"/>
      <c r="D6" s="12"/>
      <c r="E6" s="12"/>
      <c r="F6" s="12"/>
      <c r="G6" s="12"/>
      <c r="H6" s="12"/>
      <c r="I6" s="14"/>
      <c r="J6" s="19"/>
      <c r="K6" s="14"/>
      <c r="L6" s="14"/>
      <c r="M6" s="14"/>
      <c r="N6" s="14"/>
      <c r="O6" s="14"/>
      <c r="P6" s="14"/>
      <c r="Q6" s="14"/>
      <c r="R6" s="14"/>
      <c r="S6" s="20"/>
      <c r="T6" s="14"/>
      <c r="U6" s="14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15" customHeight="1">
      <c r="A7" s="16"/>
      <c r="B7" s="12"/>
      <c r="C7" s="12"/>
      <c r="D7" s="12"/>
      <c r="E7" s="12"/>
      <c r="F7" s="12"/>
      <c r="G7" s="12"/>
      <c r="H7" s="12"/>
      <c r="I7" s="12"/>
      <c r="J7" s="13"/>
      <c r="K7" s="12"/>
      <c r="L7" s="12"/>
      <c r="M7" s="12"/>
      <c r="N7" s="14"/>
      <c r="O7" s="12"/>
      <c r="P7" s="7"/>
      <c r="Q7" s="7"/>
      <c r="R7" s="7"/>
      <c r="S7" s="15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15" customHeight="1">
      <c r="A8" s="16"/>
      <c r="B8" s="12"/>
      <c r="C8" s="12"/>
      <c r="D8" s="12"/>
      <c r="E8" s="12"/>
      <c r="F8" s="12"/>
      <c r="G8" s="12"/>
      <c r="H8" s="12"/>
      <c r="I8" s="12"/>
      <c r="J8" s="13"/>
      <c r="K8" s="12"/>
      <c r="L8" s="12"/>
      <c r="M8" s="12"/>
      <c r="N8" s="14"/>
      <c r="O8" s="12"/>
      <c r="P8" s="7"/>
      <c r="Q8" s="7"/>
      <c r="R8" s="7"/>
      <c r="S8" s="15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15" customHeight="1">
      <c r="A9" s="16"/>
      <c r="B9" s="12"/>
      <c r="C9" s="12"/>
      <c r="D9" s="12"/>
      <c r="E9" s="12"/>
      <c r="F9" s="12"/>
      <c r="G9" s="12"/>
      <c r="H9" s="12"/>
      <c r="I9" s="12"/>
      <c r="J9" s="13"/>
      <c r="K9" s="12"/>
      <c r="L9" s="12"/>
      <c r="M9" s="12"/>
      <c r="N9" s="14"/>
      <c r="O9" s="12"/>
      <c r="P9" s="7"/>
      <c r="Q9" s="7"/>
      <c r="R9" s="7"/>
      <c r="S9" s="15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15" customHeight="1">
      <c r="A10" s="16"/>
      <c r="B10" s="12"/>
      <c r="C10" s="12"/>
      <c r="D10" s="12"/>
      <c r="E10" s="12"/>
      <c r="F10" s="12"/>
      <c r="G10" s="12"/>
      <c r="H10" s="12"/>
      <c r="I10" s="12"/>
      <c r="J10" s="13"/>
      <c r="K10" s="12"/>
      <c r="L10" s="12"/>
      <c r="M10" s="12"/>
      <c r="N10" s="14"/>
      <c r="O10" s="12"/>
      <c r="P10" s="7"/>
      <c r="Q10" s="7"/>
      <c r="R10" s="7"/>
      <c r="S10" s="15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15" customHeight="1">
      <c r="A11" s="11"/>
      <c r="B11" s="12"/>
      <c r="C11" s="12"/>
      <c r="D11" s="12"/>
      <c r="E11" s="12"/>
      <c r="F11" s="12"/>
      <c r="G11" s="12"/>
      <c r="H11" s="12"/>
      <c r="I11" s="14"/>
      <c r="J11" s="13"/>
      <c r="K11" s="12"/>
      <c r="L11" s="12"/>
      <c r="M11" s="14"/>
      <c r="N11" s="14"/>
      <c r="O11" s="14"/>
      <c r="P11" s="14"/>
      <c r="Q11" s="14"/>
      <c r="R11" s="14"/>
      <c r="S11" s="20"/>
      <c r="T11" s="14"/>
      <c r="U11" s="14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15" customHeight="1">
      <c r="A12" s="11"/>
      <c r="B12" s="12"/>
      <c r="C12" s="12"/>
      <c r="D12" s="12"/>
      <c r="E12" s="12"/>
      <c r="F12" s="12"/>
      <c r="G12" s="12"/>
      <c r="H12" s="12"/>
      <c r="I12" s="14"/>
      <c r="J12" s="13"/>
      <c r="K12" s="12"/>
      <c r="L12" s="12"/>
      <c r="M12" s="14"/>
      <c r="N12" s="14"/>
      <c r="O12" s="14"/>
      <c r="P12" s="14"/>
      <c r="Q12" s="14"/>
      <c r="R12" s="14"/>
      <c r="S12" s="20"/>
      <c r="T12" s="14"/>
      <c r="U12" s="14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15" customHeight="1">
      <c r="A13" s="21" t="s">
        <v>172</v>
      </c>
      <c r="B13" s="14"/>
      <c r="C13" s="14"/>
      <c r="D13" s="14"/>
      <c r="E13" s="14"/>
      <c r="F13" s="14"/>
      <c r="G13" s="14"/>
      <c r="H13" s="14"/>
      <c r="I13" s="14"/>
      <c r="J13" s="19"/>
      <c r="K13" s="12"/>
      <c r="L13" s="12"/>
      <c r="M13" s="14"/>
      <c r="N13" s="14"/>
      <c r="O13" s="14"/>
      <c r="P13" s="14"/>
      <c r="Q13" s="14"/>
      <c r="R13" s="14"/>
      <c r="S13" s="20"/>
      <c r="T13" s="14"/>
      <c r="U13" s="14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15" customHeight="1">
      <c r="A14" s="22"/>
      <c r="B14" s="12"/>
      <c r="C14" s="12"/>
      <c r="D14" s="12"/>
      <c r="E14" s="12"/>
      <c r="F14" s="12"/>
      <c r="G14" s="12"/>
      <c r="H14" s="12"/>
      <c r="I14" s="14"/>
      <c r="J14" s="13"/>
      <c r="K14" s="12"/>
      <c r="L14" s="12"/>
      <c r="M14" s="14"/>
      <c r="N14" s="14"/>
      <c r="O14" s="14"/>
      <c r="P14" s="14"/>
      <c r="Q14" s="14"/>
      <c r="R14" s="14"/>
      <c r="S14" s="20"/>
      <c r="T14" s="14"/>
      <c r="U14" s="14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15" customHeight="1">
      <c r="A15" s="21" t="s">
        <v>55</v>
      </c>
      <c r="B15" s="12"/>
      <c r="C15" s="12"/>
      <c r="D15" s="12"/>
      <c r="E15" s="12"/>
      <c r="F15" s="12"/>
      <c r="G15" s="12"/>
      <c r="H15" s="12"/>
      <c r="I15" s="14"/>
      <c r="J15" s="13"/>
      <c r="K15" s="12"/>
      <c r="L15" s="12"/>
      <c r="M15" s="14"/>
      <c r="N15" s="14"/>
      <c r="O15" s="14"/>
      <c r="P15" s="14"/>
      <c r="Q15" s="14"/>
      <c r="R15" s="14"/>
      <c r="S15" s="20"/>
      <c r="T15" s="14"/>
      <c r="U15" s="14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ht="15" customHeight="1">
      <c r="A16" s="22"/>
      <c r="B16" s="12"/>
      <c r="C16" s="12"/>
      <c r="D16" s="12"/>
      <c r="E16" s="12"/>
      <c r="F16" s="12"/>
      <c r="G16" s="12"/>
      <c r="H16" s="12"/>
      <c r="I16" s="14"/>
      <c r="J16" s="13"/>
      <c r="K16" s="12"/>
      <c r="L16" s="12"/>
      <c r="M16" s="14"/>
      <c r="N16" s="14"/>
      <c r="O16" s="14"/>
      <c r="P16" s="14"/>
      <c r="Q16" s="14"/>
      <c r="R16" s="14"/>
      <c r="S16" s="20"/>
      <c r="T16" s="14"/>
      <c r="U16" s="14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59" ht="15" customHeight="1">
      <c r="A17" s="21" t="s">
        <v>209</v>
      </c>
      <c r="B17" s="12"/>
      <c r="C17" s="12"/>
      <c r="D17" s="12"/>
      <c r="E17" s="12"/>
      <c r="F17" s="12"/>
      <c r="G17" s="12"/>
      <c r="H17" s="12"/>
      <c r="I17" s="14"/>
      <c r="J17" s="13"/>
      <c r="K17" s="7"/>
      <c r="L17" s="7"/>
      <c r="M17" s="14"/>
      <c r="N17" s="14"/>
      <c r="O17" s="14"/>
      <c r="P17" s="14"/>
      <c r="Q17" s="14"/>
      <c r="R17" s="14"/>
      <c r="S17" s="20"/>
      <c r="T17" s="14"/>
      <c r="U17" s="14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59" s="24" customFormat="1" ht="15" customHeight="1">
      <c r="A18" s="22"/>
      <c r="B18" s="12"/>
      <c r="C18" s="12"/>
      <c r="D18" s="12"/>
      <c r="E18" s="12"/>
      <c r="F18" s="12"/>
      <c r="G18" s="12"/>
      <c r="H18" s="12"/>
      <c r="I18" s="14"/>
      <c r="J18" s="13"/>
      <c r="K18" s="23"/>
      <c r="L18" s="23"/>
      <c r="M18" s="14"/>
      <c r="N18" s="14"/>
      <c r="O18" s="14"/>
      <c r="P18" s="14"/>
      <c r="Q18" s="14"/>
      <c r="R18" s="14"/>
      <c r="S18" s="20"/>
      <c r="T18" s="14"/>
      <c r="U18" s="14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</row>
    <row r="19" spans="1:59" ht="15" customHeight="1">
      <c r="A19" s="11"/>
      <c r="B19" s="7"/>
      <c r="C19" s="7"/>
      <c r="D19" s="7"/>
      <c r="E19" s="7"/>
      <c r="F19" s="7"/>
      <c r="G19" s="7"/>
      <c r="H19" s="7"/>
      <c r="I19" s="12"/>
      <c r="J19" s="25"/>
      <c r="K19" s="12"/>
      <c r="L19" s="12"/>
      <c r="M19" s="12"/>
      <c r="N19" s="14"/>
      <c r="O19" s="26"/>
      <c r="P19" s="7"/>
      <c r="Q19" s="7"/>
      <c r="R19" s="7"/>
      <c r="S19" s="15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59" ht="15" customHeight="1" thickBot="1">
      <c r="A20" s="27"/>
      <c r="B20" s="28"/>
      <c r="C20" s="29"/>
      <c r="D20" s="29"/>
      <c r="E20" s="29"/>
      <c r="F20" s="7"/>
      <c r="G20" s="7"/>
      <c r="H20" s="7"/>
      <c r="I20" s="12"/>
      <c r="J20" s="30"/>
      <c r="K20" s="31"/>
      <c r="L20" s="31"/>
      <c r="M20" s="31"/>
      <c r="N20" s="32"/>
      <c r="O20" s="33"/>
      <c r="P20" s="34"/>
      <c r="Q20" s="34"/>
      <c r="R20" s="34"/>
      <c r="S20" s="35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59" s="24" customFormat="1" ht="17.100000000000001" customHeight="1" thickBot="1">
      <c r="A21" s="281" t="s">
        <v>2</v>
      </c>
      <c r="B21" s="40" t="s">
        <v>56</v>
      </c>
      <c r="C21" s="38"/>
      <c r="D21" s="38"/>
      <c r="E21" s="38"/>
      <c r="F21" s="38"/>
      <c r="G21" s="38"/>
      <c r="H21" s="38"/>
      <c r="I21" s="38"/>
      <c r="J21" s="39"/>
      <c r="K21" s="40" t="s">
        <v>57</v>
      </c>
      <c r="L21" s="38"/>
      <c r="M21" s="38"/>
      <c r="N21" s="38"/>
      <c r="O21" s="38"/>
      <c r="P21" s="38"/>
      <c r="Q21" s="38"/>
      <c r="R21" s="38"/>
      <c r="S21" s="39"/>
      <c r="T21" s="23"/>
      <c r="U21" s="23"/>
      <c r="V21" s="10" t="s">
        <v>3</v>
      </c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</row>
    <row r="22" spans="1:59" s="52" customFormat="1" ht="17.100000000000001" customHeight="1" thickBot="1">
      <c r="A22" s="282"/>
      <c r="B22" s="49" t="s">
        <v>4</v>
      </c>
      <c r="C22" s="43"/>
      <c r="D22" s="44"/>
      <c r="E22" s="45" t="s">
        <v>5</v>
      </c>
      <c r="F22" s="43"/>
      <c r="G22" s="44"/>
      <c r="H22" s="46"/>
      <c r="I22" s="47" t="s">
        <v>6</v>
      </c>
      <c r="J22" s="48" t="s">
        <v>7</v>
      </c>
      <c r="K22" s="49" t="s">
        <v>8</v>
      </c>
      <c r="L22" s="43"/>
      <c r="M22" s="44"/>
      <c r="N22" s="45" t="s">
        <v>5</v>
      </c>
      <c r="O22" s="43"/>
      <c r="P22" s="44"/>
      <c r="Q22" s="46"/>
      <c r="R22" s="47" t="s">
        <v>6</v>
      </c>
      <c r="S22" s="48" t="s">
        <v>7</v>
      </c>
      <c r="T22" s="50"/>
      <c r="U22" s="50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</row>
    <row r="23" spans="1:59" s="63" customFormat="1" ht="23.25" thickBot="1">
      <c r="A23" s="283" t="s">
        <v>9</v>
      </c>
      <c r="B23" s="60" t="s">
        <v>10</v>
      </c>
      <c r="C23" s="55" t="s">
        <v>11</v>
      </c>
      <c r="D23" s="56" t="s">
        <v>12</v>
      </c>
      <c r="E23" s="57" t="s">
        <v>13</v>
      </c>
      <c r="F23" s="58" t="s">
        <v>11</v>
      </c>
      <c r="G23" s="56" t="s">
        <v>12</v>
      </c>
      <c r="H23" s="59" t="s">
        <v>14</v>
      </c>
      <c r="I23" s="58" t="s">
        <v>15</v>
      </c>
      <c r="J23" s="56" t="s">
        <v>16</v>
      </c>
      <c r="K23" s="60" t="s">
        <v>10</v>
      </c>
      <c r="L23" s="55" t="s">
        <v>11</v>
      </c>
      <c r="M23" s="56" t="s">
        <v>12</v>
      </c>
      <c r="N23" s="57" t="s">
        <v>13</v>
      </c>
      <c r="O23" s="58" t="s">
        <v>11</v>
      </c>
      <c r="P23" s="56" t="s">
        <v>12</v>
      </c>
      <c r="Q23" s="59" t="s">
        <v>14</v>
      </c>
      <c r="R23" s="58" t="s">
        <v>15</v>
      </c>
      <c r="S23" s="56" t="s">
        <v>16</v>
      </c>
      <c r="T23" s="61"/>
      <c r="U23" s="61"/>
      <c r="V23" s="62"/>
      <c r="W23" s="62"/>
      <c r="X23" s="62">
        <v>137</v>
      </c>
      <c r="Y23" s="62">
        <v>274</v>
      </c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</row>
    <row r="24" spans="1:59" s="24" customFormat="1" ht="17.100000000000001" customHeight="1">
      <c r="A24" s="284" t="s">
        <v>17</v>
      </c>
      <c r="B24" s="69">
        <v>17</v>
      </c>
      <c r="C24" s="66">
        <v>0</v>
      </c>
      <c r="D24" s="66">
        <f>SUM(B24:C24)</f>
        <v>17</v>
      </c>
      <c r="E24" s="65">
        <v>5</v>
      </c>
      <c r="F24" s="66">
        <v>0</v>
      </c>
      <c r="G24" s="66">
        <f>SUM(E24:F24)</f>
        <v>5</v>
      </c>
      <c r="H24" s="65">
        <f>D24+G24</f>
        <v>22</v>
      </c>
      <c r="I24" s="67">
        <f>G24/H24%</f>
        <v>22.727272727272727</v>
      </c>
      <c r="J24" s="68">
        <f>H24/$H$60%</f>
        <v>1.5658362989323842</v>
      </c>
      <c r="K24" s="69">
        <v>43</v>
      </c>
      <c r="L24" s="66">
        <v>1</v>
      </c>
      <c r="M24" s="66">
        <f>SUM(K24:L24)</f>
        <v>44</v>
      </c>
      <c r="N24" s="65">
        <v>4</v>
      </c>
      <c r="O24" s="66">
        <v>1</v>
      </c>
      <c r="P24" s="66">
        <f>SUM(N24:O24)</f>
        <v>5</v>
      </c>
      <c r="Q24" s="65">
        <f>M24+P24</f>
        <v>49</v>
      </c>
      <c r="R24" s="67">
        <f>P24/Q24%</f>
        <v>10.204081632653061</v>
      </c>
      <c r="S24" s="68">
        <f>Q24/$Q$60%</f>
        <v>1.1804384485666106</v>
      </c>
      <c r="T24" s="70"/>
      <c r="U24" s="70"/>
      <c r="Z24" s="71"/>
      <c r="AA24" s="71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</row>
    <row r="25" spans="1:59" s="24" customFormat="1" ht="17.100000000000001" customHeight="1">
      <c r="A25" s="285" t="s">
        <v>18</v>
      </c>
      <c r="B25" s="78">
        <v>19</v>
      </c>
      <c r="C25" s="75">
        <v>1</v>
      </c>
      <c r="D25" s="75">
        <f t="shared" ref="D25:D58" si="0">SUM(B25:C25)</f>
        <v>20</v>
      </c>
      <c r="E25" s="74">
        <v>4</v>
      </c>
      <c r="F25" s="75">
        <v>1</v>
      </c>
      <c r="G25" s="75">
        <f t="shared" ref="G25:G58" si="1">SUM(E25:F25)</f>
        <v>5</v>
      </c>
      <c r="H25" s="74">
        <f>D25+G25</f>
        <v>25</v>
      </c>
      <c r="I25" s="76">
        <f t="shared" ref="I25:I26" si="2">G25/H25%</f>
        <v>20</v>
      </c>
      <c r="J25" s="77">
        <f t="shared" ref="J25:J26" si="3">H25/$H$60%</f>
        <v>1.779359430604982</v>
      </c>
      <c r="K25" s="78">
        <v>45</v>
      </c>
      <c r="L25" s="75">
        <v>1</v>
      </c>
      <c r="M25" s="75">
        <f t="shared" ref="M25:M29" si="4">SUM(K25:L25)</f>
        <v>46</v>
      </c>
      <c r="N25" s="74">
        <v>14</v>
      </c>
      <c r="O25" s="75">
        <v>0</v>
      </c>
      <c r="P25" s="75">
        <f t="shared" ref="P25:P29" si="5">SUM(N25:O25)</f>
        <v>14</v>
      </c>
      <c r="Q25" s="74">
        <f>M25+P25</f>
        <v>60</v>
      </c>
      <c r="R25" s="76">
        <f t="shared" ref="R25:R60" si="6">P25/Q25%</f>
        <v>23.333333333333336</v>
      </c>
      <c r="S25" s="77">
        <f t="shared" ref="S25:S60" si="7">Q25/$Q$60%</f>
        <v>1.4454348349795232</v>
      </c>
      <c r="T25" s="70"/>
      <c r="U25" s="70"/>
      <c r="Z25" s="71"/>
      <c r="AA25" s="71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</row>
    <row r="26" spans="1:59" s="24" customFormat="1" ht="17.100000000000001" customHeight="1">
      <c r="A26" s="285" t="s">
        <v>19</v>
      </c>
      <c r="B26" s="78">
        <v>17</v>
      </c>
      <c r="C26" s="75">
        <v>0</v>
      </c>
      <c r="D26" s="75">
        <f t="shared" si="0"/>
        <v>17</v>
      </c>
      <c r="E26" s="74">
        <v>4</v>
      </c>
      <c r="F26" s="75">
        <v>0</v>
      </c>
      <c r="G26" s="75">
        <f t="shared" si="1"/>
        <v>4</v>
      </c>
      <c r="H26" s="74">
        <f t="shared" ref="H26:H59" si="8">D26+G26</f>
        <v>21</v>
      </c>
      <c r="I26" s="76">
        <f t="shared" si="2"/>
        <v>19.047619047619047</v>
      </c>
      <c r="J26" s="77">
        <f t="shared" si="3"/>
        <v>1.4946619217081849</v>
      </c>
      <c r="K26" s="78">
        <v>39</v>
      </c>
      <c r="L26" s="75">
        <v>0</v>
      </c>
      <c r="M26" s="75">
        <f t="shared" si="4"/>
        <v>39</v>
      </c>
      <c r="N26" s="74">
        <v>10</v>
      </c>
      <c r="O26" s="75">
        <v>1</v>
      </c>
      <c r="P26" s="75">
        <f t="shared" si="5"/>
        <v>11</v>
      </c>
      <c r="Q26" s="74">
        <f t="shared" ref="Q26:Q59" si="9">M26+P26</f>
        <v>50</v>
      </c>
      <c r="R26" s="76">
        <f t="shared" si="6"/>
        <v>22</v>
      </c>
      <c r="S26" s="77">
        <f t="shared" si="7"/>
        <v>1.2045290291496025</v>
      </c>
      <c r="T26" s="70"/>
      <c r="U26" s="70"/>
      <c r="Z26" s="71"/>
      <c r="AA26" s="71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</row>
    <row r="27" spans="1:59" s="24" customFormat="1" ht="17.100000000000001" customHeight="1">
      <c r="A27" s="286" t="s">
        <v>20</v>
      </c>
      <c r="B27" s="84">
        <v>15</v>
      </c>
      <c r="C27" s="81">
        <v>2</v>
      </c>
      <c r="D27" s="81">
        <f t="shared" si="0"/>
        <v>17</v>
      </c>
      <c r="E27" s="80">
        <v>2</v>
      </c>
      <c r="F27" s="81">
        <v>0</v>
      </c>
      <c r="G27" s="81">
        <f t="shared" si="1"/>
        <v>2</v>
      </c>
      <c r="H27" s="80">
        <f t="shared" si="8"/>
        <v>19</v>
      </c>
      <c r="I27" s="82">
        <f t="shared" ref="I27:I60" si="10">G27/H27%</f>
        <v>10.526315789473685</v>
      </c>
      <c r="J27" s="83">
        <f t="shared" ref="J27:J59" si="11">H27/$H$60%</f>
        <v>1.3523131672597863</v>
      </c>
      <c r="K27" s="84">
        <v>42</v>
      </c>
      <c r="L27" s="81">
        <v>1</v>
      </c>
      <c r="M27" s="81">
        <f t="shared" si="4"/>
        <v>43</v>
      </c>
      <c r="N27" s="80">
        <v>8</v>
      </c>
      <c r="O27" s="81">
        <v>2</v>
      </c>
      <c r="P27" s="81">
        <f t="shared" si="5"/>
        <v>10</v>
      </c>
      <c r="Q27" s="80">
        <f t="shared" si="9"/>
        <v>53</v>
      </c>
      <c r="R27" s="82">
        <f t="shared" si="6"/>
        <v>18.867924528301884</v>
      </c>
      <c r="S27" s="83">
        <f t="shared" si="7"/>
        <v>1.2768007708985787</v>
      </c>
      <c r="T27" s="70"/>
      <c r="U27" s="70"/>
      <c r="Z27" s="71"/>
      <c r="AA27" s="71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</row>
    <row r="28" spans="1:59" s="24" customFormat="1" ht="17.100000000000001" customHeight="1">
      <c r="A28" s="285" t="s">
        <v>21</v>
      </c>
      <c r="B28" s="78">
        <v>20</v>
      </c>
      <c r="C28" s="75">
        <v>1</v>
      </c>
      <c r="D28" s="75">
        <f t="shared" si="0"/>
        <v>21</v>
      </c>
      <c r="E28" s="74">
        <v>4</v>
      </c>
      <c r="F28" s="75">
        <v>1</v>
      </c>
      <c r="G28" s="75">
        <f t="shared" si="1"/>
        <v>5</v>
      </c>
      <c r="H28" s="74">
        <f t="shared" si="8"/>
        <v>26</v>
      </c>
      <c r="I28" s="76">
        <f t="shared" si="10"/>
        <v>19.23076923076923</v>
      </c>
      <c r="J28" s="77">
        <f t="shared" si="11"/>
        <v>1.8505338078291813</v>
      </c>
      <c r="K28" s="78">
        <v>44</v>
      </c>
      <c r="L28" s="75">
        <v>3</v>
      </c>
      <c r="M28" s="75">
        <f t="shared" si="4"/>
        <v>47</v>
      </c>
      <c r="N28" s="74">
        <v>12</v>
      </c>
      <c r="O28" s="75">
        <v>6</v>
      </c>
      <c r="P28" s="75">
        <f t="shared" si="5"/>
        <v>18</v>
      </c>
      <c r="Q28" s="74">
        <f t="shared" si="9"/>
        <v>65</v>
      </c>
      <c r="R28" s="76">
        <f t="shared" si="6"/>
        <v>27.69230769230769</v>
      </c>
      <c r="S28" s="77">
        <f t="shared" si="7"/>
        <v>1.5658877378944833</v>
      </c>
      <c r="T28" s="70"/>
      <c r="U28" s="70"/>
      <c r="Z28" s="71"/>
      <c r="AA28" s="71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</row>
    <row r="29" spans="1:59" s="24" customFormat="1" ht="17.100000000000001" customHeight="1">
      <c r="A29" s="287" t="s">
        <v>22</v>
      </c>
      <c r="B29" s="90">
        <v>17</v>
      </c>
      <c r="C29" s="87">
        <v>2</v>
      </c>
      <c r="D29" s="87">
        <f t="shared" si="0"/>
        <v>19</v>
      </c>
      <c r="E29" s="86">
        <v>4</v>
      </c>
      <c r="F29" s="87">
        <v>2</v>
      </c>
      <c r="G29" s="87">
        <f t="shared" si="1"/>
        <v>6</v>
      </c>
      <c r="H29" s="86">
        <f t="shared" si="8"/>
        <v>25</v>
      </c>
      <c r="I29" s="88">
        <f t="shared" si="10"/>
        <v>24</v>
      </c>
      <c r="J29" s="89">
        <f t="shared" si="11"/>
        <v>1.779359430604982</v>
      </c>
      <c r="K29" s="90">
        <v>42</v>
      </c>
      <c r="L29" s="87">
        <v>3</v>
      </c>
      <c r="M29" s="87">
        <f t="shared" si="4"/>
        <v>45</v>
      </c>
      <c r="N29" s="86">
        <v>13</v>
      </c>
      <c r="O29" s="87">
        <v>2</v>
      </c>
      <c r="P29" s="87">
        <f t="shared" si="5"/>
        <v>15</v>
      </c>
      <c r="Q29" s="86">
        <f t="shared" si="9"/>
        <v>60</v>
      </c>
      <c r="R29" s="88">
        <f t="shared" si="6"/>
        <v>25</v>
      </c>
      <c r="S29" s="89">
        <f t="shared" si="7"/>
        <v>1.4454348349795232</v>
      </c>
      <c r="T29" s="91"/>
      <c r="U29" s="91"/>
      <c r="Z29" s="71"/>
      <c r="AA29" s="71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</row>
    <row r="30" spans="1:59" s="24" customFormat="1" ht="17.100000000000001" customHeight="1">
      <c r="A30" s="288" t="s">
        <v>23</v>
      </c>
      <c r="B30" s="97">
        <f>SUM(B24:B29)</f>
        <v>105</v>
      </c>
      <c r="C30" s="94">
        <f>SUM(C24:C29)</f>
        <v>6</v>
      </c>
      <c r="D30" s="94">
        <f t="shared" ref="D30:G30" si="12">SUM(D24:D29)</f>
        <v>111</v>
      </c>
      <c r="E30" s="93">
        <f>SUM(E24:E29)</f>
        <v>23</v>
      </c>
      <c r="F30" s="94">
        <f>SUM(F24:F29)</f>
        <v>4</v>
      </c>
      <c r="G30" s="94">
        <f t="shared" si="12"/>
        <v>27</v>
      </c>
      <c r="H30" s="93">
        <f t="shared" si="8"/>
        <v>138</v>
      </c>
      <c r="I30" s="95">
        <f t="shared" si="10"/>
        <v>19.565217391304348</v>
      </c>
      <c r="J30" s="96">
        <f t="shared" si="11"/>
        <v>9.8220640569395012</v>
      </c>
      <c r="K30" s="97">
        <f>SUM(K24:K29)</f>
        <v>255</v>
      </c>
      <c r="L30" s="94">
        <f>SUM(L24:L29)</f>
        <v>9</v>
      </c>
      <c r="M30" s="304">
        <f t="shared" ref="M30" si="13">SUM(M24:M29)</f>
        <v>264</v>
      </c>
      <c r="N30" s="97">
        <f>SUM(N24:N29)</f>
        <v>61</v>
      </c>
      <c r="O30" s="94">
        <f>SUM(O24:O29)</f>
        <v>12</v>
      </c>
      <c r="P30" s="94">
        <f t="shared" ref="P30" si="14">SUM(P24:P29)</f>
        <v>73</v>
      </c>
      <c r="Q30" s="93">
        <f t="shared" si="9"/>
        <v>337</v>
      </c>
      <c r="R30" s="95">
        <f t="shared" si="6"/>
        <v>21.661721068249257</v>
      </c>
      <c r="S30" s="96">
        <f t="shared" si="7"/>
        <v>8.1185256564683215</v>
      </c>
      <c r="T30" s="91"/>
      <c r="U30" s="91"/>
      <c r="V30" s="24">
        <v>1</v>
      </c>
      <c r="Z30" s="71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</row>
    <row r="31" spans="1:59" s="24" customFormat="1" ht="17.100000000000001" customHeight="1">
      <c r="A31" s="289" t="s">
        <v>24</v>
      </c>
      <c r="B31" s="103">
        <v>29</v>
      </c>
      <c r="C31" s="100">
        <v>3</v>
      </c>
      <c r="D31" s="100">
        <f t="shared" si="0"/>
        <v>32</v>
      </c>
      <c r="E31" s="99">
        <v>5</v>
      </c>
      <c r="F31" s="100">
        <v>1</v>
      </c>
      <c r="G31" s="100">
        <f t="shared" si="1"/>
        <v>6</v>
      </c>
      <c r="H31" s="99">
        <f t="shared" si="8"/>
        <v>38</v>
      </c>
      <c r="I31" s="101">
        <f t="shared" si="10"/>
        <v>15.789473684210526</v>
      </c>
      <c r="J31" s="102">
        <f t="shared" si="11"/>
        <v>2.7046263345195727</v>
      </c>
      <c r="K31" s="103">
        <v>39</v>
      </c>
      <c r="L31" s="100">
        <v>4</v>
      </c>
      <c r="M31" s="305">
        <f t="shared" ref="M31:M36" si="15">SUM(K31:L31)</f>
        <v>43</v>
      </c>
      <c r="N31" s="103">
        <v>13</v>
      </c>
      <c r="O31" s="100">
        <v>1</v>
      </c>
      <c r="P31" s="100">
        <f t="shared" ref="P31:P36" si="16">SUM(N31:O31)</f>
        <v>14</v>
      </c>
      <c r="Q31" s="99">
        <f t="shared" si="9"/>
        <v>57</v>
      </c>
      <c r="R31" s="101">
        <f t="shared" si="6"/>
        <v>24.561403508771932</v>
      </c>
      <c r="S31" s="102">
        <f t="shared" si="7"/>
        <v>1.373163093230547</v>
      </c>
      <c r="T31" s="70"/>
      <c r="U31" s="70"/>
      <c r="Z31" s="71"/>
      <c r="AA31" s="71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</row>
    <row r="32" spans="1:59" s="24" customFormat="1" ht="17.100000000000001" customHeight="1">
      <c r="A32" s="285" t="s">
        <v>25</v>
      </c>
      <c r="B32" s="78">
        <v>17</v>
      </c>
      <c r="C32" s="75">
        <v>2</v>
      </c>
      <c r="D32" s="75">
        <f t="shared" si="0"/>
        <v>19</v>
      </c>
      <c r="E32" s="74">
        <v>2</v>
      </c>
      <c r="F32" s="75">
        <v>0</v>
      </c>
      <c r="G32" s="75">
        <f t="shared" si="1"/>
        <v>2</v>
      </c>
      <c r="H32" s="74">
        <f t="shared" si="8"/>
        <v>21</v>
      </c>
      <c r="I32" s="76">
        <f t="shared" si="10"/>
        <v>9.5238095238095237</v>
      </c>
      <c r="J32" s="77">
        <f t="shared" si="11"/>
        <v>1.4946619217081849</v>
      </c>
      <c r="K32" s="78">
        <v>43</v>
      </c>
      <c r="L32" s="75">
        <v>2</v>
      </c>
      <c r="M32" s="306">
        <f t="shared" si="15"/>
        <v>45</v>
      </c>
      <c r="N32" s="78">
        <v>11</v>
      </c>
      <c r="O32" s="75">
        <v>0</v>
      </c>
      <c r="P32" s="75">
        <f t="shared" si="16"/>
        <v>11</v>
      </c>
      <c r="Q32" s="74">
        <f t="shared" si="9"/>
        <v>56</v>
      </c>
      <c r="R32" s="76">
        <f t="shared" si="6"/>
        <v>19.642857142857142</v>
      </c>
      <c r="S32" s="77">
        <f t="shared" si="7"/>
        <v>1.3490725126475549</v>
      </c>
      <c r="T32" s="70"/>
      <c r="U32" s="70"/>
      <c r="Z32" s="71"/>
      <c r="AA32" s="71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</row>
    <row r="33" spans="1:59" s="24" customFormat="1" ht="17.100000000000001" customHeight="1">
      <c r="A33" s="285" t="s">
        <v>26</v>
      </c>
      <c r="B33" s="78">
        <v>8</v>
      </c>
      <c r="C33" s="75">
        <v>3</v>
      </c>
      <c r="D33" s="75">
        <f t="shared" si="0"/>
        <v>11</v>
      </c>
      <c r="E33" s="74">
        <v>2</v>
      </c>
      <c r="F33" s="75">
        <v>0</v>
      </c>
      <c r="G33" s="75">
        <f t="shared" si="1"/>
        <v>2</v>
      </c>
      <c r="H33" s="74">
        <f t="shared" si="8"/>
        <v>13</v>
      </c>
      <c r="I33" s="76">
        <f t="shared" si="10"/>
        <v>15.384615384615383</v>
      </c>
      <c r="J33" s="77">
        <f t="shared" si="11"/>
        <v>0.92526690391459065</v>
      </c>
      <c r="K33" s="78">
        <v>40</v>
      </c>
      <c r="L33" s="75">
        <v>5</v>
      </c>
      <c r="M33" s="306">
        <f t="shared" si="15"/>
        <v>45</v>
      </c>
      <c r="N33" s="78">
        <v>15</v>
      </c>
      <c r="O33" s="75">
        <v>2</v>
      </c>
      <c r="P33" s="75">
        <f t="shared" si="16"/>
        <v>17</v>
      </c>
      <c r="Q33" s="74">
        <f t="shared" si="9"/>
        <v>62</v>
      </c>
      <c r="R33" s="76">
        <f t="shared" si="6"/>
        <v>27.419354838709676</v>
      </c>
      <c r="S33" s="77">
        <f t="shared" si="7"/>
        <v>1.4936159961455071</v>
      </c>
      <c r="T33" s="70"/>
      <c r="U33" s="70"/>
      <c r="Z33" s="71"/>
      <c r="AA33" s="71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</row>
    <row r="34" spans="1:59" s="24" customFormat="1" ht="17.100000000000001" customHeight="1">
      <c r="A34" s="285" t="s">
        <v>27</v>
      </c>
      <c r="B34" s="78">
        <v>11</v>
      </c>
      <c r="C34" s="75">
        <v>0</v>
      </c>
      <c r="D34" s="75">
        <f t="shared" si="0"/>
        <v>11</v>
      </c>
      <c r="E34" s="74">
        <v>9</v>
      </c>
      <c r="F34" s="75">
        <v>0</v>
      </c>
      <c r="G34" s="75">
        <f t="shared" si="1"/>
        <v>9</v>
      </c>
      <c r="H34" s="74">
        <f t="shared" si="8"/>
        <v>20</v>
      </c>
      <c r="I34" s="76">
        <f t="shared" si="10"/>
        <v>45</v>
      </c>
      <c r="J34" s="77">
        <f t="shared" si="11"/>
        <v>1.4234875444839856</v>
      </c>
      <c r="K34" s="78">
        <v>38</v>
      </c>
      <c r="L34" s="75">
        <v>4</v>
      </c>
      <c r="M34" s="306">
        <f t="shared" si="15"/>
        <v>42</v>
      </c>
      <c r="N34" s="78">
        <v>9</v>
      </c>
      <c r="O34" s="75">
        <v>1</v>
      </c>
      <c r="P34" s="75">
        <f t="shared" si="16"/>
        <v>10</v>
      </c>
      <c r="Q34" s="74">
        <f t="shared" si="9"/>
        <v>52</v>
      </c>
      <c r="R34" s="76">
        <f t="shared" si="6"/>
        <v>19.23076923076923</v>
      </c>
      <c r="S34" s="77">
        <f t="shared" si="7"/>
        <v>1.2527101903155866</v>
      </c>
      <c r="T34" s="70"/>
      <c r="U34" s="70"/>
      <c r="Z34" s="71"/>
      <c r="AA34" s="71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</row>
    <row r="35" spans="1:59" s="24" customFormat="1" ht="17.100000000000001" customHeight="1">
      <c r="A35" s="285" t="s">
        <v>28</v>
      </c>
      <c r="B35" s="78">
        <v>13</v>
      </c>
      <c r="C35" s="75">
        <v>1</v>
      </c>
      <c r="D35" s="75">
        <f t="shared" si="0"/>
        <v>14</v>
      </c>
      <c r="E35" s="74">
        <v>1</v>
      </c>
      <c r="F35" s="75">
        <v>0</v>
      </c>
      <c r="G35" s="75">
        <f t="shared" si="1"/>
        <v>1</v>
      </c>
      <c r="H35" s="74">
        <f t="shared" si="8"/>
        <v>15</v>
      </c>
      <c r="I35" s="76">
        <f t="shared" si="10"/>
        <v>6.666666666666667</v>
      </c>
      <c r="J35" s="77">
        <f t="shared" si="11"/>
        <v>1.0676156583629892</v>
      </c>
      <c r="K35" s="78">
        <v>41</v>
      </c>
      <c r="L35" s="75">
        <v>8</v>
      </c>
      <c r="M35" s="306">
        <f t="shared" si="15"/>
        <v>49</v>
      </c>
      <c r="N35" s="78">
        <v>10</v>
      </c>
      <c r="O35" s="75">
        <v>1</v>
      </c>
      <c r="P35" s="75">
        <f t="shared" si="16"/>
        <v>11</v>
      </c>
      <c r="Q35" s="74">
        <f t="shared" si="9"/>
        <v>60</v>
      </c>
      <c r="R35" s="76">
        <f t="shared" si="6"/>
        <v>18.333333333333336</v>
      </c>
      <c r="S35" s="77">
        <f t="shared" si="7"/>
        <v>1.4454348349795232</v>
      </c>
      <c r="T35" s="70"/>
      <c r="U35" s="70"/>
      <c r="Z35" s="71"/>
      <c r="AA35" s="71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</row>
    <row r="36" spans="1:59" s="24" customFormat="1" ht="17.100000000000001" customHeight="1">
      <c r="A36" s="287" t="s">
        <v>29</v>
      </c>
      <c r="B36" s="90">
        <v>8</v>
      </c>
      <c r="C36" s="87">
        <v>0</v>
      </c>
      <c r="D36" s="87">
        <f t="shared" si="0"/>
        <v>8</v>
      </c>
      <c r="E36" s="86">
        <v>4</v>
      </c>
      <c r="F36" s="87">
        <v>1</v>
      </c>
      <c r="G36" s="87">
        <f t="shared" si="1"/>
        <v>5</v>
      </c>
      <c r="H36" s="86">
        <f t="shared" si="8"/>
        <v>13</v>
      </c>
      <c r="I36" s="88">
        <f t="shared" si="10"/>
        <v>38.46153846153846</v>
      </c>
      <c r="J36" s="89">
        <f t="shared" si="11"/>
        <v>0.92526690391459065</v>
      </c>
      <c r="K36" s="90">
        <v>33</v>
      </c>
      <c r="L36" s="87">
        <v>4</v>
      </c>
      <c r="M36" s="307">
        <f t="shared" si="15"/>
        <v>37</v>
      </c>
      <c r="N36" s="90">
        <v>13</v>
      </c>
      <c r="O36" s="87">
        <v>2</v>
      </c>
      <c r="P36" s="87">
        <f t="shared" si="16"/>
        <v>15</v>
      </c>
      <c r="Q36" s="86">
        <f t="shared" si="9"/>
        <v>52</v>
      </c>
      <c r="R36" s="88">
        <f t="shared" si="6"/>
        <v>28.846153846153847</v>
      </c>
      <c r="S36" s="89">
        <f t="shared" si="7"/>
        <v>1.2527101903155866</v>
      </c>
      <c r="T36" s="91"/>
      <c r="U36" s="91"/>
      <c r="Z36" s="71"/>
      <c r="AA36" s="71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</row>
    <row r="37" spans="1:59" s="24" customFormat="1" ht="17.100000000000001" customHeight="1">
      <c r="A37" s="288" t="s">
        <v>30</v>
      </c>
      <c r="B37" s="97">
        <f>SUM(B31:B36)</f>
        <v>86</v>
      </c>
      <c r="C37" s="94">
        <f>SUM(C31:C36)</f>
        <v>9</v>
      </c>
      <c r="D37" s="94">
        <f t="shared" ref="D37:G37" si="17">SUM(D31:D36)</f>
        <v>95</v>
      </c>
      <c r="E37" s="93">
        <f>SUM(E31:E36)</f>
        <v>23</v>
      </c>
      <c r="F37" s="94">
        <f>SUM(F31:F36)</f>
        <v>2</v>
      </c>
      <c r="G37" s="94">
        <f t="shared" si="17"/>
        <v>25</v>
      </c>
      <c r="H37" s="93">
        <f t="shared" si="8"/>
        <v>120</v>
      </c>
      <c r="I37" s="95">
        <f t="shared" si="10"/>
        <v>20.833333333333336</v>
      </c>
      <c r="J37" s="96">
        <f t="shared" si="11"/>
        <v>8.5409252669039137</v>
      </c>
      <c r="K37" s="97">
        <f>SUM(K31:K36)</f>
        <v>234</v>
      </c>
      <c r="L37" s="94">
        <f>SUM(L31:L36)</f>
        <v>27</v>
      </c>
      <c r="M37" s="304">
        <f t="shared" ref="M37" si="18">SUM(M31:M36)</f>
        <v>261</v>
      </c>
      <c r="N37" s="97">
        <f>SUM(N31:N36)</f>
        <v>71</v>
      </c>
      <c r="O37" s="94">
        <f>SUM(O31:O36)</f>
        <v>7</v>
      </c>
      <c r="P37" s="94">
        <f t="shared" ref="P37" si="19">SUM(P31:P36)</f>
        <v>78</v>
      </c>
      <c r="Q37" s="93">
        <f t="shared" si="9"/>
        <v>339</v>
      </c>
      <c r="R37" s="95">
        <f t="shared" si="6"/>
        <v>23.008849557522122</v>
      </c>
      <c r="S37" s="96">
        <f t="shared" si="7"/>
        <v>8.1667068176343047</v>
      </c>
      <c r="T37" s="91"/>
      <c r="U37" s="91"/>
      <c r="V37" s="24">
        <v>1</v>
      </c>
      <c r="Z37" s="71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</row>
    <row r="38" spans="1:59" s="24" customFormat="1" ht="17.100000000000001" customHeight="1">
      <c r="A38" s="288" t="s">
        <v>31</v>
      </c>
      <c r="B38" s="106">
        <v>80</v>
      </c>
      <c r="C38" s="105">
        <v>9</v>
      </c>
      <c r="D38" s="94">
        <f t="shared" si="0"/>
        <v>89</v>
      </c>
      <c r="E38" s="104">
        <v>18</v>
      </c>
      <c r="F38" s="105">
        <v>6</v>
      </c>
      <c r="G38" s="94">
        <f t="shared" si="1"/>
        <v>24</v>
      </c>
      <c r="H38" s="93">
        <f t="shared" si="8"/>
        <v>113</v>
      </c>
      <c r="I38" s="95">
        <f t="shared" si="10"/>
        <v>21.238938053097346</v>
      </c>
      <c r="J38" s="96">
        <f t="shared" si="11"/>
        <v>8.042704626334519</v>
      </c>
      <c r="K38" s="106">
        <v>260</v>
      </c>
      <c r="L38" s="105">
        <v>27</v>
      </c>
      <c r="M38" s="304">
        <f t="shared" ref="M38:M51" si="20">SUM(K38:L38)</f>
        <v>287</v>
      </c>
      <c r="N38" s="106">
        <v>64</v>
      </c>
      <c r="O38" s="105">
        <v>9</v>
      </c>
      <c r="P38" s="94">
        <f t="shared" ref="P38:P51" si="21">SUM(N38:O38)</f>
        <v>73</v>
      </c>
      <c r="Q38" s="93">
        <f t="shared" si="9"/>
        <v>360</v>
      </c>
      <c r="R38" s="95">
        <f t="shared" si="6"/>
        <v>20.277777777777779</v>
      </c>
      <c r="S38" s="96">
        <f t="shared" si="7"/>
        <v>8.6726090098771387</v>
      </c>
      <c r="T38" s="91"/>
      <c r="U38" s="91"/>
      <c r="V38" s="24">
        <v>1</v>
      </c>
      <c r="Z38" s="71"/>
      <c r="AA38" s="71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</row>
    <row r="39" spans="1:59" s="24" customFormat="1" ht="17.100000000000001" customHeight="1">
      <c r="A39" s="290" t="s">
        <v>32</v>
      </c>
      <c r="B39" s="106">
        <v>58</v>
      </c>
      <c r="C39" s="105">
        <v>9</v>
      </c>
      <c r="D39" s="94">
        <f t="shared" si="0"/>
        <v>67</v>
      </c>
      <c r="E39" s="104">
        <v>15</v>
      </c>
      <c r="F39" s="105">
        <v>7</v>
      </c>
      <c r="G39" s="94">
        <f t="shared" si="1"/>
        <v>22</v>
      </c>
      <c r="H39" s="93">
        <f t="shared" si="8"/>
        <v>89</v>
      </c>
      <c r="I39" s="95">
        <f t="shared" si="10"/>
        <v>24.719101123595504</v>
      </c>
      <c r="J39" s="96">
        <f t="shared" si="11"/>
        <v>6.3345195729537362</v>
      </c>
      <c r="K39" s="106">
        <v>249</v>
      </c>
      <c r="L39" s="105">
        <v>23</v>
      </c>
      <c r="M39" s="304">
        <f t="shared" si="20"/>
        <v>272</v>
      </c>
      <c r="N39" s="106">
        <v>56</v>
      </c>
      <c r="O39" s="105">
        <v>18</v>
      </c>
      <c r="P39" s="94">
        <f t="shared" si="21"/>
        <v>74</v>
      </c>
      <c r="Q39" s="93">
        <f t="shared" si="9"/>
        <v>346</v>
      </c>
      <c r="R39" s="95">
        <f t="shared" si="6"/>
        <v>21.387283236994222</v>
      </c>
      <c r="S39" s="96">
        <f t="shared" si="7"/>
        <v>8.3353408817152506</v>
      </c>
      <c r="T39" s="91"/>
      <c r="U39" s="91"/>
      <c r="V39" s="24">
        <v>1</v>
      </c>
      <c r="Z39" s="71"/>
      <c r="AA39" s="71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</row>
    <row r="40" spans="1:59" s="24" customFormat="1" ht="17.100000000000001" customHeight="1">
      <c r="A40" s="290" t="s">
        <v>33</v>
      </c>
      <c r="B40" s="106">
        <v>67</v>
      </c>
      <c r="C40" s="105">
        <v>14</v>
      </c>
      <c r="D40" s="94">
        <f t="shared" si="0"/>
        <v>81</v>
      </c>
      <c r="E40" s="104">
        <v>12</v>
      </c>
      <c r="F40" s="105">
        <v>4</v>
      </c>
      <c r="G40" s="94">
        <f t="shared" si="1"/>
        <v>16</v>
      </c>
      <c r="H40" s="93">
        <f t="shared" si="8"/>
        <v>97</v>
      </c>
      <c r="I40" s="95">
        <f t="shared" si="10"/>
        <v>16.494845360824744</v>
      </c>
      <c r="J40" s="96">
        <f t="shared" si="11"/>
        <v>6.9039145907473305</v>
      </c>
      <c r="K40" s="106">
        <v>204</v>
      </c>
      <c r="L40" s="105">
        <v>28</v>
      </c>
      <c r="M40" s="304">
        <f t="shared" si="20"/>
        <v>232</v>
      </c>
      <c r="N40" s="106">
        <v>46</v>
      </c>
      <c r="O40" s="105">
        <v>10</v>
      </c>
      <c r="P40" s="94">
        <f t="shared" si="21"/>
        <v>56</v>
      </c>
      <c r="Q40" s="93">
        <f t="shared" si="9"/>
        <v>288</v>
      </c>
      <c r="R40" s="95">
        <f t="shared" si="6"/>
        <v>19.444444444444446</v>
      </c>
      <c r="S40" s="96">
        <f t="shared" si="7"/>
        <v>6.9380872079017104</v>
      </c>
      <c r="T40" s="91"/>
      <c r="U40" s="91"/>
      <c r="V40" s="24">
        <v>1</v>
      </c>
      <c r="Z40" s="71"/>
      <c r="AA40" s="71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</row>
    <row r="41" spans="1:59" s="24" customFormat="1" ht="17.100000000000001" customHeight="1">
      <c r="A41" s="290" t="s">
        <v>34</v>
      </c>
      <c r="B41" s="106">
        <v>72</v>
      </c>
      <c r="C41" s="105">
        <v>6</v>
      </c>
      <c r="D41" s="94">
        <f t="shared" si="0"/>
        <v>78</v>
      </c>
      <c r="E41" s="104">
        <v>11</v>
      </c>
      <c r="F41" s="105">
        <v>5</v>
      </c>
      <c r="G41" s="94">
        <f t="shared" si="1"/>
        <v>16</v>
      </c>
      <c r="H41" s="93">
        <f t="shared" si="8"/>
        <v>94</v>
      </c>
      <c r="I41" s="95">
        <f t="shared" si="10"/>
        <v>17.021276595744681</v>
      </c>
      <c r="J41" s="96">
        <f t="shared" si="11"/>
        <v>6.6903914590747329</v>
      </c>
      <c r="K41" s="106">
        <v>251</v>
      </c>
      <c r="L41" s="105">
        <v>27</v>
      </c>
      <c r="M41" s="304">
        <f t="shared" si="20"/>
        <v>278</v>
      </c>
      <c r="N41" s="106">
        <v>51</v>
      </c>
      <c r="O41" s="105">
        <v>7</v>
      </c>
      <c r="P41" s="94">
        <f t="shared" si="21"/>
        <v>58</v>
      </c>
      <c r="Q41" s="93">
        <f t="shared" si="9"/>
        <v>336</v>
      </c>
      <c r="R41" s="95">
        <f t="shared" si="6"/>
        <v>17.261904761904763</v>
      </c>
      <c r="S41" s="96">
        <f t="shared" si="7"/>
        <v>8.094435075885329</v>
      </c>
      <c r="T41" s="91"/>
      <c r="U41" s="91"/>
      <c r="V41" s="24">
        <v>1</v>
      </c>
      <c r="Z41" s="71"/>
      <c r="AA41" s="71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</row>
    <row r="42" spans="1:59" s="24" customFormat="1" ht="17.100000000000001" customHeight="1">
      <c r="A42" s="290" t="s">
        <v>35</v>
      </c>
      <c r="B42" s="106">
        <v>98</v>
      </c>
      <c r="C42" s="105">
        <v>13</v>
      </c>
      <c r="D42" s="94">
        <f t="shared" si="0"/>
        <v>111</v>
      </c>
      <c r="E42" s="104">
        <v>12</v>
      </c>
      <c r="F42" s="105">
        <v>2</v>
      </c>
      <c r="G42" s="94">
        <f t="shared" si="1"/>
        <v>14</v>
      </c>
      <c r="H42" s="93">
        <f t="shared" si="8"/>
        <v>125</v>
      </c>
      <c r="I42" s="95">
        <f t="shared" si="10"/>
        <v>11.2</v>
      </c>
      <c r="J42" s="96">
        <f t="shared" si="11"/>
        <v>8.8967971530249113</v>
      </c>
      <c r="K42" s="106">
        <v>270</v>
      </c>
      <c r="L42" s="105">
        <v>26</v>
      </c>
      <c r="M42" s="304">
        <f t="shared" si="20"/>
        <v>296</v>
      </c>
      <c r="N42" s="106">
        <v>50</v>
      </c>
      <c r="O42" s="105">
        <v>9</v>
      </c>
      <c r="P42" s="94">
        <f t="shared" si="21"/>
        <v>59</v>
      </c>
      <c r="Q42" s="93">
        <f t="shared" si="9"/>
        <v>355</v>
      </c>
      <c r="R42" s="95">
        <f t="shared" si="6"/>
        <v>16.619718309859156</v>
      </c>
      <c r="S42" s="96">
        <f t="shared" si="7"/>
        <v>8.5521561069621779</v>
      </c>
      <c r="T42" s="91"/>
      <c r="U42" s="91"/>
      <c r="V42" s="24">
        <v>1</v>
      </c>
      <c r="Z42" s="71"/>
      <c r="AA42" s="71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</row>
    <row r="43" spans="1:59" s="24" customFormat="1" ht="17.100000000000001" customHeight="1">
      <c r="A43" s="290" t="s">
        <v>36</v>
      </c>
      <c r="B43" s="106">
        <v>81</v>
      </c>
      <c r="C43" s="105">
        <v>13</v>
      </c>
      <c r="D43" s="94">
        <f t="shared" si="0"/>
        <v>94</v>
      </c>
      <c r="E43" s="104">
        <v>9</v>
      </c>
      <c r="F43" s="105">
        <v>3</v>
      </c>
      <c r="G43" s="94">
        <f t="shared" si="1"/>
        <v>12</v>
      </c>
      <c r="H43" s="93">
        <f t="shared" si="8"/>
        <v>106</v>
      </c>
      <c r="I43" s="95">
        <f t="shared" si="10"/>
        <v>11.320754716981131</v>
      </c>
      <c r="J43" s="96">
        <f t="shared" si="11"/>
        <v>7.5444839857651242</v>
      </c>
      <c r="K43" s="106">
        <v>290</v>
      </c>
      <c r="L43" s="105">
        <v>27</v>
      </c>
      <c r="M43" s="304">
        <f t="shared" si="20"/>
        <v>317</v>
      </c>
      <c r="N43" s="106">
        <v>59</v>
      </c>
      <c r="O43" s="105">
        <v>8</v>
      </c>
      <c r="P43" s="94">
        <f t="shared" si="21"/>
        <v>67</v>
      </c>
      <c r="Q43" s="93">
        <f t="shared" si="9"/>
        <v>384</v>
      </c>
      <c r="R43" s="95">
        <f t="shared" si="6"/>
        <v>17.447916666666668</v>
      </c>
      <c r="S43" s="96">
        <f t="shared" si="7"/>
        <v>9.2507829438689484</v>
      </c>
      <c r="T43" s="91"/>
      <c r="U43" s="91"/>
      <c r="V43" s="24">
        <v>1</v>
      </c>
      <c r="Z43" s="71"/>
      <c r="AA43" s="71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</row>
    <row r="44" spans="1:59" s="24" customFormat="1" ht="17.100000000000001" customHeight="1">
      <c r="A44" s="290" t="s">
        <v>37</v>
      </c>
      <c r="B44" s="111">
        <v>99</v>
      </c>
      <c r="C44" s="108">
        <v>16</v>
      </c>
      <c r="D44" s="105">
        <f t="shared" si="0"/>
        <v>115</v>
      </c>
      <c r="E44" s="107">
        <v>14</v>
      </c>
      <c r="F44" s="110">
        <v>4</v>
      </c>
      <c r="G44" s="109">
        <f t="shared" si="1"/>
        <v>18</v>
      </c>
      <c r="H44" s="104">
        <f t="shared" si="8"/>
        <v>133</v>
      </c>
      <c r="I44" s="95">
        <f t="shared" si="10"/>
        <v>13.533834586466165</v>
      </c>
      <c r="J44" s="96">
        <f t="shared" si="11"/>
        <v>9.4661921708185055</v>
      </c>
      <c r="K44" s="111">
        <v>239</v>
      </c>
      <c r="L44" s="108">
        <v>25</v>
      </c>
      <c r="M44" s="109">
        <f t="shared" si="20"/>
        <v>264</v>
      </c>
      <c r="N44" s="111">
        <v>48</v>
      </c>
      <c r="O44" s="110">
        <v>5</v>
      </c>
      <c r="P44" s="109">
        <f t="shared" si="21"/>
        <v>53</v>
      </c>
      <c r="Q44" s="104">
        <f t="shared" si="9"/>
        <v>317</v>
      </c>
      <c r="R44" s="95">
        <f t="shared" si="6"/>
        <v>16.719242902208201</v>
      </c>
      <c r="S44" s="96">
        <f t="shared" si="7"/>
        <v>7.63671404480848</v>
      </c>
      <c r="T44" s="91"/>
      <c r="U44" s="91"/>
      <c r="V44" s="24">
        <v>1</v>
      </c>
      <c r="W44" s="72"/>
      <c r="Z44" s="71"/>
      <c r="AA44" s="71"/>
      <c r="AB44" s="72"/>
      <c r="AC44" s="72"/>
      <c r="AD44" s="72"/>
      <c r="AE44" s="72"/>
      <c r="AF44" s="23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</row>
    <row r="45" spans="1:59" s="24" customFormat="1" ht="17.100000000000001" customHeight="1">
      <c r="A45" s="291" t="s">
        <v>38</v>
      </c>
      <c r="B45" s="111">
        <v>96</v>
      </c>
      <c r="C45" s="108">
        <v>13</v>
      </c>
      <c r="D45" s="105">
        <f t="shared" si="0"/>
        <v>109</v>
      </c>
      <c r="E45" s="107">
        <v>13</v>
      </c>
      <c r="F45" s="110">
        <v>5</v>
      </c>
      <c r="G45" s="109">
        <f t="shared" si="1"/>
        <v>18</v>
      </c>
      <c r="H45" s="104">
        <f t="shared" si="8"/>
        <v>127</v>
      </c>
      <c r="I45" s="95">
        <f t="shared" si="10"/>
        <v>14.173228346456693</v>
      </c>
      <c r="J45" s="96">
        <f t="shared" si="11"/>
        <v>9.0391459074733085</v>
      </c>
      <c r="K45" s="111">
        <v>248</v>
      </c>
      <c r="L45" s="108">
        <v>27</v>
      </c>
      <c r="M45" s="109">
        <f t="shared" si="20"/>
        <v>275</v>
      </c>
      <c r="N45" s="111">
        <v>60</v>
      </c>
      <c r="O45" s="110">
        <v>6</v>
      </c>
      <c r="P45" s="109">
        <f t="shared" si="21"/>
        <v>66</v>
      </c>
      <c r="Q45" s="104">
        <f t="shared" si="9"/>
        <v>341</v>
      </c>
      <c r="R45" s="95">
        <f t="shared" si="6"/>
        <v>19.35483870967742</v>
      </c>
      <c r="S45" s="96">
        <f t="shared" si="7"/>
        <v>8.2148879788002898</v>
      </c>
      <c r="T45" s="91"/>
      <c r="U45" s="91"/>
      <c r="V45" s="24">
        <v>1</v>
      </c>
      <c r="W45" s="72"/>
      <c r="Z45" s="71"/>
      <c r="AA45" s="71"/>
      <c r="AB45" s="72"/>
      <c r="AC45" s="72"/>
      <c r="AD45" s="72"/>
      <c r="AE45" s="72"/>
      <c r="AF45" s="23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  <c r="BG45" s="72"/>
    </row>
    <row r="46" spans="1:59" s="24" customFormat="1" ht="17.100000000000001" customHeight="1">
      <c r="A46" s="292" t="s">
        <v>39</v>
      </c>
      <c r="B46" s="121">
        <v>20</v>
      </c>
      <c r="C46" s="115">
        <v>1</v>
      </c>
      <c r="D46" s="302">
        <f t="shared" si="0"/>
        <v>21</v>
      </c>
      <c r="E46" s="114">
        <v>6</v>
      </c>
      <c r="F46" s="117">
        <v>0</v>
      </c>
      <c r="G46" s="116">
        <f t="shared" si="1"/>
        <v>6</v>
      </c>
      <c r="H46" s="118">
        <f t="shared" si="8"/>
        <v>27</v>
      </c>
      <c r="I46" s="119">
        <f t="shared" si="10"/>
        <v>22.222222222222221</v>
      </c>
      <c r="J46" s="120">
        <f t="shared" si="11"/>
        <v>1.9217081850533806</v>
      </c>
      <c r="K46" s="121">
        <v>85</v>
      </c>
      <c r="L46" s="115">
        <v>3</v>
      </c>
      <c r="M46" s="116">
        <f t="shared" si="20"/>
        <v>88</v>
      </c>
      <c r="N46" s="121">
        <v>7</v>
      </c>
      <c r="O46" s="117">
        <v>1</v>
      </c>
      <c r="P46" s="116">
        <f t="shared" si="21"/>
        <v>8</v>
      </c>
      <c r="Q46" s="118">
        <f t="shared" si="9"/>
        <v>96</v>
      </c>
      <c r="R46" s="119">
        <f t="shared" si="6"/>
        <v>8.3333333333333339</v>
      </c>
      <c r="S46" s="120">
        <f t="shared" si="7"/>
        <v>2.3126957359672371</v>
      </c>
      <c r="T46" s="91"/>
      <c r="U46" s="91"/>
      <c r="V46" s="23"/>
      <c r="W46" s="72"/>
      <c r="Z46" s="71"/>
      <c r="AA46" s="71"/>
      <c r="AB46" s="72"/>
      <c r="AC46" s="72"/>
      <c r="AD46" s="72"/>
      <c r="AE46" s="72"/>
      <c r="AF46" s="23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</row>
    <row r="47" spans="1:59" s="24" customFormat="1" ht="17.100000000000001" customHeight="1">
      <c r="A47" s="293" t="s">
        <v>40</v>
      </c>
      <c r="B47" s="130">
        <v>10</v>
      </c>
      <c r="C47" s="124">
        <v>1</v>
      </c>
      <c r="D47" s="303">
        <f t="shared" si="0"/>
        <v>11</v>
      </c>
      <c r="E47" s="123">
        <v>4</v>
      </c>
      <c r="F47" s="126">
        <v>0</v>
      </c>
      <c r="G47" s="125">
        <f t="shared" si="1"/>
        <v>4</v>
      </c>
      <c r="H47" s="127">
        <f t="shared" si="8"/>
        <v>15</v>
      </c>
      <c r="I47" s="128">
        <f t="shared" si="10"/>
        <v>26.666666666666668</v>
      </c>
      <c r="J47" s="129">
        <f t="shared" si="11"/>
        <v>1.0676156583629892</v>
      </c>
      <c r="K47" s="130">
        <v>42</v>
      </c>
      <c r="L47" s="124">
        <v>2</v>
      </c>
      <c r="M47" s="125">
        <f t="shared" si="20"/>
        <v>44</v>
      </c>
      <c r="N47" s="130">
        <v>12</v>
      </c>
      <c r="O47" s="126">
        <v>1</v>
      </c>
      <c r="P47" s="125">
        <f t="shared" si="21"/>
        <v>13</v>
      </c>
      <c r="Q47" s="127">
        <f t="shared" si="9"/>
        <v>57</v>
      </c>
      <c r="R47" s="128">
        <f t="shared" si="6"/>
        <v>22.807017543859651</v>
      </c>
      <c r="S47" s="129">
        <f t="shared" si="7"/>
        <v>1.373163093230547</v>
      </c>
      <c r="T47" s="91"/>
      <c r="U47" s="91"/>
      <c r="V47" s="23"/>
      <c r="W47" s="72"/>
      <c r="Z47" s="71"/>
      <c r="AA47" s="71"/>
      <c r="AB47" s="72"/>
      <c r="AC47" s="72"/>
      <c r="AD47" s="72"/>
      <c r="AE47" s="72"/>
      <c r="AF47" s="23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</row>
    <row r="48" spans="1:59" s="24" customFormat="1" ht="17.100000000000001" customHeight="1">
      <c r="A48" s="293" t="s">
        <v>41</v>
      </c>
      <c r="B48" s="130">
        <v>21</v>
      </c>
      <c r="C48" s="124">
        <v>2</v>
      </c>
      <c r="D48" s="303">
        <f t="shared" si="0"/>
        <v>23</v>
      </c>
      <c r="E48" s="123">
        <v>2</v>
      </c>
      <c r="F48" s="126">
        <v>1</v>
      </c>
      <c r="G48" s="125">
        <f t="shared" si="1"/>
        <v>3</v>
      </c>
      <c r="H48" s="127">
        <f t="shared" si="8"/>
        <v>26</v>
      </c>
      <c r="I48" s="128">
        <f t="shared" si="10"/>
        <v>11.538461538461538</v>
      </c>
      <c r="J48" s="129">
        <f t="shared" si="11"/>
        <v>1.8505338078291813</v>
      </c>
      <c r="K48" s="130">
        <v>60</v>
      </c>
      <c r="L48" s="124">
        <v>7</v>
      </c>
      <c r="M48" s="125">
        <f t="shared" si="20"/>
        <v>67</v>
      </c>
      <c r="N48" s="130">
        <v>10</v>
      </c>
      <c r="O48" s="126">
        <v>0</v>
      </c>
      <c r="P48" s="125">
        <f t="shared" si="21"/>
        <v>10</v>
      </c>
      <c r="Q48" s="127">
        <f t="shared" si="9"/>
        <v>77</v>
      </c>
      <c r="R48" s="128">
        <f t="shared" si="6"/>
        <v>12.987012987012987</v>
      </c>
      <c r="S48" s="129">
        <f t="shared" si="7"/>
        <v>1.854974704890388</v>
      </c>
      <c r="T48" s="91"/>
      <c r="U48" s="91"/>
      <c r="V48" s="23"/>
      <c r="W48" s="72"/>
      <c r="Z48" s="71"/>
      <c r="AA48" s="71"/>
      <c r="AB48" s="72"/>
      <c r="AC48" s="72"/>
      <c r="AD48" s="72"/>
      <c r="AE48" s="72"/>
      <c r="AF48" s="23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</row>
    <row r="49" spans="1:59" s="24" customFormat="1" ht="17.100000000000001" customHeight="1">
      <c r="A49" s="293" t="s">
        <v>42</v>
      </c>
      <c r="B49" s="130">
        <v>27</v>
      </c>
      <c r="C49" s="124">
        <v>1</v>
      </c>
      <c r="D49" s="303">
        <f t="shared" si="0"/>
        <v>28</v>
      </c>
      <c r="E49" s="123">
        <v>3</v>
      </c>
      <c r="F49" s="126">
        <v>0</v>
      </c>
      <c r="G49" s="125">
        <f t="shared" si="1"/>
        <v>3</v>
      </c>
      <c r="H49" s="127">
        <f t="shared" si="8"/>
        <v>31</v>
      </c>
      <c r="I49" s="128">
        <f t="shared" si="10"/>
        <v>9.67741935483871</v>
      </c>
      <c r="J49" s="129">
        <f t="shared" si="11"/>
        <v>2.2064056939501779</v>
      </c>
      <c r="K49" s="130">
        <v>28</v>
      </c>
      <c r="L49" s="124">
        <v>2</v>
      </c>
      <c r="M49" s="125">
        <f t="shared" si="20"/>
        <v>30</v>
      </c>
      <c r="N49" s="130">
        <v>11</v>
      </c>
      <c r="O49" s="126">
        <v>0</v>
      </c>
      <c r="P49" s="125">
        <f t="shared" si="21"/>
        <v>11</v>
      </c>
      <c r="Q49" s="127">
        <f t="shared" si="9"/>
        <v>41</v>
      </c>
      <c r="R49" s="128">
        <f t="shared" si="6"/>
        <v>26.829268292682929</v>
      </c>
      <c r="S49" s="129">
        <f t="shared" si="7"/>
        <v>0.98771380390267405</v>
      </c>
      <c r="T49" s="91"/>
      <c r="U49" s="91"/>
      <c r="V49" s="23"/>
      <c r="W49" s="72"/>
      <c r="Z49" s="71"/>
      <c r="AA49" s="71"/>
      <c r="AB49" s="72"/>
      <c r="AC49" s="72"/>
      <c r="AD49" s="72"/>
      <c r="AE49" s="72"/>
      <c r="AF49" s="23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</row>
    <row r="50" spans="1:59" s="24" customFormat="1" ht="17.100000000000001" customHeight="1">
      <c r="A50" s="293" t="s">
        <v>43</v>
      </c>
      <c r="B50" s="78">
        <v>9</v>
      </c>
      <c r="C50" s="75">
        <v>1</v>
      </c>
      <c r="D50" s="75">
        <f t="shared" si="0"/>
        <v>10</v>
      </c>
      <c r="E50" s="74">
        <v>1</v>
      </c>
      <c r="F50" s="75">
        <v>0</v>
      </c>
      <c r="G50" s="75">
        <f t="shared" si="1"/>
        <v>1</v>
      </c>
      <c r="H50" s="74">
        <f t="shared" si="8"/>
        <v>11</v>
      </c>
      <c r="I50" s="76">
        <f t="shared" si="10"/>
        <v>9.0909090909090917</v>
      </c>
      <c r="J50" s="77">
        <f t="shared" si="11"/>
        <v>0.78291814946619209</v>
      </c>
      <c r="K50" s="78">
        <v>76</v>
      </c>
      <c r="L50" s="75">
        <v>3</v>
      </c>
      <c r="M50" s="306">
        <f t="shared" si="20"/>
        <v>79</v>
      </c>
      <c r="N50" s="78">
        <v>14</v>
      </c>
      <c r="O50" s="75">
        <v>0</v>
      </c>
      <c r="P50" s="75">
        <f t="shared" si="21"/>
        <v>14</v>
      </c>
      <c r="Q50" s="74">
        <f t="shared" si="9"/>
        <v>93</v>
      </c>
      <c r="R50" s="76">
        <f t="shared" si="6"/>
        <v>15.053763440860214</v>
      </c>
      <c r="S50" s="77">
        <f t="shared" si="7"/>
        <v>2.2404239942182609</v>
      </c>
      <c r="T50" s="70"/>
      <c r="U50" s="70"/>
      <c r="Z50" s="71"/>
      <c r="AA50" s="71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</row>
    <row r="51" spans="1:59" s="24" customFormat="1" ht="17.100000000000001" customHeight="1">
      <c r="A51" s="294" t="s">
        <v>44</v>
      </c>
      <c r="B51" s="90">
        <v>17</v>
      </c>
      <c r="C51" s="87">
        <v>1</v>
      </c>
      <c r="D51" s="87">
        <f t="shared" si="0"/>
        <v>18</v>
      </c>
      <c r="E51" s="86">
        <v>3</v>
      </c>
      <c r="F51" s="87">
        <v>0</v>
      </c>
      <c r="G51" s="87">
        <f t="shared" si="1"/>
        <v>3</v>
      </c>
      <c r="H51" s="86">
        <f t="shared" si="8"/>
        <v>21</v>
      </c>
      <c r="I51" s="132">
        <f t="shared" si="10"/>
        <v>14.285714285714286</v>
      </c>
      <c r="J51" s="133">
        <f t="shared" si="11"/>
        <v>1.4946619217081849</v>
      </c>
      <c r="K51" s="90">
        <v>39</v>
      </c>
      <c r="L51" s="87">
        <v>2</v>
      </c>
      <c r="M51" s="307">
        <f t="shared" si="20"/>
        <v>41</v>
      </c>
      <c r="N51" s="90">
        <v>11</v>
      </c>
      <c r="O51" s="87">
        <v>0</v>
      </c>
      <c r="P51" s="87">
        <f t="shared" si="21"/>
        <v>11</v>
      </c>
      <c r="Q51" s="86">
        <f t="shared" si="9"/>
        <v>52</v>
      </c>
      <c r="R51" s="132">
        <f t="shared" si="6"/>
        <v>21.153846153846153</v>
      </c>
      <c r="S51" s="133">
        <f t="shared" si="7"/>
        <v>1.2527101903155866</v>
      </c>
      <c r="T51" s="70"/>
      <c r="U51" s="70"/>
      <c r="Z51" s="71"/>
      <c r="AA51" s="71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  <c r="BG51" s="72"/>
    </row>
    <row r="52" spans="1:59" s="24" customFormat="1" ht="17.100000000000001" customHeight="1">
      <c r="A52" s="291" t="s">
        <v>45</v>
      </c>
      <c r="B52" s="97">
        <f>SUM(B46:B51)</f>
        <v>104</v>
      </c>
      <c r="C52" s="94">
        <f>SUM(C46:C51)</f>
        <v>7</v>
      </c>
      <c r="D52" s="94">
        <f t="shared" ref="D52:G52" si="22">SUM(D46:D51)</f>
        <v>111</v>
      </c>
      <c r="E52" s="93">
        <f>SUM(E46:E51)</f>
        <v>19</v>
      </c>
      <c r="F52" s="94">
        <f>SUM(F46:F51)</f>
        <v>1</v>
      </c>
      <c r="G52" s="94">
        <f t="shared" si="22"/>
        <v>20</v>
      </c>
      <c r="H52" s="93">
        <f t="shared" si="8"/>
        <v>131</v>
      </c>
      <c r="I52" s="95">
        <f t="shared" si="10"/>
        <v>15.267175572519083</v>
      </c>
      <c r="J52" s="96">
        <f t="shared" si="11"/>
        <v>9.3238434163701065</v>
      </c>
      <c r="K52" s="97">
        <f>SUM(K46:K51)</f>
        <v>330</v>
      </c>
      <c r="L52" s="94">
        <f>SUM(L46:L51)</f>
        <v>19</v>
      </c>
      <c r="M52" s="304">
        <f t="shared" ref="M52" si="23">SUM(M46:M51)</f>
        <v>349</v>
      </c>
      <c r="N52" s="97">
        <f>SUM(N46:N51)</f>
        <v>65</v>
      </c>
      <c r="O52" s="94">
        <f>SUM(O46:O51)</f>
        <v>2</v>
      </c>
      <c r="P52" s="94">
        <f t="shared" ref="P52" si="24">SUM(P46:P51)</f>
        <v>67</v>
      </c>
      <c r="Q52" s="93">
        <f t="shared" si="9"/>
        <v>416</v>
      </c>
      <c r="R52" s="95">
        <f t="shared" si="6"/>
        <v>16.10576923076923</v>
      </c>
      <c r="S52" s="96">
        <f t="shared" si="7"/>
        <v>10.021681522524693</v>
      </c>
      <c r="T52" s="91"/>
      <c r="U52" s="91"/>
      <c r="V52" s="24">
        <v>1</v>
      </c>
      <c r="Z52" s="71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</row>
    <row r="53" spans="1:59" s="24" customFormat="1" ht="17.100000000000001" customHeight="1">
      <c r="A53" s="289" t="s">
        <v>46</v>
      </c>
      <c r="B53" s="138">
        <v>22</v>
      </c>
      <c r="C53" s="135">
        <v>1</v>
      </c>
      <c r="D53" s="135">
        <f t="shared" si="0"/>
        <v>23</v>
      </c>
      <c r="E53" s="134">
        <v>4</v>
      </c>
      <c r="F53" s="135">
        <v>0</v>
      </c>
      <c r="G53" s="135">
        <f t="shared" si="1"/>
        <v>4</v>
      </c>
      <c r="H53" s="134">
        <f t="shared" si="8"/>
        <v>27</v>
      </c>
      <c r="I53" s="136">
        <f t="shared" si="10"/>
        <v>14.814814814814813</v>
      </c>
      <c r="J53" s="137">
        <f t="shared" si="11"/>
        <v>1.9217081850533806</v>
      </c>
      <c r="K53" s="138">
        <v>39</v>
      </c>
      <c r="L53" s="135">
        <v>1</v>
      </c>
      <c r="M53" s="308">
        <f t="shared" ref="M53:M58" si="25">SUM(K53:L53)</f>
        <v>40</v>
      </c>
      <c r="N53" s="138">
        <v>8</v>
      </c>
      <c r="O53" s="135">
        <v>0</v>
      </c>
      <c r="P53" s="135">
        <f t="shared" ref="P53:P58" si="26">SUM(N53:O53)</f>
        <v>8</v>
      </c>
      <c r="Q53" s="134">
        <f t="shared" si="9"/>
        <v>48</v>
      </c>
      <c r="R53" s="136">
        <f t="shared" si="6"/>
        <v>16.666666666666668</v>
      </c>
      <c r="S53" s="137">
        <f t="shared" si="7"/>
        <v>1.1563478679836185</v>
      </c>
      <c r="T53" s="70"/>
      <c r="U53" s="70"/>
      <c r="Z53" s="71"/>
      <c r="AA53" s="71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2"/>
      <c r="BF53" s="72"/>
      <c r="BG53" s="72"/>
    </row>
    <row r="54" spans="1:59" s="24" customFormat="1" ht="17.100000000000001" customHeight="1">
      <c r="A54" s="285" t="s">
        <v>47</v>
      </c>
      <c r="B54" s="78">
        <v>18</v>
      </c>
      <c r="C54" s="75">
        <v>4</v>
      </c>
      <c r="D54" s="75">
        <f t="shared" si="0"/>
        <v>22</v>
      </c>
      <c r="E54" s="74">
        <v>2</v>
      </c>
      <c r="F54" s="75">
        <v>0</v>
      </c>
      <c r="G54" s="75">
        <f t="shared" si="1"/>
        <v>2</v>
      </c>
      <c r="H54" s="74">
        <f t="shared" si="8"/>
        <v>24</v>
      </c>
      <c r="I54" s="76">
        <f t="shared" si="10"/>
        <v>8.3333333333333339</v>
      </c>
      <c r="J54" s="77">
        <f t="shared" si="11"/>
        <v>1.7081850533807827</v>
      </c>
      <c r="K54" s="78">
        <v>34</v>
      </c>
      <c r="L54" s="75">
        <v>4</v>
      </c>
      <c r="M54" s="306">
        <f t="shared" si="25"/>
        <v>38</v>
      </c>
      <c r="N54" s="78">
        <v>13</v>
      </c>
      <c r="O54" s="75">
        <v>0</v>
      </c>
      <c r="P54" s="75">
        <f t="shared" si="26"/>
        <v>13</v>
      </c>
      <c r="Q54" s="74">
        <f t="shared" si="9"/>
        <v>51</v>
      </c>
      <c r="R54" s="76">
        <f t="shared" si="6"/>
        <v>25.490196078431371</v>
      </c>
      <c r="S54" s="77">
        <f t="shared" si="7"/>
        <v>1.2286196097325945</v>
      </c>
      <c r="T54" s="70"/>
      <c r="U54" s="70"/>
      <c r="Z54" s="71"/>
      <c r="AA54" s="71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  <c r="BE54" s="72"/>
      <c r="BF54" s="72"/>
      <c r="BG54" s="72"/>
    </row>
    <row r="55" spans="1:59" s="24" customFormat="1" ht="17.100000000000001" customHeight="1">
      <c r="A55" s="285" t="s">
        <v>48</v>
      </c>
      <c r="B55" s="78">
        <v>15</v>
      </c>
      <c r="C55" s="75">
        <v>1</v>
      </c>
      <c r="D55" s="75">
        <f t="shared" si="0"/>
        <v>16</v>
      </c>
      <c r="E55" s="74">
        <v>4</v>
      </c>
      <c r="F55" s="75">
        <v>0</v>
      </c>
      <c r="G55" s="75">
        <f t="shared" si="1"/>
        <v>4</v>
      </c>
      <c r="H55" s="74">
        <f t="shared" si="8"/>
        <v>20</v>
      </c>
      <c r="I55" s="76">
        <f t="shared" si="10"/>
        <v>20</v>
      </c>
      <c r="J55" s="77">
        <f t="shared" si="11"/>
        <v>1.4234875444839856</v>
      </c>
      <c r="K55" s="78">
        <v>48</v>
      </c>
      <c r="L55" s="75">
        <v>2</v>
      </c>
      <c r="M55" s="306">
        <f t="shared" si="25"/>
        <v>50</v>
      </c>
      <c r="N55" s="78">
        <v>11</v>
      </c>
      <c r="O55" s="75">
        <v>0</v>
      </c>
      <c r="P55" s="75">
        <f t="shared" si="26"/>
        <v>11</v>
      </c>
      <c r="Q55" s="74">
        <f t="shared" si="9"/>
        <v>61</v>
      </c>
      <c r="R55" s="76">
        <f t="shared" si="6"/>
        <v>18.032786885245901</v>
      </c>
      <c r="S55" s="77">
        <f t="shared" si="7"/>
        <v>1.469525415562515</v>
      </c>
      <c r="T55" s="70"/>
      <c r="U55" s="70"/>
      <c r="Z55" s="71"/>
      <c r="AA55" s="71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  <c r="AZ55" s="72"/>
      <c r="BA55" s="72"/>
      <c r="BB55" s="72"/>
      <c r="BC55" s="72"/>
      <c r="BD55" s="72"/>
      <c r="BE55" s="72"/>
      <c r="BF55" s="72"/>
      <c r="BG55" s="72"/>
    </row>
    <row r="56" spans="1:59" s="24" customFormat="1" ht="17.100000000000001" customHeight="1">
      <c r="A56" s="285" t="s">
        <v>49</v>
      </c>
      <c r="B56" s="78">
        <v>20</v>
      </c>
      <c r="C56" s="75">
        <v>6</v>
      </c>
      <c r="D56" s="75">
        <f t="shared" si="0"/>
        <v>26</v>
      </c>
      <c r="E56" s="74">
        <v>3</v>
      </c>
      <c r="F56" s="75">
        <v>2</v>
      </c>
      <c r="G56" s="75">
        <f t="shared" si="1"/>
        <v>5</v>
      </c>
      <c r="H56" s="74">
        <f t="shared" si="8"/>
        <v>31</v>
      </c>
      <c r="I56" s="128">
        <f t="shared" si="10"/>
        <v>16.129032258064516</v>
      </c>
      <c r="J56" s="129">
        <f t="shared" si="11"/>
        <v>2.2064056939501779</v>
      </c>
      <c r="K56" s="78">
        <v>28</v>
      </c>
      <c r="L56" s="75">
        <v>2</v>
      </c>
      <c r="M56" s="306">
        <f t="shared" si="25"/>
        <v>30</v>
      </c>
      <c r="N56" s="78">
        <v>9</v>
      </c>
      <c r="O56" s="75">
        <v>0</v>
      </c>
      <c r="P56" s="75">
        <f t="shared" si="26"/>
        <v>9</v>
      </c>
      <c r="Q56" s="74">
        <f t="shared" si="9"/>
        <v>39</v>
      </c>
      <c r="R56" s="128">
        <f t="shared" si="6"/>
        <v>23.076923076923077</v>
      </c>
      <c r="S56" s="129">
        <f t="shared" si="7"/>
        <v>0.93953264273669002</v>
      </c>
      <c r="T56" s="91"/>
      <c r="U56" s="91"/>
      <c r="Z56" s="71"/>
      <c r="AA56" s="71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</row>
    <row r="57" spans="1:59" s="24" customFormat="1" ht="17.100000000000001" customHeight="1">
      <c r="A57" s="285" t="s">
        <v>50</v>
      </c>
      <c r="B57" s="78">
        <v>7</v>
      </c>
      <c r="C57" s="75">
        <v>0</v>
      </c>
      <c r="D57" s="75">
        <f t="shared" si="0"/>
        <v>7</v>
      </c>
      <c r="E57" s="74">
        <v>2</v>
      </c>
      <c r="F57" s="75">
        <v>0</v>
      </c>
      <c r="G57" s="75">
        <f t="shared" si="1"/>
        <v>2</v>
      </c>
      <c r="H57" s="74">
        <f t="shared" si="8"/>
        <v>9</v>
      </c>
      <c r="I57" s="76">
        <f t="shared" si="10"/>
        <v>22.222222222222221</v>
      </c>
      <c r="J57" s="77">
        <f t="shared" si="11"/>
        <v>0.64056939501779353</v>
      </c>
      <c r="K57" s="78">
        <v>51</v>
      </c>
      <c r="L57" s="75">
        <v>3</v>
      </c>
      <c r="M57" s="306">
        <f t="shared" si="25"/>
        <v>54</v>
      </c>
      <c r="N57" s="78">
        <v>13</v>
      </c>
      <c r="O57" s="75">
        <v>1</v>
      </c>
      <c r="P57" s="75">
        <f t="shared" si="26"/>
        <v>14</v>
      </c>
      <c r="Q57" s="74">
        <f t="shared" si="9"/>
        <v>68</v>
      </c>
      <c r="R57" s="76">
        <f t="shared" si="6"/>
        <v>20.588235294117645</v>
      </c>
      <c r="S57" s="77">
        <f t="shared" si="7"/>
        <v>1.6381594796434595</v>
      </c>
      <c r="T57" s="70"/>
      <c r="U57" s="70"/>
      <c r="Z57" s="71"/>
      <c r="AA57" s="71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</row>
    <row r="58" spans="1:59" s="24" customFormat="1" ht="17.100000000000001" customHeight="1">
      <c r="A58" s="295" t="s">
        <v>51</v>
      </c>
      <c r="B58" s="90">
        <v>14</v>
      </c>
      <c r="C58" s="87">
        <v>2</v>
      </c>
      <c r="D58" s="87">
        <f t="shared" si="0"/>
        <v>16</v>
      </c>
      <c r="E58" s="86">
        <v>5</v>
      </c>
      <c r="F58" s="87">
        <v>0</v>
      </c>
      <c r="G58" s="87">
        <f t="shared" si="1"/>
        <v>5</v>
      </c>
      <c r="H58" s="86">
        <f t="shared" si="8"/>
        <v>21</v>
      </c>
      <c r="I58" s="132">
        <f t="shared" si="10"/>
        <v>23.80952380952381</v>
      </c>
      <c r="J58" s="133">
        <f t="shared" si="11"/>
        <v>1.4946619217081849</v>
      </c>
      <c r="K58" s="90">
        <v>54</v>
      </c>
      <c r="L58" s="87">
        <v>1</v>
      </c>
      <c r="M58" s="307">
        <f t="shared" si="25"/>
        <v>55</v>
      </c>
      <c r="N58" s="90">
        <v>10</v>
      </c>
      <c r="O58" s="87">
        <v>0</v>
      </c>
      <c r="P58" s="87">
        <f t="shared" si="26"/>
        <v>10</v>
      </c>
      <c r="Q58" s="86">
        <f t="shared" si="9"/>
        <v>65</v>
      </c>
      <c r="R58" s="132">
        <f t="shared" si="6"/>
        <v>15.384615384615383</v>
      </c>
      <c r="S58" s="133">
        <f t="shared" si="7"/>
        <v>1.5658877378944833</v>
      </c>
      <c r="T58" s="70"/>
      <c r="U58" s="70"/>
      <c r="Z58" s="71"/>
      <c r="AA58" s="71"/>
      <c r="AG58" s="72"/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72"/>
      <c r="BD58" s="72"/>
      <c r="BE58" s="72"/>
      <c r="BF58" s="72"/>
      <c r="BG58" s="72"/>
    </row>
    <row r="59" spans="1:59" s="24" customFormat="1" ht="17.100000000000001" customHeight="1" thickBot="1">
      <c r="A59" s="291" t="s">
        <v>52</v>
      </c>
      <c r="B59" s="97">
        <f>SUM(B53:B58)</f>
        <v>96</v>
      </c>
      <c r="C59" s="94">
        <f>SUM(C53:C58)</f>
        <v>14</v>
      </c>
      <c r="D59" s="94">
        <f t="shared" ref="D59:G59" si="27">SUM(D53:D58)</f>
        <v>110</v>
      </c>
      <c r="E59" s="309">
        <f>SUM(E53:E58)</f>
        <v>20</v>
      </c>
      <c r="F59" s="310">
        <f>SUM(F53:F58)</f>
        <v>2</v>
      </c>
      <c r="G59" s="310">
        <f t="shared" si="27"/>
        <v>22</v>
      </c>
      <c r="H59" s="309">
        <f t="shared" si="8"/>
        <v>132</v>
      </c>
      <c r="I59" s="311">
        <f t="shared" si="10"/>
        <v>16.666666666666664</v>
      </c>
      <c r="J59" s="312">
        <f t="shared" si="11"/>
        <v>9.395017793594306</v>
      </c>
      <c r="K59" s="313">
        <f>SUM(K53:K58)</f>
        <v>254</v>
      </c>
      <c r="L59" s="310">
        <f t="shared" ref="L59" si="28">SUM(L53:L58)</f>
        <v>13</v>
      </c>
      <c r="M59" s="314">
        <f t="shared" ref="M59" si="29">SUM(M53:M58)</f>
        <v>267</v>
      </c>
      <c r="N59" s="97">
        <f t="shared" ref="N59" si="30">SUM(N53:N58)</f>
        <v>64</v>
      </c>
      <c r="O59" s="94">
        <f t="shared" ref="O59" si="31">SUM(O53:O58)</f>
        <v>1</v>
      </c>
      <c r="P59" s="94">
        <f t="shared" ref="P59" si="32">SUM(P53:P58)</f>
        <v>65</v>
      </c>
      <c r="Q59" s="93">
        <f t="shared" si="9"/>
        <v>332</v>
      </c>
      <c r="R59" s="95">
        <f t="shared" si="6"/>
        <v>19.578313253012048</v>
      </c>
      <c r="S59" s="312">
        <f t="shared" si="7"/>
        <v>7.9980727535533607</v>
      </c>
      <c r="T59" s="91"/>
      <c r="U59" s="91"/>
      <c r="V59" s="24">
        <v>1</v>
      </c>
      <c r="Z59" s="71"/>
      <c r="AA59" s="71"/>
      <c r="AG59" s="72"/>
      <c r="AH59" s="72"/>
      <c r="AI59" s="72"/>
      <c r="AJ59" s="72"/>
      <c r="AK59" s="72"/>
      <c r="AL59" s="72"/>
      <c r="AM59" s="72"/>
      <c r="AN59" s="72"/>
      <c r="AO59" s="72"/>
      <c r="AP59" s="72"/>
      <c r="AQ59" s="72"/>
      <c r="AR59" s="72"/>
      <c r="AS59" s="72"/>
      <c r="AT59" s="72"/>
      <c r="AU59" s="72"/>
      <c r="AV59" s="72"/>
      <c r="AW59" s="72"/>
      <c r="AX59" s="72"/>
      <c r="AY59" s="72"/>
      <c r="AZ59" s="72"/>
      <c r="BA59" s="72"/>
      <c r="BB59" s="72"/>
      <c r="BC59" s="72"/>
      <c r="BD59" s="72"/>
      <c r="BE59" s="72"/>
      <c r="BF59" s="72"/>
      <c r="BG59" s="72"/>
    </row>
    <row r="60" spans="1:59" s="24" customFormat="1" ht="17.100000000000001" customHeight="1" thickBot="1">
      <c r="A60" s="296" t="s">
        <v>53</v>
      </c>
      <c r="B60" s="145">
        <f>B30+B37+B38+B39+B40+B41+B42+B43+B44+B45+B52+B59</f>
        <v>1042</v>
      </c>
      <c r="C60" s="142">
        <f t="shared" ref="C60:J60" si="33">C30+C37+C38+C39+C40+C41+C42+C43+C44+C45+C52+C59</f>
        <v>129</v>
      </c>
      <c r="D60" s="143">
        <f t="shared" si="33"/>
        <v>1171</v>
      </c>
      <c r="E60" s="141">
        <f t="shared" si="33"/>
        <v>189</v>
      </c>
      <c r="F60" s="144">
        <f t="shared" si="33"/>
        <v>45</v>
      </c>
      <c r="G60" s="143">
        <f t="shared" si="33"/>
        <v>234</v>
      </c>
      <c r="H60" s="297">
        <f t="shared" si="33"/>
        <v>1405</v>
      </c>
      <c r="I60" s="311">
        <f t="shared" si="10"/>
        <v>16.654804270462634</v>
      </c>
      <c r="J60" s="299">
        <f t="shared" si="33"/>
        <v>100.00000000000001</v>
      </c>
      <c r="K60" s="145">
        <f>K30+K37+K38+K39+K40+K41+K42+K43+K44+K45+K52+K59</f>
        <v>3084</v>
      </c>
      <c r="L60" s="142">
        <f t="shared" ref="L60" si="34">L30+L37+L38+L39+L40+L41+L42+L43+L44+L45+L52+L59</f>
        <v>278</v>
      </c>
      <c r="M60" s="143">
        <f t="shared" ref="M60" si="35">M30+M37+M38+M39+M40+M41+M42+M43+M44+M45+M52+M59</f>
        <v>3362</v>
      </c>
      <c r="N60" s="141">
        <f t="shared" ref="N60" si="36">N30+N37+N38+N39+N40+N41+N42+N43+N44+N45+N52+N59</f>
        <v>695</v>
      </c>
      <c r="O60" s="144">
        <f t="shared" ref="O60" si="37">O30+O37+O38+O39+O40+O41+O42+O43+O44+O45+O52+O59</f>
        <v>94</v>
      </c>
      <c r="P60" s="143">
        <f t="shared" ref="P60:Q60" si="38">P30+P37+P38+P39+P40+P41+P42+P43+P44+P45+P52+P59</f>
        <v>789</v>
      </c>
      <c r="Q60" s="297">
        <f t="shared" si="38"/>
        <v>4151</v>
      </c>
      <c r="R60" s="311">
        <f t="shared" si="6"/>
        <v>19.007468079980729</v>
      </c>
      <c r="S60" s="299">
        <f t="shared" si="7"/>
        <v>100</v>
      </c>
      <c r="T60" s="91"/>
      <c r="U60" s="91"/>
      <c r="V60" s="23"/>
      <c r="Z60" s="71"/>
      <c r="AA60" s="71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</row>
  </sheetData>
  <phoneticPr fontId="3"/>
  <conditionalFormatting sqref="T30:U30 T37:U37 T44:U49 T52:U52 T59:U59">
    <cfRule type="expression" dxfId="115" priority="14" stopIfTrue="1">
      <formula>$Y30=1</formula>
    </cfRule>
  </conditionalFormatting>
  <conditionalFormatting sqref="B44:J49 B30:J30 B37:J37 B52:J52 B59:J59">
    <cfRule type="expression" dxfId="114" priority="12" stopIfTrue="1">
      <formula>$Y30=1</formula>
    </cfRule>
  </conditionalFormatting>
  <conditionalFormatting sqref="M30 M37 K44:R49 M52 K59:R59 P30:R30 P37:R37 P52:R52">
    <cfRule type="expression" dxfId="113" priority="11" stopIfTrue="1">
      <formula>$Y30=1</formula>
    </cfRule>
  </conditionalFormatting>
  <conditionalFormatting sqref="K30:L30">
    <cfRule type="expression" dxfId="112" priority="10" stopIfTrue="1">
      <formula>$Y30=1</formula>
    </cfRule>
  </conditionalFormatting>
  <conditionalFormatting sqref="N30:O30">
    <cfRule type="expression" dxfId="111" priority="9" stopIfTrue="1">
      <formula>$Y30=1</formula>
    </cfRule>
  </conditionalFormatting>
  <conditionalFormatting sqref="K37:L37">
    <cfRule type="expression" dxfId="110" priority="8" stopIfTrue="1">
      <formula>$Y37=1</formula>
    </cfRule>
  </conditionalFormatting>
  <conditionalFormatting sqref="N37:O37">
    <cfRule type="expression" dxfId="109" priority="7" stopIfTrue="1">
      <formula>$Y37=1</formula>
    </cfRule>
  </conditionalFormatting>
  <conditionalFormatting sqref="K52:L52">
    <cfRule type="expression" dxfId="108" priority="6" stopIfTrue="1">
      <formula>$Y52=1</formula>
    </cfRule>
  </conditionalFormatting>
  <conditionalFormatting sqref="N52:O52">
    <cfRule type="expression" dxfId="107" priority="5" stopIfTrue="1">
      <formula>$Y52=1</formula>
    </cfRule>
  </conditionalFormatting>
  <conditionalFormatting sqref="S44:S49 S30 S37 S52 S59">
    <cfRule type="expression" dxfId="106" priority="4" stopIfTrue="1">
      <formula>$Y30=1</formula>
    </cfRule>
  </conditionalFormatting>
  <conditionalFormatting sqref="I60">
    <cfRule type="expression" dxfId="105" priority="2" stopIfTrue="1">
      <formula>$Y60=1</formula>
    </cfRule>
  </conditionalFormatting>
  <conditionalFormatting sqref="R60">
    <cfRule type="expression" dxfId="104" priority="1" stopIfTrue="1">
      <formula>$Y60=1</formula>
    </cfRule>
  </conditionalFormatting>
  <printOptions gridLinesSet="0"/>
  <pageMargins left="0.78740157480314965" right="0" top="0.98425196850393704" bottom="0.43307086614173229" header="0.31496062992125984" footer="0.31496062992125984"/>
  <pageSetup paperSize="9" scale="80" orientation="portrait" horizontalDpi="4294967292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BG60"/>
  <sheetViews>
    <sheetView view="pageBreakPreview" topLeftCell="A49" zoomScaleNormal="100" zoomScaleSheetLayoutView="100" workbookViewId="0">
      <selection activeCell="R60" sqref="R60"/>
    </sheetView>
  </sheetViews>
  <sheetFormatPr defaultColWidth="5.33203125" defaultRowHeight="11.25"/>
  <cols>
    <col min="1" max="1" width="13.83203125" style="9" customWidth="1"/>
    <col min="2" max="21" width="6.83203125" style="9" customWidth="1"/>
    <col min="22" max="22" width="2.83203125" style="9" customWidth="1"/>
    <col min="23" max="23" width="4.83203125" style="9" customWidth="1"/>
    <col min="24" max="32" width="6.83203125" style="9" customWidth="1"/>
    <col min="33" max="59" width="5.33203125" style="10"/>
    <col min="60" max="16384" width="5.33203125" style="9"/>
  </cols>
  <sheetData>
    <row r="1" spans="1:32" ht="15" customHeight="1">
      <c r="A1" s="1"/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4"/>
      <c r="O1" s="2"/>
      <c r="P1" s="5"/>
      <c r="Q1" s="5"/>
      <c r="R1" s="5"/>
      <c r="S1" s="6"/>
      <c r="T1" s="7"/>
      <c r="U1" s="7"/>
      <c r="V1" s="8" t="s">
        <v>89</v>
      </c>
      <c r="W1" s="7"/>
      <c r="Y1" s="7"/>
      <c r="Z1" s="7"/>
      <c r="AA1" s="7"/>
      <c r="AB1" s="7"/>
      <c r="AC1" s="7"/>
      <c r="AD1" s="7"/>
      <c r="AE1" s="7"/>
      <c r="AF1" s="7"/>
    </row>
    <row r="2" spans="1:32" ht="15" customHeight="1">
      <c r="A2" s="11"/>
      <c r="B2" s="12"/>
      <c r="C2" s="12"/>
      <c r="D2" s="12"/>
      <c r="E2" s="12"/>
      <c r="F2" s="12"/>
      <c r="G2" s="12"/>
      <c r="H2" s="12"/>
      <c r="I2" s="12"/>
      <c r="J2" s="13"/>
      <c r="K2" s="12"/>
      <c r="L2" s="12"/>
      <c r="M2" s="12"/>
      <c r="N2" s="14"/>
      <c r="O2" s="12"/>
      <c r="P2" s="7"/>
      <c r="Q2" s="7"/>
      <c r="R2" s="7"/>
      <c r="S2" s="15"/>
      <c r="T2" s="7"/>
      <c r="U2" s="7"/>
      <c r="V2" s="9" t="s">
        <v>0</v>
      </c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15" customHeight="1">
      <c r="A3" s="16"/>
      <c r="B3" s="17"/>
      <c r="C3" s="12"/>
      <c r="D3" s="12"/>
      <c r="E3" s="12"/>
      <c r="F3" s="12"/>
      <c r="G3" s="12"/>
      <c r="H3" s="12"/>
      <c r="I3" s="12"/>
      <c r="J3" s="13"/>
      <c r="K3" s="12"/>
      <c r="L3" s="12"/>
      <c r="M3" s="12"/>
      <c r="N3" s="14"/>
      <c r="O3" s="12"/>
      <c r="P3" s="7"/>
      <c r="Q3" s="7"/>
      <c r="R3" s="7"/>
      <c r="S3" s="15"/>
      <c r="T3" s="7"/>
      <c r="U3" s="7"/>
      <c r="V3" s="7" t="s">
        <v>58</v>
      </c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15" customHeight="1">
      <c r="A4" s="16"/>
      <c r="B4" s="12"/>
      <c r="C4" s="12"/>
      <c r="D4" s="12"/>
      <c r="E4" s="12"/>
      <c r="F4" s="12"/>
      <c r="G4" s="12"/>
      <c r="H4" s="12"/>
      <c r="I4" s="12"/>
      <c r="J4" s="13"/>
      <c r="K4" s="12"/>
      <c r="L4" s="12"/>
      <c r="M4" s="12"/>
      <c r="N4" s="14"/>
      <c r="O4" s="12"/>
      <c r="P4" s="7"/>
      <c r="Q4" s="7"/>
      <c r="R4" s="7"/>
      <c r="S4" s="15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15" customHeight="1">
      <c r="A5" s="16"/>
      <c r="B5" s="12"/>
      <c r="C5" s="12"/>
      <c r="D5" s="12"/>
      <c r="E5" s="12"/>
      <c r="F5" s="12"/>
      <c r="G5" s="12"/>
      <c r="H5" s="12"/>
      <c r="I5" s="12"/>
      <c r="J5" s="13"/>
      <c r="K5" s="12"/>
      <c r="L5" s="12"/>
      <c r="M5" s="12"/>
      <c r="N5" s="14"/>
      <c r="O5" s="12"/>
      <c r="P5" s="7"/>
      <c r="Q5" s="7"/>
      <c r="R5" s="7"/>
      <c r="S5" s="15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4" customHeight="1">
      <c r="A6" s="18" t="s">
        <v>1</v>
      </c>
      <c r="B6" s="12"/>
      <c r="C6" s="12"/>
      <c r="D6" s="12"/>
      <c r="E6" s="12"/>
      <c r="F6" s="12"/>
      <c r="G6" s="12"/>
      <c r="H6" s="12"/>
      <c r="I6" s="14"/>
      <c r="J6" s="19"/>
      <c r="K6" s="14"/>
      <c r="L6" s="14"/>
      <c r="M6" s="14"/>
      <c r="N6" s="14"/>
      <c r="O6" s="14"/>
      <c r="P6" s="14"/>
      <c r="Q6" s="14"/>
      <c r="R6" s="14"/>
      <c r="S6" s="20"/>
      <c r="T6" s="14"/>
      <c r="U6" s="14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15" customHeight="1">
      <c r="A7" s="16"/>
      <c r="B7" s="12"/>
      <c r="C7" s="12"/>
      <c r="D7" s="12"/>
      <c r="E7" s="12"/>
      <c r="F7" s="12"/>
      <c r="G7" s="12"/>
      <c r="H7" s="12"/>
      <c r="I7" s="12"/>
      <c r="J7" s="13"/>
      <c r="K7" s="12"/>
      <c r="L7" s="12"/>
      <c r="M7" s="12"/>
      <c r="N7" s="14"/>
      <c r="O7" s="12"/>
      <c r="P7" s="7"/>
      <c r="Q7" s="7"/>
      <c r="R7" s="7"/>
      <c r="S7" s="15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15" customHeight="1">
      <c r="A8" s="16"/>
      <c r="B8" s="12"/>
      <c r="C8" s="12"/>
      <c r="D8" s="12"/>
      <c r="E8" s="12"/>
      <c r="F8" s="12"/>
      <c r="G8" s="12"/>
      <c r="H8" s="12"/>
      <c r="I8" s="12"/>
      <c r="J8" s="13"/>
      <c r="K8" s="12"/>
      <c r="L8" s="12"/>
      <c r="M8" s="12"/>
      <c r="N8" s="14"/>
      <c r="O8" s="12"/>
      <c r="P8" s="7"/>
      <c r="Q8" s="7"/>
      <c r="R8" s="7"/>
      <c r="S8" s="15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15" customHeight="1">
      <c r="A9" s="16"/>
      <c r="B9" s="12"/>
      <c r="C9" s="12"/>
      <c r="D9" s="12"/>
      <c r="E9" s="12"/>
      <c r="F9" s="12"/>
      <c r="G9" s="12"/>
      <c r="H9" s="12"/>
      <c r="I9" s="12"/>
      <c r="J9" s="13"/>
      <c r="K9" s="12"/>
      <c r="L9" s="12"/>
      <c r="M9" s="12"/>
      <c r="N9" s="14"/>
      <c r="O9" s="12"/>
      <c r="P9" s="7"/>
      <c r="Q9" s="7"/>
      <c r="R9" s="7"/>
      <c r="S9" s="15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15" customHeight="1">
      <c r="A10" s="16"/>
      <c r="B10" s="12"/>
      <c r="C10" s="12"/>
      <c r="D10" s="12"/>
      <c r="E10" s="12"/>
      <c r="F10" s="12"/>
      <c r="G10" s="12"/>
      <c r="H10" s="12"/>
      <c r="I10" s="12"/>
      <c r="J10" s="13"/>
      <c r="K10" s="12"/>
      <c r="L10" s="12"/>
      <c r="M10" s="12"/>
      <c r="N10" s="14"/>
      <c r="O10" s="12"/>
      <c r="P10" s="7"/>
      <c r="Q10" s="7"/>
      <c r="R10" s="7"/>
      <c r="S10" s="15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15" customHeight="1">
      <c r="A11" s="11"/>
      <c r="B11" s="12"/>
      <c r="C11" s="12"/>
      <c r="D11" s="12"/>
      <c r="E11" s="12"/>
      <c r="F11" s="12"/>
      <c r="G11" s="12"/>
      <c r="H11" s="12"/>
      <c r="I11" s="14"/>
      <c r="J11" s="13"/>
      <c r="K11" s="12"/>
      <c r="L11" s="12"/>
      <c r="M11" s="14"/>
      <c r="N11" s="14"/>
      <c r="O11" s="14"/>
      <c r="P11" s="14"/>
      <c r="Q11" s="14"/>
      <c r="R11" s="14"/>
      <c r="S11" s="20"/>
      <c r="T11" s="14"/>
      <c r="U11" s="14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15" customHeight="1">
      <c r="A12" s="11"/>
      <c r="B12" s="12"/>
      <c r="C12" s="12"/>
      <c r="D12" s="12"/>
      <c r="E12" s="12"/>
      <c r="F12" s="12"/>
      <c r="G12" s="12"/>
      <c r="H12" s="12"/>
      <c r="I12" s="14"/>
      <c r="J12" s="13"/>
      <c r="K12" s="12"/>
      <c r="L12" s="12"/>
      <c r="M12" s="14"/>
      <c r="N12" s="14"/>
      <c r="O12" s="14"/>
      <c r="P12" s="14"/>
      <c r="Q12" s="14"/>
      <c r="R12" s="14"/>
      <c r="S12" s="20"/>
      <c r="T12" s="14"/>
      <c r="U12" s="14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15" customHeight="1">
      <c r="A13" s="21" t="s">
        <v>172</v>
      </c>
      <c r="B13" s="14"/>
      <c r="C13" s="14"/>
      <c r="D13" s="14"/>
      <c r="E13" s="14"/>
      <c r="F13" s="14"/>
      <c r="G13" s="14"/>
      <c r="H13" s="14"/>
      <c r="I13" s="14"/>
      <c r="J13" s="19"/>
      <c r="K13" s="12"/>
      <c r="L13" s="12"/>
      <c r="M13" s="14"/>
      <c r="N13" s="14"/>
      <c r="O13" s="14"/>
      <c r="P13" s="14"/>
      <c r="Q13" s="14"/>
      <c r="R13" s="14"/>
      <c r="S13" s="20"/>
      <c r="T13" s="14"/>
      <c r="U13" s="14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15" customHeight="1">
      <c r="A14" s="22"/>
      <c r="B14" s="12"/>
      <c r="C14" s="12"/>
      <c r="D14" s="12"/>
      <c r="E14" s="12"/>
      <c r="F14" s="12"/>
      <c r="G14" s="12"/>
      <c r="H14" s="12"/>
      <c r="I14" s="14"/>
      <c r="J14" s="13"/>
      <c r="K14" s="12"/>
      <c r="L14" s="12"/>
      <c r="M14" s="14"/>
      <c r="N14" s="14"/>
      <c r="O14" s="14"/>
      <c r="P14" s="14"/>
      <c r="Q14" s="14"/>
      <c r="R14" s="14"/>
      <c r="S14" s="20"/>
      <c r="T14" s="14"/>
      <c r="U14" s="14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15" customHeight="1">
      <c r="A15" s="21" t="s">
        <v>55</v>
      </c>
      <c r="B15" s="12"/>
      <c r="C15" s="12"/>
      <c r="D15" s="12"/>
      <c r="E15" s="12"/>
      <c r="F15" s="12"/>
      <c r="G15" s="12"/>
      <c r="H15" s="12"/>
      <c r="I15" s="14"/>
      <c r="J15" s="13"/>
      <c r="K15" s="12"/>
      <c r="L15" s="12"/>
      <c r="M15" s="14"/>
      <c r="N15" s="14"/>
      <c r="O15" s="14"/>
      <c r="P15" s="14"/>
      <c r="Q15" s="14"/>
      <c r="R15" s="14"/>
      <c r="S15" s="20"/>
      <c r="T15" s="14"/>
      <c r="U15" s="14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ht="15" customHeight="1">
      <c r="A16" s="22"/>
      <c r="B16" s="12"/>
      <c r="C16" s="12"/>
      <c r="D16" s="12"/>
      <c r="E16" s="12"/>
      <c r="F16" s="12"/>
      <c r="G16" s="12"/>
      <c r="H16" s="12"/>
      <c r="I16" s="14"/>
      <c r="J16" s="13"/>
      <c r="K16" s="12"/>
      <c r="L16" s="12"/>
      <c r="M16" s="14"/>
      <c r="N16" s="14"/>
      <c r="O16" s="14"/>
      <c r="P16" s="14"/>
      <c r="Q16" s="14"/>
      <c r="R16" s="14"/>
      <c r="S16" s="20"/>
      <c r="T16" s="14"/>
      <c r="U16" s="14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59" ht="15" customHeight="1">
      <c r="A17" s="21" t="s">
        <v>209</v>
      </c>
      <c r="B17" s="12"/>
      <c r="C17" s="12"/>
      <c r="D17" s="12"/>
      <c r="E17" s="12"/>
      <c r="F17" s="12"/>
      <c r="G17" s="12"/>
      <c r="H17" s="12"/>
      <c r="I17" s="14"/>
      <c r="J17" s="13"/>
      <c r="K17" s="7"/>
      <c r="L17" s="7"/>
      <c r="M17" s="14"/>
      <c r="N17" s="14"/>
      <c r="O17" s="14"/>
      <c r="P17" s="14"/>
      <c r="Q17" s="14"/>
      <c r="R17" s="14"/>
      <c r="S17" s="20"/>
      <c r="T17" s="14"/>
      <c r="U17" s="14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59" s="24" customFormat="1" ht="15" customHeight="1">
      <c r="A18" s="22"/>
      <c r="B18" s="12"/>
      <c r="C18" s="12"/>
      <c r="D18" s="12"/>
      <c r="E18" s="12"/>
      <c r="F18" s="12"/>
      <c r="G18" s="12"/>
      <c r="H18" s="12"/>
      <c r="I18" s="14"/>
      <c r="J18" s="13"/>
      <c r="K18" s="23"/>
      <c r="L18" s="23"/>
      <c r="M18" s="14"/>
      <c r="N18" s="14"/>
      <c r="O18" s="14"/>
      <c r="P18" s="14"/>
      <c r="Q18" s="14"/>
      <c r="R18" s="14"/>
      <c r="S18" s="20"/>
      <c r="T18" s="14"/>
      <c r="U18" s="14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</row>
    <row r="19" spans="1:59" ht="15" customHeight="1">
      <c r="A19" s="11"/>
      <c r="B19" s="7"/>
      <c r="C19" s="7"/>
      <c r="D19" s="7"/>
      <c r="E19" s="7"/>
      <c r="F19" s="7"/>
      <c r="G19" s="7"/>
      <c r="H19" s="7"/>
      <c r="I19" s="12"/>
      <c r="J19" s="25"/>
      <c r="K19" s="12"/>
      <c r="L19" s="12"/>
      <c r="M19" s="12"/>
      <c r="N19" s="14"/>
      <c r="O19" s="26"/>
      <c r="P19" s="7"/>
      <c r="Q19" s="7"/>
      <c r="R19" s="7"/>
      <c r="S19" s="15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59" ht="15" customHeight="1" thickBot="1">
      <c r="A20" s="27"/>
      <c r="B20" s="28"/>
      <c r="C20" s="29"/>
      <c r="D20" s="29"/>
      <c r="E20" s="29"/>
      <c r="F20" s="7"/>
      <c r="G20" s="7"/>
      <c r="H20" s="7"/>
      <c r="I20" s="12"/>
      <c r="J20" s="30"/>
      <c r="K20" s="31"/>
      <c r="L20" s="31"/>
      <c r="M20" s="31"/>
      <c r="N20" s="32"/>
      <c r="O20" s="33"/>
      <c r="P20" s="34"/>
      <c r="Q20" s="34"/>
      <c r="R20" s="34"/>
      <c r="S20" s="35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59" s="24" customFormat="1" ht="17.100000000000001" customHeight="1" thickBot="1">
      <c r="A21" s="36" t="s">
        <v>2</v>
      </c>
      <c r="B21" s="37" t="s">
        <v>59</v>
      </c>
      <c r="C21" s="38"/>
      <c r="D21" s="38"/>
      <c r="E21" s="38"/>
      <c r="F21" s="38"/>
      <c r="G21" s="38"/>
      <c r="H21" s="38"/>
      <c r="I21" s="38"/>
      <c r="J21" s="39"/>
      <c r="K21" s="40" t="s">
        <v>60</v>
      </c>
      <c r="L21" s="38"/>
      <c r="M21" s="38"/>
      <c r="N21" s="38"/>
      <c r="O21" s="38"/>
      <c r="P21" s="38"/>
      <c r="Q21" s="38"/>
      <c r="R21" s="38"/>
      <c r="S21" s="39"/>
      <c r="T21" s="23"/>
      <c r="U21" s="23"/>
      <c r="V21" s="10" t="s">
        <v>3</v>
      </c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</row>
    <row r="22" spans="1:59" s="52" customFormat="1" ht="17.100000000000001" customHeight="1" thickBot="1">
      <c r="A22" s="41"/>
      <c r="B22" s="42" t="s">
        <v>4</v>
      </c>
      <c r="C22" s="43"/>
      <c r="D22" s="44"/>
      <c r="E22" s="45" t="s">
        <v>5</v>
      </c>
      <c r="F22" s="43"/>
      <c r="G22" s="44"/>
      <c r="H22" s="46"/>
      <c r="I22" s="47" t="s">
        <v>6</v>
      </c>
      <c r="J22" s="48" t="s">
        <v>7</v>
      </c>
      <c r="K22" s="49" t="s">
        <v>8</v>
      </c>
      <c r="L22" s="43"/>
      <c r="M22" s="44"/>
      <c r="N22" s="45" t="s">
        <v>5</v>
      </c>
      <c r="O22" s="43"/>
      <c r="P22" s="44"/>
      <c r="Q22" s="46"/>
      <c r="R22" s="47" t="s">
        <v>6</v>
      </c>
      <c r="S22" s="48" t="s">
        <v>7</v>
      </c>
      <c r="T22" s="50"/>
      <c r="U22" s="50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</row>
    <row r="23" spans="1:59" s="63" customFormat="1" ht="23.25" thickBot="1">
      <c r="A23" s="53" t="s">
        <v>9</v>
      </c>
      <c r="B23" s="54" t="s">
        <v>10</v>
      </c>
      <c r="C23" s="55" t="s">
        <v>11</v>
      </c>
      <c r="D23" s="56" t="s">
        <v>12</v>
      </c>
      <c r="E23" s="57" t="s">
        <v>13</v>
      </c>
      <c r="F23" s="58" t="s">
        <v>11</v>
      </c>
      <c r="G23" s="56" t="s">
        <v>12</v>
      </c>
      <c r="H23" s="59" t="s">
        <v>14</v>
      </c>
      <c r="I23" s="58" t="s">
        <v>15</v>
      </c>
      <c r="J23" s="56" t="s">
        <v>16</v>
      </c>
      <c r="K23" s="60" t="s">
        <v>10</v>
      </c>
      <c r="L23" s="55" t="s">
        <v>11</v>
      </c>
      <c r="M23" s="56" t="s">
        <v>12</v>
      </c>
      <c r="N23" s="57" t="s">
        <v>13</v>
      </c>
      <c r="O23" s="58" t="s">
        <v>11</v>
      </c>
      <c r="P23" s="56" t="s">
        <v>12</v>
      </c>
      <c r="Q23" s="59" t="s">
        <v>14</v>
      </c>
      <c r="R23" s="58" t="s">
        <v>15</v>
      </c>
      <c r="S23" s="56" t="s">
        <v>16</v>
      </c>
      <c r="T23" s="61"/>
      <c r="U23" s="61"/>
      <c r="V23" s="62"/>
      <c r="W23" s="62"/>
      <c r="X23" s="62">
        <v>190</v>
      </c>
      <c r="Y23" s="62">
        <v>179</v>
      </c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</row>
    <row r="24" spans="1:59" s="24" customFormat="1" ht="17.100000000000001" customHeight="1">
      <c r="A24" s="64" t="s">
        <v>17</v>
      </c>
      <c r="B24" s="65">
        <v>1</v>
      </c>
      <c r="C24" s="383">
        <v>0</v>
      </c>
      <c r="D24" s="66">
        <f>SUM(B24:C24)</f>
        <v>1</v>
      </c>
      <c r="E24" s="65">
        <v>0</v>
      </c>
      <c r="F24" s="66">
        <v>0</v>
      </c>
      <c r="G24" s="66">
        <f>SUM(E24:F24)</f>
        <v>0</v>
      </c>
      <c r="H24" s="65">
        <f>D24+G24</f>
        <v>1</v>
      </c>
      <c r="I24" s="67">
        <f>G24/H24%</f>
        <v>0</v>
      </c>
      <c r="J24" s="68">
        <f>H24/$H$60%</f>
        <v>0.625</v>
      </c>
      <c r="K24" s="65">
        <v>6</v>
      </c>
      <c r="L24" s="66">
        <v>0</v>
      </c>
      <c r="M24" s="66">
        <f>SUM(K24:L24)</f>
        <v>6</v>
      </c>
      <c r="N24" s="65">
        <v>0</v>
      </c>
      <c r="O24" s="66">
        <v>1</v>
      </c>
      <c r="P24" s="66">
        <f>SUM(N24:O24)</f>
        <v>1</v>
      </c>
      <c r="Q24" s="65">
        <f>M24+P24</f>
        <v>7</v>
      </c>
      <c r="R24" s="67">
        <f>P24/Q24%</f>
        <v>14.285714285714285</v>
      </c>
      <c r="S24" s="68">
        <f>Q24/$Q$60%</f>
        <v>0.40183696900114807</v>
      </c>
      <c r="T24" s="70"/>
      <c r="U24" s="70"/>
      <c r="Z24" s="71"/>
      <c r="AA24" s="71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</row>
    <row r="25" spans="1:59" s="24" customFormat="1" ht="17.100000000000001" customHeight="1">
      <c r="A25" s="73" t="s">
        <v>18</v>
      </c>
      <c r="B25" s="74">
        <v>2</v>
      </c>
      <c r="C25" s="384">
        <v>0</v>
      </c>
      <c r="D25" s="75">
        <f t="shared" ref="D25:D29" si="0">SUM(B25:C25)</f>
        <v>2</v>
      </c>
      <c r="E25" s="74">
        <v>0</v>
      </c>
      <c r="F25" s="75">
        <v>1</v>
      </c>
      <c r="G25" s="75">
        <f t="shared" ref="G25:G29" si="1">SUM(E25:F25)</f>
        <v>1</v>
      </c>
      <c r="H25" s="74">
        <f>D25+G25</f>
        <v>3</v>
      </c>
      <c r="I25" s="76">
        <f t="shared" ref="I25:I60" si="2">G25/H25%</f>
        <v>33.333333333333336</v>
      </c>
      <c r="J25" s="77">
        <f t="shared" ref="J25:J59" si="3">H25/$H$60%</f>
        <v>1.875</v>
      </c>
      <c r="K25" s="74">
        <v>15</v>
      </c>
      <c r="L25" s="75">
        <v>3</v>
      </c>
      <c r="M25" s="75">
        <f t="shared" ref="M25:M58" si="4">SUM(K25:L25)</f>
        <v>18</v>
      </c>
      <c r="N25" s="74">
        <v>0</v>
      </c>
      <c r="O25" s="75">
        <v>0</v>
      </c>
      <c r="P25" s="75">
        <f t="shared" ref="P25:P58" si="5">SUM(N25:O25)</f>
        <v>0</v>
      </c>
      <c r="Q25" s="74">
        <f>M25+P25</f>
        <v>18</v>
      </c>
      <c r="R25" s="76">
        <f t="shared" ref="R25:R60" si="6">P25/Q25%</f>
        <v>0</v>
      </c>
      <c r="S25" s="77">
        <f t="shared" ref="S25:S60" si="7">Q25/$Q$60%</f>
        <v>1.0332950631458093</v>
      </c>
      <c r="T25" s="70"/>
      <c r="U25" s="70"/>
      <c r="Z25" s="71"/>
      <c r="AA25" s="71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</row>
    <row r="26" spans="1:59" s="24" customFormat="1" ht="17.100000000000001" customHeight="1">
      <c r="A26" s="73" t="s">
        <v>19</v>
      </c>
      <c r="B26" s="74">
        <v>2</v>
      </c>
      <c r="C26" s="384">
        <v>0</v>
      </c>
      <c r="D26" s="75">
        <f t="shared" si="0"/>
        <v>2</v>
      </c>
      <c r="E26" s="74">
        <v>0</v>
      </c>
      <c r="F26" s="75">
        <v>0</v>
      </c>
      <c r="G26" s="75">
        <f t="shared" si="1"/>
        <v>0</v>
      </c>
      <c r="H26" s="74">
        <f t="shared" ref="H26:H59" si="8">D26+G26</f>
        <v>2</v>
      </c>
      <c r="I26" s="76">
        <f t="shared" si="2"/>
        <v>0</v>
      </c>
      <c r="J26" s="77">
        <f t="shared" si="3"/>
        <v>1.25</v>
      </c>
      <c r="K26" s="74">
        <v>7</v>
      </c>
      <c r="L26" s="75">
        <v>1</v>
      </c>
      <c r="M26" s="75">
        <f t="shared" si="4"/>
        <v>8</v>
      </c>
      <c r="N26" s="74">
        <v>0</v>
      </c>
      <c r="O26" s="75">
        <v>1</v>
      </c>
      <c r="P26" s="75">
        <f t="shared" si="5"/>
        <v>1</v>
      </c>
      <c r="Q26" s="74">
        <f t="shared" ref="Q26:Q59" si="9">M26+P26</f>
        <v>9</v>
      </c>
      <c r="R26" s="76">
        <f t="shared" si="6"/>
        <v>11.111111111111111</v>
      </c>
      <c r="S26" s="77">
        <f t="shared" si="7"/>
        <v>0.51664753157290466</v>
      </c>
      <c r="T26" s="70"/>
      <c r="U26" s="70"/>
      <c r="Z26" s="71"/>
      <c r="AA26" s="71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</row>
    <row r="27" spans="1:59" s="24" customFormat="1" ht="17.100000000000001" customHeight="1">
      <c r="A27" s="79" t="s">
        <v>20</v>
      </c>
      <c r="B27" s="80">
        <v>1</v>
      </c>
      <c r="C27" s="385">
        <v>1</v>
      </c>
      <c r="D27" s="81">
        <f t="shared" si="0"/>
        <v>2</v>
      </c>
      <c r="E27" s="80">
        <v>0</v>
      </c>
      <c r="F27" s="81">
        <v>0</v>
      </c>
      <c r="G27" s="81">
        <f t="shared" si="1"/>
        <v>0</v>
      </c>
      <c r="H27" s="80">
        <f t="shared" si="8"/>
        <v>2</v>
      </c>
      <c r="I27" s="82">
        <f t="shared" si="2"/>
        <v>0</v>
      </c>
      <c r="J27" s="83">
        <f t="shared" si="3"/>
        <v>1.25</v>
      </c>
      <c r="K27" s="80">
        <v>16</v>
      </c>
      <c r="L27" s="81">
        <v>3</v>
      </c>
      <c r="M27" s="81">
        <f t="shared" si="4"/>
        <v>19</v>
      </c>
      <c r="N27" s="80">
        <v>0</v>
      </c>
      <c r="O27" s="81">
        <v>0</v>
      </c>
      <c r="P27" s="81">
        <f t="shared" si="5"/>
        <v>0</v>
      </c>
      <c r="Q27" s="80">
        <f t="shared" si="9"/>
        <v>19</v>
      </c>
      <c r="R27" s="82">
        <f t="shared" si="6"/>
        <v>0</v>
      </c>
      <c r="S27" s="83">
        <f t="shared" si="7"/>
        <v>1.0907003444316876</v>
      </c>
      <c r="T27" s="70"/>
      <c r="U27" s="70"/>
      <c r="Z27" s="71"/>
      <c r="AA27" s="71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</row>
    <row r="28" spans="1:59" s="24" customFormat="1" ht="17.100000000000001" customHeight="1">
      <c r="A28" s="73" t="s">
        <v>21</v>
      </c>
      <c r="B28" s="74">
        <v>2</v>
      </c>
      <c r="C28" s="384">
        <v>0</v>
      </c>
      <c r="D28" s="75">
        <f t="shared" si="0"/>
        <v>2</v>
      </c>
      <c r="E28" s="74">
        <v>0</v>
      </c>
      <c r="F28" s="75">
        <v>1</v>
      </c>
      <c r="G28" s="75">
        <f t="shared" si="1"/>
        <v>1</v>
      </c>
      <c r="H28" s="74">
        <f t="shared" si="8"/>
        <v>3</v>
      </c>
      <c r="I28" s="76">
        <f t="shared" si="2"/>
        <v>33.333333333333336</v>
      </c>
      <c r="J28" s="77">
        <f t="shared" si="3"/>
        <v>1.875</v>
      </c>
      <c r="K28" s="74">
        <v>13</v>
      </c>
      <c r="L28" s="75">
        <v>4</v>
      </c>
      <c r="M28" s="75">
        <f t="shared" si="4"/>
        <v>17</v>
      </c>
      <c r="N28" s="74">
        <v>0</v>
      </c>
      <c r="O28" s="75">
        <v>1</v>
      </c>
      <c r="P28" s="75">
        <f t="shared" si="5"/>
        <v>1</v>
      </c>
      <c r="Q28" s="74">
        <f t="shared" si="9"/>
        <v>18</v>
      </c>
      <c r="R28" s="76">
        <f t="shared" si="6"/>
        <v>5.5555555555555554</v>
      </c>
      <c r="S28" s="77">
        <f t="shared" si="7"/>
        <v>1.0332950631458093</v>
      </c>
      <c r="T28" s="70"/>
      <c r="U28" s="70"/>
      <c r="Z28" s="71"/>
      <c r="AA28" s="71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</row>
    <row r="29" spans="1:59" s="24" customFormat="1" ht="17.100000000000001" customHeight="1">
      <c r="A29" s="85" t="s">
        <v>22</v>
      </c>
      <c r="B29" s="86">
        <v>0</v>
      </c>
      <c r="C29" s="386">
        <v>0</v>
      </c>
      <c r="D29" s="87">
        <f t="shared" si="0"/>
        <v>0</v>
      </c>
      <c r="E29" s="86">
        <v>0</v>
      </c>
      <c r="F29" s="87">
        <v>0</v>
      </c>
      <c r="G29" s="87">
        <f t="shared" si="1"/>
        <v>0</v>
      </c>
      <c r="H29" s="86">
        <f t="shared" si="8"/>
        <v>0</v>
      </c>
      <c r="I29" s="391" t="str">
        <f>IF(H29=0,"-",G29/H29%)</f>
        <v>-</v>
      </c>
      <c r="J29" s="89">
        <f t="shared" si="3"/>
        <v>0</v>
      </c>
      <c r="K29" s="86">
        <v>15</v>
      </c>
      <c r="L29" s="87">
        <v>8</v>
      </c>
      <c r="M29" s="87">
        <f t="shared" si="4"/>
        <v>23</v>
      </c>
      <c r="N29" s="86">
        <v>0</v>
      </c>
      <c r="O29" s="87">
        <v>1</v>
      </c>
      <c r="P29" s="87">
        <f t="shared" si="5"/>
        <v>1</v>
      </c>
      <c r="Q29" s="86">
        <f t="shared" si="9"/>
        <v>24</v>
      </c>
      <c r="R29" s="88">
        <f t="shared" si="6"/>
        <v>4.166666666666667</v>
      </c>
      <c r="S29" s="89">
        <f t="shared" si="7"/>
        <v>1.3777267508610791</v>
      </c>
      <c r="T29" s="91"/>
      <c r="U29" s="91"/>
      <c r="Z29" s="71"/>
      <c r="AA29" s="71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</row>
    <row r="30" spans="1:59" s="24" customFormat="1" ht="17.100000000000001" customHeight="1">
      <c r="A30" s="92" t="s">
        <v>23</v>
      </c>
      <c r="B30" s="93">
        <f>SUM(B24:B29)</f>
        <v>8</v>
      </c>
      <c r="C30" s="387">
        <f>SUM(C24:C29)</f>
        <v>1</v>
      </c>
      <c r="D30" s="94">
        <f t="shared" ref="D30" si="10">SUM(D24:D29)</f>
        <v>9</v>
      </c>
      <c r="E30" s="93">
        <f>SUM(E24:E29)</f>
        <v>0</v>
      </c>
      <c r="F30" s="94">
        <f>SUM(F24:F29)</f>
        <v>2</v>
      </c>
      <c r="G30" s="94">
        <f t="shared" ref="G30" si="11">SUM(G24:G29)</f>
        <v>2</v>
      </c>
      <c r="H30" s="93">
        <f t="shared" si="8"/>
        <v>11</v>
      </c>
      <c r="I30" s="95">
        <f t="shared" si="2"/>
        <v>18.181818181818183</v>
      </c>
      <c r="J30" s="96">
        <f t="shared" si="3"/>
        <v>6.875</v>
      </c>
      <c r="K30" s="93">
        <f>SUM(K24:K29)</f>
        <v>72</v>
      </c>
      <c r="L30" s="94">
        <f>SUM(L24:L29)</f>
        <v>19</v>
      </c>
      <c r="M30" s="94">
        <f t="shared" ref="M30:P30" si="12">SUM(M24:M29)</f>
        <v>91</v>
      </c>
      <c r="N30" s="93">
        <f>SUM(N24:N29)</f>
        <v>0</v>
      </c>
      <c r="O30" s="94">
        <f>SUM(O24:O29)</f>
        <v>4</v>
      </c>
      <c r="P30" s="94">
        <f t="shared" si="12"/>
        <v>4</v>
      </c>
      <c r="Q30" s="93">
        <f t="shared" si="9"/>
        <v>95</v>
      </c>
      <c r="R30" s="95">
        <f t="shared" si="6"/>
        <v>4.2105263157894735</v>
      </c>
      <c r="S30" s="96">
        <f t="shared" si="7"/>
        <v>5.4535017221584381</v>
      </c>
      <c r="T30" s="91"/>
      <c r="U30" s="91"/>
      <c r="V30" s="24">
        <v>1</v>
      </c>
      <c r="Z30" s="71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</row>
    <row r="31" spans="1:59" s="24" customFormat="1" ht="17.100000000000001" customHeight="1">
      <c r="A31" s="98" t="s">
        <v>24</v>
      </c>
      <c r="B31" s="99">
        <v>2</v>
      </c>
      <c r="C31" s="388">
        <v>0</v>
      </c>
      <c r="D31" s="100">
        <f t="shared" ref="D31:D36" si="13">SUM(B31:C31)</f>
        <v>2</v>
      </c>
      <c r="E31" s="99">
        <v>0</v>
      </c>
      <c r="F31" s="100">
        <v>0</v>
      </c>
      <c r="G31" s="100">
        <f t="shared" ref="G31:G36" si="14">SUM(E31:F31)</f>
        <v>0</v>
      </c>
      <c r="H31" s="99">
        <f t="shared" si="8"/>
        <v>2</v>
      </c>
      <c r="I31" s="101">
        <f t="shared" si="2"/>
        <v>0</v>
      </c>
      <c r="J31" s="102">
        <f t="shared" si="3"/>
        <v>1.25</v>
      </c>
      <c r="K31" s="99">
        <v>12</v>
      </c>
      <c r="L31" s="100">
        <v>0</v>
      </c>
      <c r="M31" s="100">
        <f t="shared" si="4"/>
        <v>12</v>
      </c>
      <c r="N31" s="99">
        <v>0</v>
      </c>
      <c r="O31" s="100">
        <v>0</v>
      </c>
      <c r="P31" s="100">
        <f t="shared" si="5"/>
        <v>0</v>
      </c>
      <c r="Q31" s="99">
        <f t="shared" si="9"/>
        <v>12</v>
      </c>
      <c r="R31" s="101">
        <f t="shared" si="6"/>
        <v>0</v>
      </c>
      <c r="S31" s="102">
        <f t="shared" si="7"/>
        <v>0.68886337543053955</v>
      </c>
      <c r="T31" s="70"/>
      <c r="U31" s="70"/>
      <c r="Z31" s="71"/>
      <c r="AA31" s="71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</row>
    <row r="32" spans="1:59" s="24" customFormat="1" ht="17.100000000000001" customHeight="1">
      <c r="A32" s="73" t="s">
        <v>25</v>
      </c>
      <c r="B32" s="74">
        <v>2</v>
      </c>
      <c r="C32" s="384">
        <v>0</v>
      </c>
      <c r="D32" s="75">
        <f t="shared" si="13"/>
        <v>2</v>
      </c>
      <c r="E32" s="74">
        <v>0</v>
      </c>
      <c r="F32" s="75">
        <v>0</v>
      </c>
      <c r="G32" s="75">
        <f t="shared" si="14"/>
        <v>0</v>
      </c>
      <c r="H32" s="74">
        <f t="shared" si="8"/>
        <v>2</v>
      </c>
      <c r="I32" s="76">
        <f t="shared" si="2"/>
        <v>0</v>
      </c>
      <c r="J32" s="77">
        <f t="shared" si="3"/>
        <v>1.25</v>
      </c>
      <c r="K32" s="74">
        <v>19</v>
      </c>
      <c r="L32" s="75">
        <v>2</v>
      </c>
      <c r="M32" s="75">
        <f t="shared" si="4"/>
        <v>21</v>
      </c>
      <c r="N32" s="74">
        <v>0</v>
      </c>
      <c r="O32" s="75">
        <v>0</v>
      </c>
      <c r="P32" s="75">
        <f t="shared" si="5"/>
        <v>0</v>
      </c>
      <c r="Q32" s="74">
        <f t="shared" si="9"/>
        <v>21</v>
      </c>
      <c r="R32" s="76">
        <f t="shared" si="6"/>
        <v>0</v>
      </c>
      <c r="S32" s="77">
        <f t="shared" si="7"/>
        <v>1.2055109070034442</v>
      </c>
      <c r="T32" s="70"/>
      <c r="U32" s="70"/>
      <c r="Z32" s="71"/>
      <c r="AA32" s="71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</row>
    <row r="33" spans="1:59" s="24" customFormat="1" ht="17.100000000000001" customHeight="1">
      <c r="A33" s="73" t="s">
        <v>26</v>
      </c>
      <c r="B33" s="74">
        <v>0</v>
      </c>
      <c r="C33" s="384">
        <v>0</v>
      </c>
      <c r="D33" s="75">
        <f t="shared" si="13"/>
        <v>0</v>
      </c>
      <c r="E33" s="74">
        <v>0</v>
      </c>
      <c r="F33" s="75">
        <v>0</v>
      </c>
      <c r="G33" s="75">
        <f t="shared" si="14"/>
        <v>0</v>
      </c>
      <c r="H33" s="74">
        <f t="shared" si="8"/>
        <v>0</v>
      </c>
      <c r="I33" s="391" t="str">
        <f>IF(H33=0,"-",G33/H33%)</f>
        <v>-</v>
      </c>
      <c r="J33" s="77">
        <f t="shared" si="3"/>
        <v>0</v>
      </c>
      <c r="K33" s="74">
        <v>11</v>
      </c>
      <c r="L33" s="75">
        <v>3</v>
      </c>
      <c r="M33" s="75">
        <f t="shared" si="4"/>
        <v>14</v>
      </c>
      <c r="N33" s="74">
        <v>0</v>
      </c>
      <c r="O33" s="75">
        <v>2</v>
      </c>
      <c r="P33" s="75">
        <f t="shared" si="5"/>
        <v>2</v>
      </c>
      <c r="Q33" s="74">
        <f t="shared" si="9"/>
        <v>16</v>
      </c>
      <c r="R33" s="76">
        <f t="shared" si="6"/>
        <v>12.5</v>
      </c>
      <c r="S33" s="77">
        <f t="shared" si="7"/>
        <v>0.91848450057405273</v>
      </c>
      <c r="T33" s="70"/>
      <c r="U33" s="70"/>
      <c r="Z33" s="71"/>
      <c r="AA33" s="71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</row>
    <row r="34" spans="1:59" s="24" customFormat="1" ht="17.100000000000001" customHeight="1">
      <c r="A34" s="73" t="s">
        <v>27</v>
      </c>
      <c r="B34" s="74">
        <v>1</v>
      </c>
      <c r="C34" s="384">
        <v>0</v>
      </c>
      <c r="D34" s="75">
        <f t="shared" si="13"/>
        <v>1</v>
      </c>
      <c r="E34" s="74">
        <v>0</v>
      </c>
      <c r="F34" s="75">
        <v>0</v>
      </c>
      <c r="G34" s="75">
        <f t="shared" si="14"/>
        <v>0</v>
      </c>
      <c r="H34" s="74">
        <f t="shared" si="8"/>
        <v>1</v>
      </c>
      <c r="I34" s="76">
        <f t="shared" si="2"/>
        <v>0</v>
      </c>
      <c r="J34" s="77">
        <f t="shared" si="3"/>
        <v>0.625</v>
      </c>
      <c r="K34" s="74">
        <v>20</v>
      </c>
      <c r="L34" s="75">
        <v>1</v>
      </c>
      <c r="M34" s="75">
        <f t="shared" si="4"/>
        <v>21</v>
      </c>
      <c r="N34" s="74">
        <v>0</v>
      </c>
      <c r="O34" s="75">
        <v>2</v>
      </c>
      <c r="P34" s="75">
        <f t="shared" si="5"/>
        <v>2</v>
      </c>
      <c r="Q34" s="74">
        <f t="shared" si="9"/>
        <v>23</v>
      </c>
      <c r="R34" s="76">
        <f t="shared" si="6"/>
        <v>8.695652173913043</v>
      </c>
      <c r="S34" s="77">
        <f t="shared" si="7"/>
        <v>1.3203214695752008</v>
      </c>
      <c r="T34" s="70"/>
      <c r="U34" s="70"/>
      <c r="Z34" s="71"/>
      <c r="AA34" s="71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</row>
    <row r="35" spans="1:59" s="24" customFormat="1" ht="17.100000000000001" customHeight="1">
      <c r="A35" s="73" t="s">
        <v>28</v>
      </c>
      <c r="B35" s="74">
        <v>3</v>
      </c>
      <c r="C35" s="384">
        <v>0</v>
      </c>
      <c r="D35" s="75">
        <f t="shared" si="13"/>
        <v>3</v>
      </c>
      <c r="E35" s="74">
        <v>0</v>
      </c>
      <c r="F35" s="75">
        <v>0</v>
      </c>
      <c r="G35" s="75">
        <f t="shared" si="14"/>
        <v>0</v>
      </c>
      <c r="H35" s="74">
        <f t="shared" si="8"/>
        <v>3</v>
      </c>
      <c r="I35" s="76">
        <f t="shared" si="2"/>
        <v>0</v>
      </c>
      <c r="J35" s="77">
        <f t="shared" si="3"/>
        <v>1.875</v>
      </c>
      <c r="K35" s="74">
        <v>13</v>
      </c>
      <c r="L35" s="75">
        <v>2</v>
      </c>
      <c r="M35" s="75">
        <f t="shared" si="4"/>
        <v>15</v>
      </c>
      <c r="N35" s="74">
        <v>0</v>
      </c>
      <c r="O35" s="75">
        <v>1</v>
      </c>
      <c r="P35" s="75">
        <f t="shared" si="5"/>
        <v>1</v>
      </c>
      <c r="Q35" s="74">
        <f t="shared" si="9"/>
        <v>16</v>
      </c>
      <c r="R35" s="76">
        <f t="shared" si="6"/>
        <v>6.25</v>
      </c>
      <c r="S35" s="77">
        <f t="shared" si="7"/>
        <v>0.91848450057405273</v>
      </c>
      <c r="T35" s="70"/>
      <c r="U35" s="70"/>
      <c r="Z35" s="71"/>
      <c r="AA35" s="71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</row>
    <row r="36" spans="1:59" s="24" customFormat="1" ht="17.100000000000001" customHeight="1">
      <c r="A36" s="85" t="s">
        <v>29</v>
      </c>
      <c r="B36" s="86">
        <v>3</v>
      </c>
      <c r="C36" s="386">
        <v>0</v>
      </c>
      <c r="D36" s="87">
        <f t="shared" si="13"/>
        <v>3</v>
      </c>
      <c r="E36" s="86">
        <v>0</v>
      </c>
      <c r="F36" s="87">
        <v>0</v>
      </c>
      <c r="G36" s="87">
        <f t="shared" si="14"/>
        <v>0</v>
      </c>
      <c r="H36" s="86">
        <f t="shared" si="8"/>
        <v>3</v>
      </c>
      <c r="I36" s="88">
        <f t="shared" si="2"/>
        <v>0</v>
      </c>
      <c r="J36" s="89">
        <f t="shared" si="3"/>
        <v>1.875</v>
      </c>
      <c r="K36" s="86">
        <v>7</v>
      </c>
      <c r="L36" s="87">
        <v>8</v>
      </c>
      <c r="M36" s="87">
        <f t="shared" si="4"/>
        <v>15</v>
      </c>
      <c r="N36" s="86">
        <v>0</v>
      </c>
      <c r="O36" s="87">
        <v>0</v>
      </c>
      <c r="P36" s="87">
        <f t="shared" si="5"/>
        <v>0</v>
      </c>
      <c r="Q36" s="86">
        <f t="shared" si="9"/>
        <v>15</v>
      </c>
      <c r="R36" s="88">
        <f t="shared" si="6"/>
        <v>0</v>
      </c>
      <c r="S36" s="89">
        <f t="shared" si="7"/>
        <v>0.86107921928817444</v>
      </c>
      <c r="T36" s="91"/>
      <c r="U36" s="91"/>
      <c r="Z36" s="71"/>
      <c r="AA36" s="71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</row>
    <row r="37" spans="1:59" s="24" customFormat="1" ht="17.100000000000001" customHeight="1">
      <c r="A37" s="92" t="s">
        <v>30</v>
      </c>
      <c r="B37" s="93">
        <f>SUM(B31:B36)</f>
        <v>11</v>
      </c>
      <c r="C37" s="387">
        <f>SUM(C31:C36)</f>
        <v>0</v>
      </c>
      <c r="D37" s="94">
        <f t="shared" ref="D37" si="15">SUM(D31:D36)</f>
        <v>11</v>
      </c>
      <c r="E37" s="93">
        <f>SUM(E31:E36)</f>
        <v>0</v>
      </c>
      <c r="F37" s="94">
        <f>SUM(F31:F36)</f>
        <v>0</v>
      </c>
      <c r="G37" s="94">
        <f t="shared" ref="G37" si="16">SUM(G31:G36)</f>
        <v>0</v>
      </c>
      <c r="H37" s="93">
        <f t="shared" si="8"/>
        <v>11</v>
      </c>
      <c r="I37" s="95">
        <f t="shared" si="2"/>
        <v>0</v>
      </c>
      <c r="J37" s="96">
        <f t="shared" si="3"/>
        <v>6.875</v>
      </c>
      <c r="K37" s="93">
        <f>SUM(K31:K36)</f>
        <v>82</v>
      </c>
      <c r="L37" s="94">
        <f>SUM(L31:L36)</f>
        <v>16</v>
      </c>
      <c r="M37" s="94">
        <f t="shared" ref="M37:P37" si="17">SUM(M31:M36)</f>
        <v>98</v>
      </c>
      <c r="N37" s="93">
        <f>SUM(N31:N36)</f>
        <v>0</v>
      </c>
      <c r="O37" s="94">
        <f>SUM(O31:O36)</f>
        <v>5</v>
      </c>
      <c r="P37" s="94">
        <f t="shared" si="17"/>
        <v>5</v>
      </c>
      <c r="Q37" s="93">
        <f t="shared" si="9"/>
        <v>103</v>
      </c>
      <c r="R37" s="95">
        <f t="shared" si="6"/>
        <v>4.8543689320388346</v>
      </c>
      <c r="S37" s="96">
        <f t="shared" si="7"/>
        <v>5.9127439724454645</v>
      </c>
      <c r="T37" s="91"/>
      <c r="U37" s="91"/>
      <c r="V37" s="24">
        <v>1</v>
      </c>
      <c r="Z37" s="71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</row>
    <row r="38" spans="1:59" s="24" customFormat="1" ht="17.100000000000001" customHeight="1">
      <c r="A38" s="92" t="s">
        <v>31</v>
      </c>
      <c r="B38" s="104">
        <v>10</v>
      </c>
      <c r="C38" s="108">
        <v>3</v>
      </c>
      <c r="D38" s="94">
        <f t="shared" ref="D38:D51" si="18">SUM(B38:C38)</f>
        <v>13</v>
      </c>
      <c r="E38" s="104">
        <v>0</v>
      </c>
      <c r="F38" s="105">
        <v>0</v>
      </c>
      <c r="G38" s="94">
        <f t="shared" ref="G38:G51" si="19">SUM(E38:F38)</f>
        <v>0</v>
      </c>
      <c r="H38" s="93">
        <f t="shared" si="8"/>
        <v>13</v>
      </c>
      <c r="I38" s="95">
        <f t="shared" si="2"/>
        <v>0</v>
      </c>
      <c r="J38" s="96">
        <f t="shared" si="3"/>
        <v>8.125</v>
      </c>
      <c r="K38" s="104">
        <v>92</v>
      </c>
      <c r="L38" s="105">
        <v>27</v>
      </c>
      <c r="M38" s="94">
        <f t="shared" si="4"/>
        <v>119</v>
      </c>
      <c r="N38" s="104">
        <v>0</v>
      </c>
      <c r="O38" s="105">
        <v>12</v>
      </c>
      <c r="P38" s="94">
        <f t="shared" si="5"/>
        <v>12</v>
      </c>
      <c r="Q38" s="93">
        <f t="shared" si="9"/>
        <v>131</v>
      </c>
      <c r="R38" s="95">
        <f t="shared" si="6"/>
        <v>9.1603053435114496</v>
      </c>
      <c r="S38" s="96">
        <f t="shared" si="7"/>
        <v>7.5200918484500567</v>
      </c>
      <c r="T38" s="91"/>
      <c r="U38" s="91"/>
      <c r="V38" s="24">
        <v>1</v>
      </c>
      <c r="Z38" s="71"/>
      <c r="AA38" s="71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</row>
    <row r="39" spans="1:59" s="24" customFormat="1" ht="17.100000000000001" customHeight="1">
      <c r="A39" s="300" t="s">
        <v>32</v>
      </c>
      <c r="B39" s="104">
        <v>12</v>
      </c>
      <c r="C39" s="108">
        <v>2</v>
      </c>
      <c r="D39" s="94">
        <f t="shared" si="18"/>
        <v>14</v>
      </c>
      <c r="E39" s="104">
        <v>0</v>
      </c>
      <c r="F39" s="105">
        <v>1</v>
      </c>
      <c r="G39" s="94">
        <f t="shared" si="19"/>
        <v>1</v>
      </c>
      <c r="H39" s="93">
        <f t="shared" si="8"/>
        <v>15</v>
      </c>
      <c r="I39" s="95">
        <f t="shared" si="2"/>
        <v>6.666666666666667</v>
      </c>
      <c r="J39" s="96">
        <f t="shared" si="3"/>
        <v>9.375</v>
      </c>
      <c r="K39" s="104">
        <v>107</v>
      </c>
      <c r="L39" s="105">
        <v>40</v>
      </c>
      <c r="M39" s="94">
        <f t="shared" si="4"/>
        <v>147</v>
      </c>
      <c r="N39" s="104">
        <v>1</v>
      </c>
      <c r="O39" s="105">
        <v>5</v>
      </c>
      <c r="P39" s="94">
        <f t="shared" si="5"/>
        <v>6</v>
      </c>
      <c r="Q39" s="93">
        <f t="shared" si="9"/>
        <v>153</v>
      </c>
      <c r="R39" s="95">
        <f t="shared" si="6"/>
        <v>3.9215686274509802</v>
      </c>
      <c r="S39" s="96">
        <f t="shared" si="7"/>
        <v>8.7830080367393784</v>
      </c>
      <c r="T39" s="91"/>
      <c r="U39" s="91"/>
      <c r="V39" s="24">
        <v>1</v>
      </c>
      <c r="Z39" s="71"/>
      <c r="AA39" s="71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</row>
    <row r="40" spans="1:59" s="24" customFormat="1" ht="17.100000000000001" customHeight="1">
      <c r="A40" s="300" t="s">
        <v>33</v>
      </c>
      <c r="B40" s="104">
        <v>10</v>
      </c>
      <c r="C40" s="108">
        <v>2</v>
      </c>
      <c r="D40" s="94">
        <f t="shared" si="18"/>
        <v>12</v>
      </c>
      <c r="E40" s="104">
        <v>0</v>
      </c>
      <c r="F40" s="105">
        <v>0</v>
      </c>
      <c r="G40" s="94">
        <f t="shared" si="19"/>
        <v>0</v>
      </c>
      <c r="H40" s="93">
        <f t="shared" si="8"/>
        <v>12</v>
      </c>
      <c r="I40" s="95">
        <f t="shared" si="2"/>
        <v>0</v>
      </c>
      <c r="J40" s="96">
        <f t="shared" si="3"/>
        <v>7.5</v>
      </c>
      <c r="K40" s="104">
        <v>99</v>
      </c>
      <c r="L40" s="105">
        <v>25</v>
      </c>
      <c r="M40" s="94">
        <f t="shared" si="4"/>
        <v>124</v>
      </c>
      <c r="N40" s="104">
        <v>0</v>
      </c>
      <c r="O40" s="105">
        <v>3</v>
      </c>
      <c r="P40" s="94">
        <f t="shared" si="5"/>
        <v>3</v>
      </c>
      <c r="Q40" s="93">
        <f t="shared" si="9"/>
        <v>127</v>
      </c>
      <c r="R40" s="95">
        <f t="shared" si="6"/>
        <v>2.3622047244094486</v>
      </c>
      <c r="S40" s="96">
        <f t="shared" si="7"/>
        <v>7.2904707233065436</v>
      </c>
      <c r="T40" s="91"/>
      <c r="U40" s="91"/>
      <c r="V40" s="24">
        <v>1</v>
      </c>
      <c r="Z40" s="71"/>
      <c r="AA40" s="71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</row>
    <row r="41" spans="1:59" s="24" customFormat="1" ht="17.100000000000001" customHeight="1">
      <c r="A41" s="300" t="s">
        <v>34</v>
      </c>
      <c r="B41" s="104">
        <v>13</v>
      </c>
      <c r="C41" s="108">
        <v>4</v>
      </c>
      <c r="D41" s="94">
        <f t="shared" si="18"/>
        <v>17</v>
      </c>
      <c r="E41" s="104">
        <v>0</v>
      </c>
      <c r="F41" s="105">
        <v>1</v>
      </c>
      <c r="G41" s="94">
        <f t="shared" si="19"/>
        <v>1</v>
      </c>
      <c r="H41" s="93">
        <f t="shared" si="8"/>
        <v>18</v>
      </c>
      <c r="I41" s="95">
        <f t="shared" si="2"/>
        <v>5.5555555555555554</v>
      </c>
      <c r="J41" s="96">
        <f t="shared" si="3"/>
        <v>11.25</v>
      </c>
      <c r="K41" s="104">
        <v>138</v>
      </c>
      <c r="L41" s="105">
        <v>16</v>
      </c>
      <c r="M41" s="94">
        <f t="shared" si="4"/>
        <v>154</v>
      </c>
      <c r="N41" s="104">
        <v>0</v>
      </c>
      <c r="O41" s="105">
        <v>3</v>
      </c>
      <c r="P41" s="94">
        <f t="shared" si="5"/>
        <v>3</v>
      </c>
      <c r="Q41" s="93">
        <f t="shared" si="9"/>
        <v>157</v>
      </c>
      <c r="R41" s="95">
        <f t="shared" si="6"/>
        <v>1.910828025477707</v>
      </c>
      <c r="S41" s="96">
        <f t="shared" si="7"/>
        <v>9.0126291618828915</v>
      </c>
      <c r="T41" s="91"/>
      <c r="U41" s="91"/>
      <c r="V41" s="24">
        <v>1</v>
      </c>
      <c r="Z41" s="71"/>
      <c r="AA41" s="71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</row>
    <row r="42" spans="1:59" s="24" customFormat="1" ht="17.100000000000001" customHeight="1">
      <c r="A42" s="300" t="s">
        <v>35</v>
      </c>
      <c r="B42" s="104">
        <v>13</v>
      </c>
      <c r="C42" s="108">
        <v>3</v>
      </c>
      <c r="D42" s="94">
        <f t="shared" si="18"/>
        <v>16</v>
      </c>
      <c r="E42" s="104">
        <v>0</v>
      </c>
      <c r="F42" s="105">
        <v>2</v>
      </c>
      <c r="G42" s="94">
        <f t="shared" si="19"/>
        <v>2</v>
      </c>
      <c r="H42" s="93">
        <f t="shared" si="8"/>
        <v>18</v>
      </c>
      <c r="I42" s="95">
        <f t="shared" si="2"/>
        <v>11.111111111111111</v>
      </c>
      <c r="J42" s="96">
        <f t="shared" si="3"/>
        <v>11.25</v>
      </c>
      <c r="K42" s="104">
        <v>110</v>
      </c>
      <c r="L42" s="105">
        <v>25</v>
      </c>
      <c r="M42" s="94">
        <f t="shared" si="4"/>
        <v>135</v>
      </c>
      <c r="N42" s="104">
        <v>0</v>
      </c>
      <c r="O42" s="105">
        <v>7</v>
      </c>
      <c r="P42" s="94">
        <f t="shared" si="5"/>
        <v>7</v>
      </c>
      <c r="Q42" s="93">
        <f t="shared" si="9"/>
        <v>142</v>
      </c>
      <c r="R42" s="95">
        <f t="shared" si="6"/>
        <v>4.9295774647887329</v>
      </c>
      <c r="S42" s="96">
        <f t="shared" si="7"/>
        <v>8.151549942594718</v>
      </c>
      <c r="T42" s="91"/>
      <c r="U42" s="91"/>
      <c r="V42" s="24">
        <v>1</v>
      </c>
      <c r="Z42" s="71"/>
      <c r="AA42" s="71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</row>
    <row r="43" spans="1:59" s="24" customFormat="1" ht="17.100000000000001" customHeight="1">
      <c r="A43" s="300" t="s">
        <v>36</v>
      </c>
      <c r="B43" s="104">
        <v>14</v>
      </c>
      <c r="C43" s="108">
        <v>0</v>
      </c>
      <c r="D43" s="94">
        <f t="shared" si="18"/>
        <v>14</v>
      </c>
      <c r="E43" s="104">
        <v>0</v>
      </c>
      <c r="F43" s="105">
        <v>1</v>
      </c>
      <c r="G43" s="94">
        <f t="shared" si="19"/>
        <v>1</v>
      </c>
      <c r="H43" s="93">
        <f t="shared" si="8"/>
        <v>15</v>
      </c>
      <c r="I43" s="95">
        <f t="shared" si="2"/>
        <v>6.666666666666667</v>
      </c>
      <c r="J43" s="96">
        <f t="shared" si="3"/>
        <v>9.375</v>
      </c>
      <c r="K43" s="104">
        <v>140</v>
      </c>
      <c r="L43" s="105">
        <v>24</v>
      </c>
      <c r="M43" s="94">
        <f t="shared" si="4"/>
        <v>164</v>
      </c>
      <c r="N43" s="104">
        <v>0</v>
      </c>
      <c r="O43" s="105">
        <v>3</v>
      </c>
      <c r="P43" s="94">
        <f t="shared" si="5"/>
        <v>3</v>
      </c>
      <c r="Q43" s="93">
        <f t="shared" si="9"/>
        <v>167</v>
      </c>
      <c r="R43" s="95">
        <f t="shared" si="6"/>
        <v>1.7964071856287427</v>
      </c>
      <c r="S43" s="96">
        <f t="shared" si="7"/>
        <v>9.5866819747416745</v>
      </c>
      <c r="T43" s="91"/>
      <c r="U43" s="91"/>
      <c r="V43" s="24">
        <v>1</v>
      </c>
      <c r="Z43" s="71"/>
      <c r="AA43" s="71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</row>
    <row r="44" spans="1:59" s="24" customFormat="1" ht="17.100000000000001" customHeight="1">
      <c r="A44" s="300" t="s">
        <v>37</v>
      </c>
      <c r="B44" s="107">
        <v>7</v>
      </c>
      <c r="C44" s="108">
        <v>1</v>
      </c>
      <c r="D44" s="109">
        <f t="shared" si="18"/>
        <v>8</v>
      </c>
      <c r="E44" s="107">
        <v>0</v>
      </c>
      <c r="F44" s="110">
        <v>2</v>
      </c>
      <c r="G44" s="109">
        <f t="shared" si="19"/>
        <v>2</v>
      </c>
      <c r="H44" s="104">
        <f t="shared" si="8"/>
        <v>10</v>
      </c>
      <c r="I44" s="95">
        <f t="shared" si="2"/>
        <v>20</v>
      </c>
      <c r="J44" s="96">
        <f t="shared" si="3"/>
        <v>6.25</v>
      </c>
      <c r="K44" s="107">
        <v>133</v>
      </c>
      <c r="L44" s="108">
        <v>33</v>
      </c>
      <c r="M44" s="109">
        <f t="shared" si="4"/>
        <v>166</v>
      </c>
      <c r="N44" s="107">
        <v>0</v>
      </c>
      <c r="O44" s="110">
        <v>1</v>
      </c>
      <c r="P44" s="109">
        <f t="shared" si="5"/>
        <v>1</v>
      </c>
      <c r="Q44" s="104">
        <f t="shared" si="9"/>
        <v>167</v>
      </c>
      <c r="R44" s="95">
        <f t="shared" si="6"/>
        <v>0.5988023952095809</v>
      </c>
      <c r="S44" s="96">
        <f t="shared" si="7"/>
        <v>9.5866819747416745</v>
      </c>
      <c r="T44" s="91"/>
      <c r="U44" s="91"/>
      <c r="V44" s="24">
        <v>1</v>
      </c>
      <c r="W44" s="72"/>
      <c r="Z44" s="71"/>
      <c r="AA44" s="71"/>
      <c r="AB44" s="72"/>
      <c r="AC44" s="72"/>
      <c r="AD44" s="72"/>
      <c r="AE44" s="72"/>
      <c r="AF44" s="23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</row>
    <row r="45" spans="1:59" s="24" customFormat="1" ht="17.100000000000001" customHeight="1">
      <c r="A45" s="112" t="s">
        <v>38</v>
      </c>
      <c r="B45" s="107">
        <v>12</v>
      </c>
      <c r="C45" s="108">
        <v>4</v>
      </c>
      <c r="D45" s="109">
        <f t="shared" si="18"/>
        <v>16</v>
      </c>
      <c r="E45" s="107">
        <v>0</v>
      </c>
      <c r="F45" s="110">
        <v>0</v>
      </c>
      <c r="G45" s="109">
        <f t="shared" si="19"/>
        <v>0</v>
      </c>
      <c r="H45" s="104">
        <f t="shared" si="8"/>
        <v>16</v>
      </c>
      <c r="I45" s="95">
        <f t="shared" si="2"/>
        <v>0</v>
      </c>
      <c r="J45" s="96">
        <f t="shared" si="3"/>
        <v>10</v>
      </c>
      <c r="K45" s="107">
        <v>121</v>
      </c>
      <c r="L45" s="108">
        <v>23</v>
      </c>
      <c r="M45" s="109">
        <f t="shared" si="4"/>
        <v>144</v>
      </c>
      <c r="N45" s="107">
        <v>0</v>
      </c>
      <c r="O45" s="110">
        <v>0</v>
      </c>
      <c r="P45" s="109">
        <f t="shared" si="5"/>
        <v>0</v>
      </c>
      <c r="Q45" s="104">
        <f t="shared" si="9"/>
        <v>144</v>
      </c>
      <c r="R45" s="95">
        <f t="shared" si="6"/>
        <v>0</v>
      </c>
      <c r="S45" s="96">
        <f t="shared" si="7"/>
        <v>8.2663605051664746</v>
      </c>
      <c r="T45" s="91"/>
      <c r="U45" s="91"/>
      <c r="V45" s="24">
        <v>1</v>
      </c>
      <c r="W45" s="72"/>
      <c r="Z45" s="71"/>
      <c r="AA45" s="71"/>
      <c r="AB45" s="72"/>
      <c r="AC45" s="72"/>
      <c r="AD45" s="72"/>
      <c r="AE45" s="72"/>
      <c r="AF45" s="23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  <c r="BG45" s="72"/>
    </row>
    <row r="46" spans="1:59" s="24" customFormat="1" ht="17.100000000000001" customHeight="1">
      <c r="A46" s="113" t="s">
        <v>39</v>
      </c>
      <c r="B46" s="114">
        <v>2</v>
      </c>
      <c r="C46" s="115">
        <v>1</v>
      </c>
      <c r="D46" s="116">
        <f t="shared" si="18"/>
        <v>3</v>
      </c>
      <c r="E46" s="114">
        <v>0</v>
      </c>
      <c r="F46" s="117">
        <v>1</v>
      </c>
      <c r="G46" s="116">
        <f t="shared" si="19"/>
        <v>1</v>
      </c>
      <c r="H46" s="118">
        <f t="shared" si="8"/>
        <v>4</v>
      </c>
      <c r="I46" s="119">
        <f t="shared" si="2"/>
        <v>25</v>
      </c>
      <c r="J46" s="120">
        <f t="shared" si="3"/>
        <v>2.5</v>
      </c>
      <c r="K46" s="114">
        <v>34</v>
      </c>
      <c r="L46" s="115">
        <v>8</v>
      </c>
      <c r="M46" s="116">
        <f t="shared" si="4"/>
        <v>42</v>
      </c>
      <c r="N46" s="114">
        <v>0</v>
      </c>
      <c r="O46" s="117">
        <v>2</v>
      </c>
      <c r="P46" s="116">
        <f t="shared" si="5"/>
        <v>2</v>
      </c>
      <c r="Q46" s="118">
        <f t="shared" si="9"/>
        <v>44</v>
      </c>
      <c r="R46" s="119">
        <f t="shared" si="6"/>
        <v>4.5454545454545459</v>
      </c>
      <c r="S46" s="120">
        <f t="shared" si="7"/>
        <v>2.525832376578645</v>
      </c>
      <c r="T46" s="91"/>
      <c r="U46" s="91"/>
      <c r="V46" s="23"/>
      <c r="W46" s="72"/>
      <c r="Z46" s="71"/>
      <c r="AA46" s="71"/>
      <c r="AB46" s="72"/>
      <c r="AC46" s="72"/>
      <c r="AD46" s="72"/>
      <c r="AE46" s="72"/>
      <c r="AF46" s="23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</row>
    <row r="47" spans="1:59" s="24" customFormat="1" ht="17.100000000000001" customHeight="1">
      <c r="A47" s="122" t="s">
        <v>40</v>
      </c>
      <c r="B47" s="123">
        <v>3</v>
      </c>
      <c r="C47" s="124">
        <v>0</v>
      </c>
      <c r="D47" s="125">
        <f t="shared" si="18"/>
        <v>3</v>
      </c>
      <c r="E47" s="123">
        <v>0</v>
      </c>
      <c r="F47" s="126">
        <v>0</v>
      </c>
      <c r="G47" s="125">
        <f t="shared" si="19"/>
        <v>0</v>
      </c>
      <c r="H47" s="127">
        <f t="shared" si="8"/>
        <v>3</v>
      </c>
      <c r="I47" s="128">
        <f t="shared" si="2"/>
        <v>0</v>
      </c>
      <c r="J47" s="129">
        <f t="shared" si="3"/>
        <v>1.875</v>
      </c>
      <c r="K47" s="123">
        <v>22</v>
      </c>
      <c r="L47" s="124">
        <v>5</v>
      </c>
      <c r="M47" s="125">
        <f t="shared" si="4"/>
        <v>27</v>
      </c>
      <c r="N47" s="123">
        <v>0</v>
      </c>
      <c r="O47" s="126">
        <v>0</v>
      </c>
      <c r="P47" s="125">
        <f t="shared" si="5"/>
        <v>0</v>
      </c>
      <c r="Q47" s="127">
        <f t="shared" si="9"/>
        <v>27</v>
      </c>
      <c r="R47" s="128">
        <f t="shared" si="6"/>
        <v>0</v>
      </c>
      <c r="S47" s="129">
        <f t="shared" si="7"/>
        <v>1.549942594718714</v>
      </c>
      <c r="T47" s="91"/>
      <c r="U47" s="91"/>
      <c r="V47" s="23"/>
      <c r="W47" s="72"/>
      <c r="Z47" s="71"/>
      <c r="AA47" s="71"/>
      <c r="AB47" s="72"/>
      <c r="AC47" s="72"/>
      <c r="AD47" s="72"/>
      <c r="AE47" s="72"/>
      <c r="AF47" s="23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</row>
    <row r="48" spans="1:59" s="24" customFormat="1" ht="17.100000000000001" customHeight="1">
      <c r="A48" s="122" t="s">
        <v>41</v>
      </c>
      <c r="B48" s="123">
        <v>0</v>
      </c>
      <c r="C48" s="124">
        <v>0</v>
      </c>
      <c r="D48" s="125">
        <f t="shared" si="18"/>
        <v>0</v>
      </c>
      <c r="E48" s="123">
        <v>0</v>
      </c>
      <c r="F48" s="126">
        <v>0</v>
      </c>
      <c r="G48" s="125">
        <f t="shared" si="19"/>
        <v>0</v>
      </c>
      <c r="H48" s="127">
        <f t="shared" si="8"/>
        <v>0</v>
      </c>
      <c r="I48" s="391" t="str">
        <f>IF(H48=0,"-",G48/H48%)</f>
        <v>-</v>
      </c>
      <c r="J48" s="129">
        <f t="shared" si="3"/>
        <v>0</v>
      </c>
      <c r="K48" s="123">
        <v>28</v>
      </c>
      <c r="L48" s="124">
        <v>4</v>
      </c>
      <c r="M48" s="125">
        <f t="shared" si="4"/>
        <v>32</v>
      </c>
      <c r="N48" s="123">
        <v>0</v>
      </c>
      <c r="O48" s="126">
        <v>1</v>
      </c>
      <c r="P48" s="125">
        <f t="shared" si="5"/>
        <v>1</v>
      </c>
      <c r="Q48" s="127">
        <f t="shared" si="9"/>
        <v>33</v>
      </c>
      <c r="R48" s="128">
        <f t="shared" si="6"/>
        <v>3.0303030303030303</v>
      </c>
      <c r="S48" s="129">
        <f t="shared" si="7"/>
        <v>1.8943742824339838</v>
      </c>
      <c r="T48" s="91"/>
      <c r="U48" s="91"/>
      <c r="V48" s="23"/>
      <c r="W48" s="72"/>
      <c r="Z48" s="71"/>
      <c r="AA48" s="71"/>
      <c r="AB48" s="72"/>
      <c r="AC48" s="72"/>
      <c r="AD48" s="72"/>
      <c r="AE48" s="72"/>
      <c r="AF48" s="23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</row>
    <row r="49" spans="1:59" s="24" customFormat="1" ht="17.100000000000001" customHeight="1">
      <c r="A49" s="122" t="s">
        <v>42</v>
      </c>
      <c r="B49" s="123">
        <v>4</v>
      </c>
      <c r="C49" s="124">
        <v>0</v>
      </c>
      <c r="D49" s="125">
        <f t="shared" si="18"/>
        <v>4</v>
      </c>
      <c r="E49" s="123">
        <v>0</v>
      </c>
      <c r="F49" s="126">
        <v>0</v>
      </c>
      <c r="G49" s="125">
        <f t="shared" si="19"/>
        <v>0</v>
      </c>
      <c r="H49" s="127">
        <f t="shared" si="8"/>
        <v>4</v>
      </c>
      <c r="I49" s="128">
        <f t="shared" si="2"/>
        <v>0</v>
      </c>
      <c r="J49" s="129">
        <f t="shared" si="3"/>
        <v>2.5</v>
      </c>
      <c r="K49" s="123">
        <v>23</v>
      </c>
      <c r="L49" s="124">
        <v>3</v>
      </c>
      <c r="M49" s="125">
        <f t="shared" si="4"/>
        <v>26</v>
      </c>
      <c r="N49" s="123">
        <v>0</v>
      </c>
      <c r="O49" s="126">
        <v>0</v>
      </c>
      <c r="P49" s="125">
        <f t="shared" si="5"/>
        <v>0</v>
      </c>
      <c r="Q49" s="127">
        <f t="shared" si="9"/>
        <v>26</v>
      </c>
      <c r="R49" s="128">
        <f t="shared" si="6"/>
        <v>0</v>
      </c>
      <c r="S49" s="129">
        <f t="shared" si="7"/>
        <v>1.4925373134328357</v>
      </c>
      <c r="T49" s="91"/>
      <c r="U49" s="91"/>
      <c r="V49" s="23"/>
      <c r="W49" s="72"/>
      <c r="Z49" s="71"/>
      <c r="AA49" s="71"/>
      <c r="AB49" s="72"/>
      <c r="AC49" s="72"/>
      <c r="AD49" s="72"/>
      <c r="AE49" s="72"/>
      <c r="AF49" s="23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</row>
    <row r="50" spans="1:59" s="24" customFormat="1" ht="17.100000000000001" customHeight="1">
      <c r="A50" s="122" t="s">
        <v>43</v>
      </c>
      <c r="B50" s="74">
        <v>1</v>
      </c>
      <c r="C50" s="384">
        <v>0</v>
      </c>
      <c r="D50" s="75">
        <f t="shared" si="18"/>
        <v>1</v>
      </c>
      <c r="E50" s="74">
        <v>0</v>
      </c>
      <c r="F50" s="75">
        <v>0</v>
      </c>
      <c r="G50" s="75">
        <f t="shared" si="19"/>
        <v>0</v>
      </c>
      <c r="H50" s="74">
        <f t="shared" si="8"/>
        <v>1</v>
      </c>
      <c r="I50" s="76">
        <f t="shared" si="2"/>
        <v>0</v>
      </c>
      <c r="J50" s="77">
        <f t="shared" si="3"/>
        <v>0.625</v>
      </c>
      <c r="K50" s="74">
        <v>21</v>
      </c>
      <c r="L50" s="75">
        <v>3</v>
      </c>
      <c r="M50" s="75">
        <f t="shared" si="4"/>
        <v>24</v>
      </c>
      <c r="N50" s="74">
        <v>0</v>
      </c>
      <c r="O50" s="75">
        <v>0</v>
      </c>
      <c r="P50" s="75">
        <f t="shared" si="5"/>
        <v>0</v>
      </c>
      <c r="Q50" s="74">
        <f t="shared" si="9"/>
        <v>24</v>
      </c>
      <c r="R50" s="76">
        <f t="shared" si="6"/>
        <v>0</v>
      </c>
      <c r="S50" s="77">
        <f t="shared" si="7"/>
        <v>1.3777267508610791</v>
      </c>
      <c r="T50" s="70"/>
      <c r="U50" s="70"/>
      <c r="Z50" s="71"/>
      <c r="AA50" s="71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</row>
    <row r="51" spans="1:59" s="24" customFormat="1" ht="17.100000000000001" customHeight="1">
      <c r="A51" s="131" t="s">
        <v>44</v>
      </c>
      <c r="B51" s="86">
        <v>1</v>
      </c>
      <c r="C51" s="386">
        <v>0</v>
      </c>
      <c r="D51" s="87">
        <f t="shared" si="18"/>
        <v>1</v>
      </c>
      <c r="E51" s="86">
        <v>0</v>
      </c>
      <c r="F51" s="87">
        <v>0</v>
      </c>
      <c r="G51" s="87">
        <f t="shared" si="19"/>
        <v>0</v>
      </c>
      <c r="H51" s="86">
        <f t="shared" si="8"/>
        <v>1</v>
      </c>
      <c r="I51" s="132">
        <f t="shared" si="2"/>
        <v>0</v>
      </c>
      <c r="J51" s="133">
        <f t="shared" si="3"/>
        <v>0.625</v>
      </c>
      <c r="K51" s="86">
        <v>14</v>
      </c>
      <c r="L51" s="87">
        <v>5</v>
      </c>
      <c r="M51" s="87">
        <f t="shared" si="4"/>
        <v>19</v>
      </c>
      <c r="N51" s="86">
        <v>0</v>
      </c>
      <c r="O51" s="87">
        <v>0</v>
      </c>
      <c r="P51" s="87">
        <f t="shared" si="5"/>
        <v>0</v>
      </c>
      <c r="Q51" s="86">
        <f t="shared" si="9"/>
        <v>19</v>
      </c>
      <c r="R51" s="132">
        <f t="shared" si="6"/>
        <v>0</v>
      </c>
      <c r="S51" s="133">
        <f t="shared" si="7"/>
        <v>1.0907003444316876</v>
      </c>
      <c r="T51" s="70"/>
      <c r="U51" s="70"/>
      <c r="Z51" s="71"/>
      <c r="AA51" s="71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  <c r="BG51" s="72"/>
    </row>
    <row r="52" spans="1:59" s="24" customFormat="1" ht="17.100000000000001" customHeight="1">
      <c r="A52" s="112" t="s">
        <v>45</v>
      </c>
      <c r="B52" s="93">
        <f>SUM(B46:B51)</f>
        <v>11</v>
      </c>
      <c r="C52" s="387">
        <f>SUM(C46:C51)</f>
        <v>1</v>
      </c>
      <c r="D52" s="94">
        <f t="shared" ref="D52" si="20">SUM(D46:D51)</f>
        <v>12</v>
      </c>
      <c r="E52" s="93">
        <f>SUM(E46:E51)</f>
        <v>0</v>
      </c>
      <c r="F52" s="94">
        <f>SUM(F46:F51)</f>
        <v>1</v>
      </c>
      <c r="G52" s="94">
        <f t="shared" ref="G52" si="21">SUM(G46:G51)</f>
        <v>1</v>
      </c>
      <c r="H52" s="93">
        <f t="shared" si="8"/>
        <v>13</v>
      </c>
      <c r="I52" s="95">
        <f t="shared" si="2"/>
        <v>7.6923076923076916</v>
      </c>
      <c r="J52" s="96">
        <f t="shared" si="3"/>
        <v>8.125</v>
      </c>
      <c r="K52" s="93">
        <f>SUM(K46:K51)</f>
        <v>142</v>
      </c>
      <c r="L52" s="94">
        <f>SUM(L46:L51)</f>
        <v>28</v>
      </c>
      <c r="M52" s="94">
        <f t="shared" ref="M52:P52" si="22">SUM(M46:M51)</f>
        <v>170</v>
      </c>
      <c r="N52" s="93">
        <f>SUM(N46:N51)</f>
        <v>0</v>
      </c>
      <c r="O52" s="94">
        <f>SUM(O46:O51)</f>
        <v>3</v>
      </c>
      <c r="P52" s="94">
        <f t="shared" si="22"/>
        <v>3</v>
      </c>
      <c r="Q52" s="93">
        <f t="shared" si="9"/>
        <v>173</v>
      </c>
      <c r="R52" s="95">
        <f t="shared" si="6"/>
        <v>1.7341040462427746</v>
      </c>
      <c r="S52" s="96">
        <f t="shared" si="7"/>
        <v>9.9311136624569443</v>
      </c>
      <c r="T52" s="91"/>
      <c r="U52" s="91"/>
      <c r="V52" s="24">
        <v>1</v>
      </c>
      <c r="Z52" s="71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</row>
    <row r="53" spans="1:59" s="24" customFormat="1" ht="17.100000000000001" customHeight="1">
      <c r="A53" s="98" t="s">
        <v>46</v>
      </c>
      <c r="B53" s="134">
        <v>2</v>
      </c>
      <c r="C53" s="389">
        <v>0</v>
      </c>
      <c r="D53" s="135">
        <f t="shared" ref="D53:D58" si="23">SUM(B53:C53)</f>
        <v>2</v>
      </c>
      <c r="E53" s="134">
        <v>0</v>
      </c>
      <c r="F53" s="135">
        <v>0</v>
      </c>
      <c r="G53" s="135">
        <f t="shared" ref="G53:G58" si="24">SUM(E53:F53)</f>
        <v>0</v>
      </c>
      <c r="H53" s="134">
        <f t="shared" si="8"/>
        <v>2</v>
      </c>
      <c r="I53" s="136">
        <f t="shared" si="2"/>
        <v>0</v>
      </c>
      <c r="J53" s="137">
        <f t="shared" si="3"/>
        <v>1.25</v>
      </c>
      <c r="K53" s="134">
        <v>37</v>
      </c>
      <c r="L53" s="135">
        <v>6</v>
      </c>
      <c r="M53" s="135">
        <f t="shared" si="4"/>
        <v>43</v>
      </c>
      <c r="N53" s="134">
        <v>0</v>
      </c>
      <c r="O53" s="135">
        <v>0</v>
      </c>
      <c r="P53" s="135">
        <f t="shared" si="5"/>
        <v>0</v>
      </c>
      <c r="Q53" s="134">
        <f t="shared" si="9"/>
        <v>43</v>
      </c>
      <c r="R53" s="136">
        <f t="shared" si="6"/>
        <v>0</v>
      </c>
      <c r="S53" s="137">
        <f t="shared" si="7"/>
        <v>2.4684270952927667</v>
      </c>
      <c r="T53" s="70"/>
      <c r="U53" s="70"/>
      <c r="Z53" s="71"/>
      <c r="AA53" s="71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2"/>
      <c r="BF53" s="72"/>
      <c r="BG53" s="72"/>
    </row>
    <row r="54" spans="1:59" s="24" customFormat="1" ht="17.100000000000001" customHeight="1">
      <c r="A54" s="73" t="s">
        <v>47</v>
      </c>
      <c r="B54" s="74">
        <v>2</v>
      </c>
      <c r="C54" s="384">
        <v>0</v>
      </c>
      <c r="D54" s="75">
        <f t="shared" si="23"/>
        <v>2</v>
      </c>
      <c r="E54" s="74">
        <v>0</v>
      </c>
      <c r="F54" s="75">
        <v>0</v>
      </c>
      <c r="G54" s="75">
        <f t="shared" si="24"/>
        <v>0</v>
      </c>
      <c r="H54" s="74">
        <f t="shared" si="8"/>
        <v>2</v>
      </c>
      <c r="I54" s="76">
        <f t="shared" si="2"/>
        <v>0</v>
      </c>
      <c r="J54" s="77">
        <f t="shared" si="3"/>
        <v>1.25</v>
      </c>
      <c r="K54" s="74">
        <v>32</v>
      </c>
      <c r="L54" s="75">
        <v>2</v>
      </c>
      <c r="M54" s="75">
        <f t="shared" si="4"/>
        <v>34</v>
      </c>
      <c r="N54" s="74">
        <v>0</v>
      </c>
      <c r="O54" s="75">
        <v>0</v>
      </c>
      <c r="P54" s="75">
        <f t="shared" si="5"/>
        <v>0</v>
      </c>
      <c r="Q54" s="74">
        <f t="shared" si="9"/>
        <v>34</v>
      </c>
      <c r="R54" s="76">
        <f t="shared" si="6"/>
        <v>0</v>
      </c>
      <c r="S54" s="77">
        <f t="shared" si="7"/>
        <v>1.9517795637198621</v>
      </c>
      <c r="T54" s="70"/>
      <c r="U54" s="70"/>
      <c r="Z54" s="71"/>
      <c r="AA54" s="71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  <c r="BE54" s="72"/>
      <c r="BF54" s="72"/>
      <c r="BG54" s="72"/>
    </row>
    <row r="55" spans="1:59" s="24" customFormat="1" ht="17.100000000000001" customHeight="1">
      <c r="A55" s="73" t="s">
        <v>48</v>
      </c>
      <c r="B55" s="74">
        <v>0</v>
      </c>
      <c r="C55" s="384">
        <v>0</v>
      </c>
      <c r="D55" s="75">
        <f t="shared" si="23"/>
        <v>0</v>
      </c>
      <c r="E55" s="74">
        <v>0</v>
      </c>
      <c r="F55" s="75">
        <v>0</v>
      </c>
      <c r="G55" s="75">
        <f t="shared" si="24"/>
        <v>0</v>
      </c>
      <c r="H55" s="74">
        <f t="shared" si="8"/>
        <v>0</v>
      </c>
      <c r="I55" s="391" t="str">
        <f>IF(H55=0,"-",G55/H55%)</f>
        <v>-</v>
      </c>
      <c r="J55" s="77">
        <f t="shared" si="3"/>
        <v>0</v>
      </c>
      <c r="K55" s="74">
        <v>23</v>
      </c>
      <c r="L55" s="75">
        <v>0</v>
      </c>
      <c r="M55" s="75">
        <f t="shared" si="4"/>
        <v>23</v>
      </c>
      <c r="N55" s="74">
        <v>0</v>
      </c>
      <c r="O55" s="75">
        <v>0</v>
      </c>
      <c r="P55" s="75">
        <f t="shared" si="5"/>
        <v>0</v>
      </c>
      <c r="Q55" s="74">
        <f t="shared" si="9"/>
        <v>23</v>
      </c>
      <c r="R55" s="76">
        <f t="shared" si="6"/>
        <v>0</v>
      </c>
      <c r="S55" s="77">
        <f t="shared" si="7"/>
        <v>1.3203214695752008</v>
      </c>
      <c r="T55" s="70"/>
      <c r="U55" s="70"/>
      <c r="Z55" s="71"/>
      <c r="AA55" s="71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  <c r="AZ55" s="72"/>
      <c r="BA55" s="72"/>
      <c r="BB55" s="72"/>
      <c r="BC55" s="72"/>
      <c r="BD55" s="72"/>
      <c r="BE55" s="72"/>
      <c r="BF55" s="72"/>
      <c r="BG55" s="72"/>
    </row>
    <row r="56" spans="1:59" s="24" customFormat="1" ht="17.100000000000001" customHeight="1">
      <c r="A56" s="73" t="s">
        <v>49</v>
      </c>
      <c r="B56" s="74">
        <v>2</v>
      </c>
      <c r="C56" s="384">
        <v>1</v>
      </c>
      <c r="D56" s="75">
        <f t="shared" si="23"/>
        <v>3</v>
      </c>
      <c r="E56" s="74">
        <v>0</v>
      </c>
      <c r="F56" s="75">
        <v>0</v>
      </c>
      <c r="G56" s="75">
        <f t="shared" si="24"/>
        <v>0</v>
      </c>
      <c r="H56" s="74">
        <f t="shared" si="8"/>
        <v>3</v>
      </c>
      <c r="I56" s="128">
        <f t="shared" si="2"/>
        <v>0</v>
      </c>
      <c r="J56" s="129">
        <f t="shared" si="3"/>
        <v>1.875</v>
      </c>
      <c r="K56" s="74">
        <v>22</v>
      </c>
      <c r="L56" s="75">
        <v>2</v>
      </c>
      <c r="M56" s="75">
        <f t="shared" si="4"/>
        <v>24</v>
      </c>
      <c r="N56" s="74">
        <v>0</v>
      </c>
      <c r="O56" s="75">
        <v>0</v>
      </c>
      <c r="P56" s="75">
        <f t="shared" si="5"/>
        <v>0</v>
      </c>
      <c r="Q56" s="74">
        <f t="shared" si="9"/>
        <v>24</v>
      </c>
      <c r="R56" s="128">
        <f t="shared" si="6"/>
        <v>0</v>
      </c>
      <c r="S56" s="129">
        <f t="shared" si="7"/>
        <v>1.3777267508610791</v>
      </c>
      <c r="T56" s="91"/>
      <c r="U56" s="91"/>
      <c r="Z56" s="71"/>
      <c r="AA56" s="71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</row>
    <row r="57" spans="1:59" s="24" customFormat="1" ht="17.100000000000001" customHeight="1">
      <c r="A57" s="73" t="s">
        <v>50</v>
      </c>
      <c r="B57" s="74">
        <v>1</v>
      </c>
      <c r="C57" s="384">
        <v>0</v>
      </c>
      <c r="D57" s="75">
        <f t="shared" si="23"/>
        <v>1</v>
      </c>
      <c r="E57" s="74">
        <v>0</v>
      </c>
      <c r="F57" s="75">
        <v>0</v>
      </c>
      <c r="G57" s="75">
        <f t="shared" si="24"/>
        <v>0</v>
      </c>
      <c r="H57" s="74">
        <f t="shared" si="8"/>
        <v>1</v>
      </c>
      <c r="I57" s="76">
        <f t="shared" si="2"/>
        <v>0</v>
      </c>
      <c r="J57" s="77">
        <f t="shared" si="3"/>
        <v>0.625</v>
      </c>
      <c r="K57" s="74">
        <v>25</v>
      </c>
      <c r="L57" s="75">
        <v>3</v>
      </c>
      <c r="M57" s="75">
        <f t="shared" si="4"/>
        <v>28</v>
      </c>
      <c r="N57" s="74">
        <v>0</v>
      </c>
      <c r="O57" s="75">
        <v>0</v>
      </c>
      <c r="P57" s="75">
        <f t="shared" si="5"/>
        <v>0</v>
      </c>
      <c r="Q57" s="74">
        <f t="shared" si="9"/>
        <v>28</v>
      </c>
      <c r="R57" s="76">
        <f t="shared" si="6"/>
        <v>0</v>
      </c>
      <c r="S57" s="77">
        <f t="shared" si="7"/>
        <v>1.6073478760045923</v>
      </c>
      <c r="T57" s="70"/>
      <c r="U57" s="70"/>
      <c r="Z57" s="71"/>
      <c r="AA57" s="71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</row>
    <row r="58" spans="1:59" s="24" customFormat="1" ht="17.100000000000001" customHeight="1">
      <c r="A58" s="139" t="s">
        <v>51</v>
      </c>
      <c r="B58" s="86">
        <v>0</v>
      </c>
      <c r="C58" s="386">
        <v>0</v>
      </c>
      <c r="D58" s="87">
        <f t="shared" si="23"/>
        <v>0</v>
      </c>
      <c r="E58" s="86">
        <v>0</v>
      </c>
      <c r="F58" s="87">
        <v>0</v>
      </c>
      <c r="G58" s="87">
        <f t="shared" si="24"/>
        <v>0</v>
      </c>
      <c r="H58" s="86">
        <f t="shared" si="8"/>
        <v>0</v>
      </c>
      <c r="I58" s="391" t="str">
        <f>IF(H58=0,"-",G58/H58%)</f>
        <v>-</v>
      </c>
      <c r="J58" s="133">
        <f t="shared" si="3"/>
        <v>0</v>
      </c>
      <c r="K58" s="86">
        <v>30</v>
      </c>
      <c r="L58" s="87">
        <v>1</v>
      </c>
      <c r="M58" s="87">
        <f t="shared" si="4"/>
        <v>31</v>
      </c>
      <c r="N58" s="86">
        <v>0</v>
      </c>
      <c r="O58" s="87">
        <v>0</v>
      </c>
      <c r="P58" s="87">
        <f t="shared" si="5"/>
        <v>0</v>
      </c>
      <c r="Q58" s="86">
        <f t="shared" si="9"/>
        <v>31</v>
      </c>
      <c r="R58" s="132">
        <f t="shared" si="6"/>
        <v>0</v>
      </c>
      <c r="S58" s="133">
        <f t="shared" si="7"/>
        <v>1.7795637198622272</v>
      </c>
      <c r="T58" s="70"/>
      <c r="U58" s="70"/>
      <c r="Z58" s="71"/>
      <c r="AA58" s="71"/>
      <c r="AG58" s="72"/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72"/>
      <c r="BD58" s="72"/>
      <c r="BE58" s="72"/>
      <c r="BF58" s="72"/>
      <c r="BG58" s="72"/>
    </row>
    <row r="59" spans="1:59" s="24" customFormat="1" ht="17.100000000000001" customHeight="1" thickBot="1">
      <c r="A59" s="112" t="s">
        <v>52</v>
      </c>
      <c r="B59" s="309">
        <f>SUM(B53:B58)</f>
        <v>7</v>
      </c>
      <c r="C59" s="390">
        <f t="shared" ref="C59:G59" si="25">SUM(C53:C58)</f>
        <v>1</v>
      </c>
      <c r="D59" s="94">
        <f t="shared" si="25"/>
        <v>8</v>
      </c>
      <c r="E59" s="93">
        <f t="shared" si="25"/>
        <v>0</v>
      </c>
      <c r="F59" s="94">
        <f t="shared" si="25"/>
        <v>0</v>
      </c>
      <c r="G59" s="94">
        <f t="shared" si="25"/>
        <v>0</v>
      </c>
      <c r="H59" s="309">
        <f t="shared" si="8"/>
        <v>8</v>
      </c>
      <c r="I59" s="311">
        <f t="shared" si="2"/>
        <v>0</v>
      </c>
      <c r="J59" s="312">
        <f t="shared" si="3"/>
        <v>5</v>
      </c>
      <c r="K59" s="93">
        <f>SUM(K53:K58)</f>
        <v>169</v>
      </c>
      <c r="L59" s="94">
        <f>SUM(L53:L58)</f>
        <v>14</v>
      </c>
      <c r="M59" s="94">
        <f t="shared" ref="M59:P59" si="26">SUM(M53:M58)</f>
        <v>183</v>
      </c>
      <c r="N59" s="93">
        <f>SUM(N53:N58)</f>
        <v>0</v>
      </c>
      <c r="O59" s="94">
        <f>SUM(O53:O58)</f>
        <v>0</v>
      </c>
      <c r="P59" s="94">
        <f t="shared" si="26"/>
        <v>0</v>
      </c>
      <c r="Q59" s="309">
        <f t="shared" si="9"/>
        <v>183</v>
      </c>
      <c r="R59" s="311">
        <f t="shared" si="6"/>
        <v>0</v>
      </c>
      <c r="S59" s="312">
        <f t="shared" si="7"/>
        <v>10.505166475315727</v>
      </c>
      <c r="T59" s="91"/>
      <c r="U59" s="91"/>
      <c r="V59" s="24">
        <v>1</v>
      </c>
      <c r="Z59" s="71"/>
      <c r="AA59" s="71"/>
      <c r="AG59" s="72"/>
      <c r="AH59" s="72"/>
      <c r="AI59" s="72"/>
      <c r="AJ59" s="72"/>
      <c r="AK59" s="72"/>
      <c r="AL59" s="72"/>
      <c r="AM59" s="72"/>
      <c r="AN59" s="72"/>
      <c r="AO59" s="72"/>
      <c r="AP59" s="72"/>
      <c r="AQ59" s="72"/>
      <c r="AR59" s="72"/>
      <c r="AS59" s="72"/>
      <c r="AT59" s="72"/>
      <c r="AU59" s="72"/>
      <c r="AV59" s="72"/>
      <c r="AW59" s="72"/>
      <c r="AX59" s="72"/>
      <c r="AY59" s="72"/>
      <c r="AZ59" s="72"/>
      <c r="BA59" s="72"/>
      <c r="BB59" s="72"/>
      <c r="BC59" s="72"/>
      <c r="BD59" s="72"/>
      <c r="BE59" s="72"/>
      <c r="BF59" s="72"/>
      <c r="BG59" s="72"/>
    </row>
    <row r="60" spans="1:59" s="24" customFormat="1" ht="17.100000000000001" customHeight="1" thickBot="1">
      <c r="A60" s="140" t="s">
        <v>53</v>
      </c>
      <c r="B60" s="145">
        <f>B30+B37+B38+B39+B40+B41+B42+B43+B44+B45+B52+B59</f>
        <v>128</v>
      </c>
      <c r="C60" s="142">
        <f t="shared" ref="C60:H60" si="27">C30+C37+C38+C39+C40+C41+C42+C43+C44+C45+C52+C59</f>
        <v>22</v>
      </c>
      <c r="D60" s="143">
        <f t="shared" si="27"/>
        <v>150</v>
      </c>
      <c r="E60" s="141">
        <f t="shared" si="27"/>
        <v>0</v>
      </c>
      <c r="F60" s="144">
        <f t="shared" si="27"/>
        <v>10</v>
      </c>
      <c r="G60" s="143">
        <f t="shared" si="27"/>
        <v>10</v>
      </c>
      <c r="H60" s="297">
        <f t="shared" si="27"/>
        <v>160</v>
      </c>
      <c r="I60" s="311">
        <f t="shared" si="2"/>
        <v>6.25</v>
      </c>
      <c r="J60" s="299">
        <f t="shared" ref="J60" si="28">J30+J37+J38+J39+J40+J41+J42+J43+J44+J45+J52+J59</f>
        <v>100</v>
      </c>
      <c r="K60" s="141">
        <f>K30+K37+K38+K39+K40+K41+K42+K43+K44+K45+K52+K59</f>
        <v>1405</v>
      </c>
      <c r="L60" s="142">
        <f t="shared" ref="L60:P60" si="29">L30+L37+L38+L39+L40+L41+L42+L43+L44+L45+L52+L59</f>
        <v>290</v>
      </c>
      <c r="M60" s="143">
        <f t="shared" si="29"/>
        <v>1695</v>
      </c>
      <c r="N60" s="141">
        <f t="shared" si="29"/>
        <v>1</v>
      </c>
      <c r="O60" s="144">
        <f t="shared" si="29"/>
        <v>46</v>
      </c>
      <c r="P60" s="143">
        <f t="shared" si="29"/>
        <v>47</v>
      </c>
      <c r="Q60" s="297">
        <f t="shared" ref="Q60" si="30">Q30+Q37+Q38+Q39+Q40+Q41+Q42+Q43+Q44+Q45+Q52+Q59</f>
        <v>1742</v>
      </c>
      <c r="R60" s="311">
        <f t="shared" si="6"/>
        <v>2.6980482204362799</v>
      </c>
      <c r="S60" s="299">
        <f t="shared" si="7"/>
        <v>99.999999999999986</v>
      </c>
      <c r="T60" s="91"/>
      <c r="U60" s="91"/>
      <c r="V60" s="23"/>
      <c r="Z60" s="71"/>
      <c r="AA60" s="71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</row>
  </sheetData>
  <phoneticPr fontId="3"/>
  <conditionalFormatting sqref="T30:U30 T37:U37 T44:U49 T52:U52 T59:U59">
    <cfRule type="expression" dxfId="103" priority="32" stopIfTrue="1">
      <formula>$Y30=1</formula>
    </cfRule>
  </conditionalFormatting>
  <conditionalFormatting sqref="I44:J47 I30:J30 I37:J37 I52:J52 I59:J59 I49:J49 J48">
    <cfRule type="expression" dxfId="102" priority="15" stopIfTrue="1">
      <formula>$Y30=1</formula>
    </cfRule>
  </conditionalFormatting>
  <conditionalFormatting sqref="Q44:R49 Q30:R30 Q37:R37 Q52:R52 Q59:R59">
    <cfRule type="expression" dxfId="101" priority="14" stopIfTrue="1">
      <formula>$Y30=1</formula>
    </cfRule>
  </conditionalFormatting>
  <conditionalFormatting sqref="D30 D37 B44:G49 D52 B59:G59 G30 G37 G52">
    <cfRule type="expression" dxfId="100" priority="12" stopIfTrue="1">
      <formula>$Y30=1</formula>
    </cfRule>
  </conditionalFormatting>
  <conditionalFormatting sqref="B30:C30">
    <cfRule type="expression" dxfId="99" priority="11" stopIfTrue="1">
      <formula>$Y30=1</formula>
    </cfRule>
  </conditionalFormatting>
  <conditionalFormatting sqref="E30:F30">
    <cfRule type="expression" dxfId="98" priority="10" stopIfTrue="1">
      <formula>$Y30=1</formula>
    </cfRule>
  </conditionalFormatting>
  <conditionalFormatting sqref="B37:C37">
    <cfRule type="expression" dxfId="97" priority="9" stopIfTrue="1">
      <formula>$Y37=1</formula>
    </cfRule>
  </conditionalFormatting>
  <conditionalFormatting sqref="E37:F37">
    <cfRule type="expression" dxfId="96" priority="8" stopIfTrue="1">
      <formula>$Y37=1</formula>
    </cfRule>
  </conditionalFormatting>
  <conditionalFormatting sqref="B52:C52">
    <cfRule type="expression" dxfId="95" priority="7" stopIfTrue="1">
      <formula>$Y52=1</formula>
    </cfRule>
  </conditionalFormatting>
  <conditionalFormatting sqref="E52:F52">
    <cfRule type="expression" dxfId="94" priority="6" stopIfTrue="1">
      <formula>$Y52=1</formula>
    </cfRule>
  </conditionalFormatting>
  <conditionalFormatting sqref="H44:H49 H30 H37 H52 H59">
    <cfRule type="expression" dxfId="93" priority="5" stopIfTrue="1">
      <formula>$Y30=1</formula>
    </cfRule>
  </conditionalFormatting>
  <conditionalFormatting sqref="K44:P49 K30:P30 K37:P37 K52:P52 K59:P59">
    <cfRule type="expression" dxfId="92" priority="4" stopIfTrue="1">
      <formula>$Y30=1</formula>
    </cfRule>
  </conditionalFormatting>
  <conditionalFormatting sqref="S30 S37 S52 S59 S44:S49">
    <cfRule type="expression" dxfId="91" priority="3" stopIfTrue="1">
      <formula>$Y30=1</formula>
    </cfRule>
  </conditionalFormatting>
  <conditionalFormatting sqref="I60">
    <cfRule type="expression" dxfId="90" priority="2" stopIfTrue="1">
      <formula>$Y60=1</formula>
    </cfRule>
  </conditionalFormatting>
  <conditionalFormatting sqref="R60">
    <cfRule type="expression" dxfId="89" priority="1" stopIfTrue="1">
      <formula>$Y60=1</formula>
    </cfRule>
  </conditionalFormatting>
  <printOptions gridLinesSet="0"/>
  <pageMargins left="0.78740157480314965" right="0" top="0.98425196850393704" bottom="0.43307086614173229" header="0.31496062992125984" footer="0.31496062992125984"/>
  <pageSetup paperSize="9" scale="80" orientation="portrait" horizontalDpi="4294967292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BG60"/>
  <sheetViews>
    <sheetView view="pageBreakPreview" topLeftCell="A43" zoomScale="85" zoomScaleNormal="100" zoomScaleSheetLayoutView="85" workbookViewId="0">
      <selection activeCell="R60" sqref="R60"/>
    </sheetView>
  </sheetViews>
  <sheetFormatPr defaultColWidth="5.33203125" defaultRowHeight="11.25"/>
  <cols>
    <col min="1" max="1" width="13.83203125" style="9" customWidth="1"/>
    <col min="2" max="21" width="6.83203125" style="9" customWidth="1"/>
    <col min="22" max="22" width="2.83203125" style="9" customWidth="1"/>
    <col min="23" max="23" width="4.83203125" style="9" customWidth="1"/>
    <col min="24" max="32" width="6.83203125" style="9" customWidth="1"/>
    <col min="33" max="59" width="5.33203125" style="10"/>
    <col min="60" max="16384" width="5.33203125" style="9"/>
  </cols>
  <sheetData>
    <row r="1" spans="1:32" ht="15" customHeight="1">
      <c r="A1" s="1"/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4"/>
      <c r="O1" s="2"/>
      <c r="P1" s="5"/>
      <c r="Q1" s="5"/>
      <c r="R1" s="5"/>
      <c r="S1" s="6"/>
      <c r="T1" s="7"/>
      <c r="U1" s="7"/>
      <c r="V1" s="8" t="s">
        <v>89</v>
      </c>
      <c r="W1" s="7"/>
      <c r="Y1" s="7"/>
      <c r="Z1" s="7"/>
      <c r="AA1" s="7"/>
      <c r="AB1" s="7"/>
      <c r="AC1" s="7"/>
      <c r="AD1" s="7"/>
      <c r="AE1" s="7"/>
      <c r="AF1" s="7"/>
    </row>
    <row r="2" spans="1:32" ht="15" customHeight="1">
      <c r="A2" s="11"/>
      <c r="B2" s="12"/>
      <c r="C2" s="12"/>
      <c r="D2" s="12"/>
      <c r="E2" s="12"/>
      <c r="F2" s="12"/>
      <c r="G2" s="12"/>
      <c r="H2" s="12"/>
      <c r="I2" s="12"/>
      <c r="J2" s="13"/>
      <c r="K2" s="12"/>
      <c r="L2" s="12"/>
      <c r="M2" s="12"/>
      <c r="N2" s="14"/>
      <c r="O2" s="12"/>
      <c r="P2" s="7"/>
      <c r="Q2" s="7"/>
      <c r="R2" s="7"/>
      <c r="S2" s="15"/>
      <c r="T2" s="7"/>
      <c r="U2" s="7"/>
      <c r="V2" s="9" t="s">
        <v>90</v>
      </c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15" customHeight="1">
      <c r="A3" s="16"/>
      <c r="B3" s="17"/>
      <c r="C3" s="12"/>
      <c r="D3" s="12"/>
      <c r="E3" s="12"/>
      <c r="F3" s="12"/>
      <c r="G3" s="12"/>
      <c r="H3" s="12"/>
      <c r="I3" s="12"/>
      <c r="J3" s="13"/>
      <c r="K3" s="12"/>
      <c r="L3" s="12"/>
      <c r="M3" s="12"/>
      <c r="N3" s="14"/>
      <c r="O3" s="12"/>
      <c r="P3" s="7"/>
      <c r="Q3" s="7"/>
      <c r="R3" s="7"/>
      <c r="S3" s="15"/>
      <c r="T3" s="7"/>
      <c r="U3" s="7"/>
      <c r="V3" s="7" t="s">
        <v>61</v>
      </c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15" customHeight="1">
      <c r="A4" s="16"/>
      <c r="B4" s="12"/>
      <c r="C4" s="12"/>
      <c r="D4" s="12"/>
      <c r="E4" s="12"/>
      <c r="F4" s="12"/>
      <c r="G4" s="12"/>
      <c r="H4" s="12"/>
      <c r="I4" s="12"/>
      <c r="J4" s="13"/>
      <c r="K4" s="12"/>
      <c r="L4" s="12"/>
      <c r="M4" s="12"/>
      <c r="N4" s="14"/>
      <c r="O4" s="12"/>
      <c r="P4" s="7"/>
      <c r="Q4" s="7"/>
      <c r="R4" s="7"/>
      <c r="S4" s="15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15" customHeight="1">
      <c r="A5" s="16"/>
      <c r="B5" s="12"/>
      <c r="C5" s="12"/>
      <c r="D5" s="12"/>
      <c r="E5" s="12"/>
      <c r="F5" s="12"/>
      <c r="G5" s="12"/>
      <c r="H5" s="12"/>
      <c r="I5" s="12"/>
      <c r="J5" s="13"/>
      <c r="K5" s="12"/>
      <c r="L5" s="12"/>
      <c r="M5" s="12"/>
      <c r="N5" s="14"/>
      <c r="O5" s="12"/>
      <c r="P5" s="7"/>
      <c r="Q5" s="7"/>
      <c r="R5" s="7"/>
      <c r="S5" s="15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4" customHeight="1">
      <c r="A6" s="18" t="s">
        <v>91</v>
      </c>
      <c r="B6" s="12"/>
      <c r="C6" s="12"/>
      <c r="D6" s="12"/>
      <c r="E6" s="12"/>
      <c r="F6" s="12"/>
      <c r="G6" s="12"/>
      <c r="H6" s="12"/>
      <c r="I6" s="14"/>
      <c r="J6" s="19"/>
      <c r="K6" s="14"/>
      <c r="L6" s="14"/>
      <c r="M6" s="14"/>
      <c r="N6" s="14"/>
      <c r="O6" s="14"/>
      <c r="P6" s="14"/>
      <c r="Q6" s="14"/>
      <c r="R6" s="14"/>
      <c r="S6" s="20"/>
      <c r="T6" s="14"/>
      <c r="U6" s="14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15" customHeight="1">
      <c r="A7" s="16"/>
      <c r="B7" s="12"/>
      <c r="C7" s="12"/>
      <c r="D7" s="12"/>
      <c r="E7" s="12"/>
      <c r="F7" s="12"/>
      <c r="G7" s="12"/>
      <c r="H7" s="12"/>
      <c r="I7" s="12"/>
      <c r="J7" s="13"/>
      <c r="K7" s="12"/>
      <c r="L7" s="12"/>
      <c r="M7" s="12"/>
      <c r="N7" s="14"/>
      <c r="O7" s="12"/>
      <c r="P7" s="7"/>
      <c r="Q7" s="7"/>
      <c r="R7" s="7"/>
      <c r="S7" s="15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15" customHeight="1">
      <c r="A8" s="16"/>
      <c r="B8" s="12"/>
      <c r="C8" s="12"/>
      <c r="D8" s="12"/>
      <c r="E8" s="12"/>
      <c r="F8" s="12"/>
      <c r="G8" s="12"/>
      <c r="H8" s="12"/>
      <c r="I8" s="12"/>
      <c r="J8" s="13"/>
      <c r="K8" s="12"/>
      <c r="L8" s="12"/>
      <c r="M8" s="12"/>
      <c r="N8" s="14"/>
      <c r="O8" s="12"/>
      <c r="P8" s="7"/>
      <c r="Q8" s="7"/>
      <c r="R8" s="7"/>
      <c r="S8" s="15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15" customHeight="1">
      <c r="A9" s="16"/>
      <c r="B9" s="12"/>
      <c r="C9" s="12"/>
      <c r="D9" s="12"/>
      <c r="E9" s="12"/>
      <c r="F9" s="12"/>
      <c r="G9" s="12"/>
      <c r="H9" s="12"/>
      <c r="I9" s="12"/>
      <c r="J9" s="13"/>
      <c r="K9" s="12"/>
      <c r="L9" s="12"/>
      <c r="M9" s="12"/>
      <c r="N9" s="14"/>
      <c r="O9" s="12"/>
      <c r="P9" s="7"/>
      <c r="Q9" s="7"/>
      <c r="R9" s="7"/>
      <c r="S9" s="15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15" customHeight="1">
      <c r="A10" s="16"/>
      <c r="B10" s="12"/>
      <c r="C10" s="12"/>
      <c r="D10" s="12"/>
      <c r="E10" s="12"/>
      <c r="F10" s="12"/>
      <c r="G10" s="12"/>
      <c r="H10" s="12"/>
      <c r="I10" s="12"/>
      <c r="J10" s="13"/>
      <c r="K10" s="12"/>
      <c r="L10" s="12"/>
      <c r="M10" s="12"/>
      <c r="N10" s="14"/>
      <c r="O10" s="12"/>
      <c r="P10" s="7"/>
      <c r="Q10" s="7"/>
      <c r="R10" s="7"/>
      <c r="S10" s="15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15" customHeight="1">
      <c r="A11" s="11"/>
      <c r="B11" s="12"/>
      <c r="C11" s="12"/>
      <c r="D11" s="12"/>
      <c r="E11" s="12"/>
      <c r="F11" s="12"/>
      <c r="G11" s="12"/>
      <c r="H11" s="12"/>
      <c r="I11" s="14"/>
      <c r="J11" s="13"/>
      <c r="K11" s="12"/>
      <c r="L11" s="12"/>
      <c r="M11" s="14"/>
      <c r="N11" s="14"/>
      <c r="O11" s="14"/>
      <c r="P11" s="14"/>
      <c r="Q11" s="14"/>
      <c r="R11" s="14"/>
      <c r="S11" s="20"/>
      <c r="T11" s="14"/>
      <c r="U11" s="14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15" customHeight="1">
      <c r="A12" s="11"/>
      <c r="B12" s="12"/>
      <c r="C12" s="12"/>
      <c r="D12" s="12"/>
      <c r="E12" s="12"/>
      <c r="F12" s="12"/>
      <c r="G12" s="12"/>
      <c r="H12" s="12"/>
      <c r="I12" s="14"/>
      <c r="J12" s="13"/>
      <c r="K12" s="12"/>
      <c r="L12" s="12"/>
      <c r="M12" s="14"/>
      <c r="N12" s="14"/>
      <c r="O12" s="14"/>
      <c r="P12" s="14"/>
      <c r="Q12" s="14"/>
      <c r="R12" s="14"/>
      <c r="S12" s="20"/>
      <c r="T12" s="14"/>
      <c r="U12" s="14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15" customHeight="1">
      <c r="A13" s="21" t="s">
        <v>172</v>
      </c>
      <c r="B13" s="14"/>
      <c r="C13" s="14"/>
      <c r="D13" s="14"/>
      <c r="E13" s="14"/>
      <c r="F13" s="14"/>
      <c r="G13" s="14"/>
      <c r="H13" s="14"/>
      <c r="I13" s="14"/>
      <c r="J13" s="19"/>
      <c r="K13" s="12"/>
      <c r="L13" s="12"/>
      <c r="M13" s="14"/>
      <c r="N13" s="14"/>
      <c r="O13" s="14"/>
      <c r="P13" s="14"/>
      <c r="Q13" s="14"/>
      <c r="R13" s="14"/>
      <c r="S13" s="20"/>
      <c r="T13" s="14"/>
      <c r="U13" s="14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15" customHeight="1">
      <c r="A14" s="22"/>
      <c r="B14" s="12"/>
      <c r="C14" s="12"/>
      <c r="D14" s="12"/>
      <c r="E14" s="12"/>
      <c r="F14" s="12"/>
      <c r="G14" s="12"/>
      <c r="H14" s="12"/>
      <c r="I14" s="14"/>
      <c r="J14" s="13"/>
      <c r="K14" s="12"/>
      <c r="L14" s="12"/>
      <c r="M14" s="14"/>
      <c r="N14" s="14"/>
      <c r="O14" s="14"/>
      <c r="P14" s="14"/>
      <c r="Q14" s="14"/>
      <c r="R14" s="14"/>
      <c r="S14" s="20"/>
      <c r="T14" s="14"/>
      <c r="U14" s="14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15" customHeight="1">
      <c r="A15" s="21" t="s">
        <v>55</v>
      </c>
      <c r="B15" s="12"/>
      <c r="C15" s="12"/>
      <c r="D15" s="12"/>
      <c r="E15" s="12"/>
      <c r="F15" s="12"/>
      <c r="G15" s="12"/>
      <c r="H15" s="12"/>
      <c r="I15" s="14"/>
      <c r="J15" s="13"/>
      <c r="K15" s="12"/>
      <c r="L15" s="12"/>
      <c r="M15" s="14"/>
      <c r="N15" s="14"/>
      <c r="O15" s="14"/>
      <c r="P15" s="14"/>
      <c r="Q15" s="14"/>
      <c r="R15" s="14"/>
      <c r="S15" s="20"/>
      <c r="T15" s="14"/>
      <c r="U15" s="14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ht="15" customHeight="1">
      <c r="A16" s="22"/>
      <c r="B16" s="12"/>
      <c r="C16" s="12"/>
      <c r="D16" s="12"/>
      <c r="E16" s="12"/>
      <c r="F16" s="12"/>
      <c r="G16" s="12"/>
      <c r="H16" s="12"/>
      <c r="I16" s="14"/>
      <c r="J16" s="13"/>
      <c r="K16" s="12"/>
      <c r="L16" s="12"/>
      <c r="M16" s="14"/>
      <c r="N16" s="14"/>
      <c r="O16" s="14"/>
      <c r="P16" s="14"/>
      <c r="Q16" s="14"/>
      <c r="R16" s="14"/>
      <c r="S16" s="20"/>
      <c r="T16" s="14"/>
      <c r="U16" s="14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59" ht="15" customHeight="1">
      <c r="A17" s="21" t="s">
        <v>209</v>
      </c>
      <c r="B17" s="12"/>
      <c r="C17" s="12"/>
      <c r="D17" s="12"/>
      <c r="E17" s="12"/>
      <c r="F17" s="12"/>
      <c r="G17" s="12"/>
      <c r="H17" s="12"/>
      <c r="I17" s="14"/>
      <c r="J17" s="13"/>
      <c r="K17" s="7"/>
      <c r="L17" s="7"/>
      <c r="M17" s="14"/>
      <c r="N17" s="14"/>
      <c r="O17" s="14"/>
      <c r="P17" s="14"/>
      <c r="Q17" s="14"/>
      <c r="R17" s="14"/>
      <c r="S17" s="20"/>
      <c r="T17" s="14"/>
      <c r="U17" s="14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59" s="24" customFormat="1" ht="15" customHeight="1">
      <c r="A18" s="22"/>
      <c r="B18" s="12"/>
      <c r="C18" s="12"/>
      <c r="D18" s="12"/>
      <c r="E18" s="12"/>
      <c r="F18" s="12"/>
      <c r="G18" s="12"/>
      <c r="H18" s="12"/>
      <c r="I18" s="14"/>
      <c r="J18" s="13"/>
      <c r="K18" s="23"/>
      <c r="L18" s="23"/>
      <c r="M18" s="14"/>
      <c r="N18" s="14"/>
      <c r="O18" s="14"/>
      <c r="P18" s="14"/>
      <c r="Q18" s="14"/>
      <c r="R18" s="14"/>
      <c r="S18" s="20"/>
      <c r="T18" s="14"/>
      <c r="U18" s="14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</row>
    <row r="19" spans="1:59" ht="15" customHeight="1">
      <c r="A19" s="11"/>
      <c r="B19" s="7"/>
      <c r="C19" s="7"/>
      <c r="D19" s="7"/>
      <c r="E19" s="7"/>
      <c r="F19" s="7"/>
      <c r="G19" s="7"/>
      <c r="H19" s="7"/>
      <c r="I19" s="12"/>
      <c r="J19" s="25"/>
      <c r="K19" s="12"/>
      <c r="L19" s="12"/>
      <c r="M19" s="12"/>
      <c r="N19" s="14"/>
      <c r="O19" s="26"/>
      <c r="P19" s="7"/>
      <c r="Q19" s="7"/>
      <c r="R19" s="7"/>
      <c r="S19" s="15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59" ht="15" customHeight="1" thickBot="1">
      <c r="A20" s="27"/>
      <c r="B20" s="28"/>
      <c r="C20" s="29"/>
      <c r="D20" s="29"/>
      <c r="E20" s="29"/>
      <c r="F20" s="7"/>
      <c r="G20" s="7"/>
      <c r="H20" s="7"/>
      <c r="I20" s="12"/>
      <c r="J20" s="30"/>
      <c r="K20" s="31"/>
      <c r="L20" s="31"/>
      <c r="M20" s="31"/>
      <c r="N20" s="32"/>
      <c r="O20" s="33"/>
      <c r="P20" s="34"/>
      <c r="Q20" s="34"/>
      <c r="R20" s="34"/>
      <c r="S20" s="35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59" s="24" customFormat="1" ht="17.100000000000001" customHeight="1" thickBot="1">
      <c r="A21" s="36" t="s">
        <v>2</v>
      </c>
      <c r="B21" s="37" t="s">
        <v>62</v>
      </c>
      <c r="C21" s="38"/>
      <c r="D21" s="38"/>
      <c r="E21" s="38"/>
      <c r="F21" s="38"/>
      <c r="G21" s="38"/>
      <c r="H21" s="38"/>
      <c r="I21" s="38"/>
      <c r="J21" s="39"/>
      <c r="K21" s="40" t="s">
        <v>63</v>
      </c>
      <c r="L21" s="38"/>
      <c r="M21" s="38"/>
      <c r="N21" s="38"/>
      <c r="O21" s="38"/>
      <c r="P21" s="38"/>
      <c r="Q21" s="38"/>
      <c r="R21" s="38"/>
      <c r="S21" s="39"/>
      <c r="T21" s="23"/>
      <c r="U21" s="23"/>
      <c r="V21" s="10" t="s">
        <v>3</v>
      </c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</row>
    <row r="22" spans="1:59" s="52" customFormat="1" ht="17.100000000000001" customHeight="1" thickBot="1">
      <c r="A22" s="41"/>
      <c r="B22" s="42" t="s">
        <v>83</v>
      </c>
      <c r="C22" s="43"/>
      <c r="D22" s="44"/>
      <c r="E22" s="45" t="s">
        <v>5</v>
      </c>
      <c r="F22" s="43"/>
      <c r="G22" s="44"/>
      <c r="H22" s="46"/>
      <c r="I22" s="47" t="s">
        <v>6</v>
      </c>
      <c r="J22" s="48" t="s">
        <v>7</v>
      </c>
      <c r="K22" s="49" t="s">
        <v>8</v>
      </c>
      <c r="L22" s="43"/>
      <c r="M22" s="44"/>
      <c r="N22" s="45" t="s">
        <v>5</v>
      </c>
      <c r="O22" s="43"/>
      <c r="P22" s="44"/>
      <c r="Q22" s="46"/>
      <c r="R22" s="47" t="s">
        <v>6</v>
      </c>
      <c r="S22" s="48" t="s">
        <v>7</v>
      </c>
      <c r="T22" s="50"/>
      <c r="U22" s="50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</row>
    <row r="23" spans="1:59" s="63" customFormat="1" ht="23.25" thickBot="1">
      <c r="A23" s="53" t="s">
        <v>9</v>
      </c>
      <c r="B23" s="54" t="s">
        <v>10</v>
      </c>
      <c r="C23" s="55" t="s">
        <v>11</v>
      </c>
      <c r="D23" s="56" t="s">
        <v>12</v>
      </c>
      <c r="E23" s="57" t="s">
        <v>13</v>
      </c>
      <c r="F23" s="58" t="s">
        <v>11</v>
      </c>
      <c r="G23" s="56" t="s">
        <v>12</v>
      </c>
      <c r="H23" s="59" t="s">
        <v>14</v>
      </c>
      <c r="I23" s="58" t="s">
        <v>84</v>
      </c>
      <c r="J23" s="56" t="s">
        <v>92</v>
      </c>
      <c r="K23" s="60" t="s">
        <v>10</v>
      </c>
      <c r="L23" s="55" t="s">
        <v>11</v>
      </c>
      <c r="M23" s="56" t="s">
        <v>12</v>
      </c>
      <c r="N23" s="57" t="s">
        <v>13</v>
      </c>
      <c r="O23" s="58" t="s">
        <v>11</v>
      </c>
      <c r="P23" s="56" t="s">
        <v>12</v>
      </c>
      <c r="Q23" s="59" t="s">
        <v>14</v>
      </c>
      <c r="R23" s="58" t="s">
        <v>84</v>
      </c>
      <c r="S23" s="56" t="s">
        <v>92</v>
      </c>
      <c r="T23" s="61"/>
      <c r="U23" s="61"/>
      <c r="V23" s="62"/>
      <c r="W23" s="62"/>
      <c r="X23" s="62">
        <v>520</v>
      </c>
      <c r="Y23" s="62">
        <v>165</v>
      </c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</row>
    <row r="24" spans="1:59" s="24" customFormat="1" ht="17.100000000000001" customHeight="1">
      <c r="A24" s="64" t="s">
        <v>17</v>
      </c>
      <c r="B24" s="65">
        <v>3</v>
      </c>
      <c r="C24" s="66">
        <v>2</v>
      </c>
      <c r="D24" s="395">
        <f>SUM(B24:C24)</f>
        <v>5</v>
      </c>
      <c r="E24" s="65">
        <v>0</v>
      </c>
      <c r="F24" s="66">
        <v>0</v>
      </c>
      <c r="G24" s="66">
        <f>SUM(E24:F24)</f>
        <v>0</v>
      </c>
      <c r="H24" s="65">
        <f>D24+G24</f>
        <v>5</v>
      </c>
      <c r="I24" s="67">
        <f>G24/H24%</f>
        <v>0</v>
      </c>
      <c r="J24" s="68">
        <f>H24/$H$60%</f>
        <v>1.1961722488038278</v>
      </c>
      <c r="K24" s="69">
        <v>37</v>
      </c>
      <c r="L24" s="66">
        <v>2</v>
      </c>
      <c r="M24" s="66">
        <f>SUM(K24:L24)</f>
        <v>39</v>
      </c>
      <c r="N24" s="65">
        <v>11</v>
      </c>
      <c r="O24" s="66">
        <v>1</v>
      </c>
      <c r="P24" s="66">
        <f>SUM(N24:O24)</f>
        <v>12</v>
      </c>
      <c r="Q24" s="65">
        <f>M24+P24</f>
        <v>51</v>
      </c>
      <c r="R24" s="67">
        <f>P24/Q24%</f>
        <v>23.52941176470588</v>
      </c>
      <c r="S24" s="68">
        <f>Q24/$Q$60%</f>
        <v>1.3350785340314135</v>
      </c>
      <c r="T24" s="70"/>
      <c r="U24" s="70"/>
      <c r="Z24" s="71"/>
      <c r="AA24" s="71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</row>
    <row r="25" spans="1:59" s="24" customFormat="1" ht="17.100000000000001" customHeight="1">
      <c r="A25" s="73" t="s">
        <v>18</v>
      </c>
      <c r="B25" s="74">
        <v>1</v>
      </c>
      <c r="C25" s="75">
        <v>0</v>
      </c>
      <c r="D25" s="306">
        <f t="shared" ref="D25:D29" si="0">SUM(B25:C25)</f>
        <v>1</v>
      </c>
      <c r="E25" s="74">
        <v>0</v>
      </c>
      <c r="F25" s="75">
        <v>1</v>
      </c>
      <c r="G25" s="75">
        <f t="shared" ref="G25:G29" si="1">SUM(E25:F25)</f>
        <v>1</v>
      </c>
      <c r="H25" s="74">
        <f>D25+G25</f>
        <v>2</v>
      </c>
      <c r="I25" s="76">
        <f t="shared" ref="I25:I60" si="2">G25/H25%</f>
        <v>50</v>
      </c>
      <c r="J25" s="77">
        <f t="shared" ref="J25:J59" si="3">H25/$H$60%</f>
        <v>0.47846889952153115</v>
      </c>
      <c r="K25" s="78">
        <v>23</v>
      </c>
      <c r="L25" s="75">
        <v>3</v>
      </c>
      <c r="M25" s="75">
        <f t="shared" ref="M25:M29" si="4">SUM(K25:L25)</f>
        <v>26</v>
      </c>
      <c r="N25" s="74">
        <v>10</v>
      </c>
      <c r="O25" s="75">
        <v>0</v>
      </c>
      <c r="P25" s="75">
        <f t="shared" ref="P25:P29" si="5">SUM(N25:O25)</f>
        <v>10</v>
      </c>
      <c r="Q25" s="74">
        <f>M25+P25</f>
        <v>36</v>
      </c>
      <c r="R25" s="76">
        <f t="shared" ref="R25:R60" si="6">P25/Q25%</f>
        <v>27.777777777777779</v>
      </c>
      <c r="S25" s="77">
        <f t="shared" ref="S25:S60" si="7">Q25/$Q$60%</f>
        <v>0.94240837696335067</v>
      </c>
      <c r="T25" s="70"/>
      <c r="U25" s="70"/>
      <c r="Z25" s="71"/>
      <c r="AA25" s="71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</row>
    <row r="26" spans="1:59" s="24" customFormat="1" ht="17.100000000000001" customHeight="1">
      <c r="A26" s="73" t="s">
        <v>19</v>
      </c>
      <c r="B26" s="74">
        <v>6</v>
      </c>
      <c r="C26" s="75">
        <v>0</v>
      </c>
      <c r="D26" s="306">
        <f t="shared" si="0"/>
        <v>6</v>
      </c>
      <c r="E26" s="74">
        <v>0</v>
      </c>
      <c r="F26" s="75">
        <v>0</v>
      </c>
      <c r="G26" s="75">
        <f t="shared" si="1"/>
        <v>0</v>
      </c>
      <c r="H26" s="74">
        <f t="shared" ref="H26:H59" si="8">D26+G26</f>
        <v>6</v>
      </c>
      <c r="I26" s="76">
        <f t="shared" si="2"/>
        <v>0</v>
      </c>
      <c r="J26" s="77">
        <f t="shared" si="3"/>
        <v>1.4354066985645935</v>
      </c>
      <c r="K26" s="78">
        <v>27</v>
      </c>
      <c r="L26" s="75">
        <v>2</v>
      </c>
      <c r="M26" s="75">
        <f t="shared" si="4"/>
        <v>29</v>
      </c>
      <c r="N26" s="74">
        <v>9</v>
      </c>
      <c r="O26" s="75">
        <v>0</v>
      </c>
      <c r="P26" s="75">
        <f t="shared" si="5"/>
        <v>9</v>
      </c>
      <c r="Q26" s="74">
        <f t="shared" ref="Q26:Q59" si="9">M26+P26</f>
        <v>38</v>
      </c>
      <c r="R26" s="76">
        <f t="shared" si="6"/>
        <v>23.684210526315788</v>
      </c>
      <c r="S26" s="77">
        <f t="shared" si="7"/>
        <v>0.9947643979057591</v>
      </c>
      <c r="T26" s="70"/>
      <c r="U26" s="70"/>
      <c r="Z26" s="71"/>
      <c r="AA26" s="71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</row>
    <row r="27" spans="1:59" s="24" customFormat="1" ht="17.100000000000001" customHeight="1">
      <c r="A27" s="79" t="s">
        <v>20</v>
      </c>
      <c r="B27" s="80">
        <v>4</v>
      </c>
      <c r="C27" s="81">
        <v>0</v>
      </c>
      <c r="D27" s="396">
        <f t="shared" si="0"/>
        <v>4</v>
      </c>
      <c r="E27" s="80">
        <v>0</v>
      </c>
      <c r="F27" s="81">
        <v>0</v>
      </c>
      <c r="G27" s="81">
        <f t="shared" si="1"/>
        <v>0</v>
      </c>
      <c r="H27" s="80">
        <f t="shared" si="8"/>
        <v>4</v>
      </c>
      <c r="I27" s="82">
        <f t="shared" si="2"/>
        <v>0</v>
      </c>
      <c r="J27" s="83">
        <f t="shared" si="3"/>
        <v>0.95693779904306231</v>
      </c>
      <c r="K27" s="84">
        <v>35</v>
      </c>
      <c r="L27" s="81">
        <v>5</v>
      </c>
      <c r="M27" s="81">
        <f t="shared" si="4"/>
        <v>40</v>
      </c>
      <c r="N27" s="80">
        <v>12</v>
      </c>
      <c r="O27" s="81">
        <v>0</v>
      </c>
      <c r="P27" s="81">
        <f t="shared" si="5"/>
        <v>12</v>
      </c>
      <c r="Q27" s="80">
        <f t="shared" si="9"/>
        <v>52</v>
      </c>
      <c r="R27" s="82">
        <f t="shared" si="6"/>
        <v>23.076923076923077</v>
      </c>
      <c r="S27" s="83">
        <f t="shared" si="7"/>
        <v>1.3612565445026177</v>
      </c>
      <c r="T27" s="70"/>
      <c r="U27" s="70"/>
      <c r="Z27" s="71"/>
      <c r="AA27" s="71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</row>
    <row r="28" spans="1:59" s="24" customFormat="1" ht="17.100000000000001" customHeight="1">
      <c r="A28" s="73" t="s">
        <v>21</v>
      </c>
      <c r="B28" s="74">
        <v>5</v>
      </c>
      <c r="C28" s="75">
        <v>0</v>
      </c>
      <c r="D28" s="306">
        <f t="shared" si="0"/>
        <v>5</v>
      </c>
      <c r="E28" s="74">
        <v>0</v>
      </c>
      <c r="F28" s="75">
        <v>1</v>
      </c>
      <c r="G28" s="75">
        <f t="shared" si="1"/>
        <v>1</v>
      </c>
      <c r="H28" s="74">
        <f t="shared" si="8"/>
        <v>6</v>
      </c>
      <c r="I28" s="76">
        <f t="shared" si="2"/>
        <v>16.666666666666668</v>
      </c>
      <c r="J28" s="77">
        <f t="shared" si="3"/>
        <v>1.4354066985645935</v>
      </c>
      <c r="K28" s="78">
        <v>30</v>
      </c>
      <c r="L28" s="75">
        <v>0</v>
      </c>
      <c r="M28" s="75">
        <f t="shared" si="4"/>
        <v>30</v>
      </c>
      <c r="N28" s="74">
        <v>10</v>
      </c>
      <c r="O28" s="75">
        <v>0</v>
      </c>
      <c r="P28" s="75">
        <f t="shared" si="5"/>
        <v>10</v>
      </c>
      <c r="Q28" s="74">
        <f t="shared" si="9"/>
        <v>40</v>
      </c>
      <c r="R28" s="76">
        <f t="shared" si="6"/>
        <v>25</v>
      </c>
      <c r="S28" s="77">
        <f t="shared" si="7"/>
        <v>1.0471204188481675</v>
      </c>
      <c r="T28" s="70"/>
      <c r="U28" s="70"/>
      <c r="Z28" s="71"/>
      <c r="AA28" s="71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</row>
    <row r="29" spans="1:59" s="24" customFormat="1" ht="17.100000000000001" customHeight="1">
      <c r="A29" s="85" t="s">
        <v>22</v>
      </c>
      <c r="B29" s="86">
        <v>5</v>
      </c>
      <c r="C29" s="87">
        <v>0</v>
      </c>
      <c r="D29" s="307">
        <f t="shared" si="0"/>
        <v>5</v>
      </c>
      <c r="E29" s="86">
        <v>0</v>
      </c>
      <c r="F29" s="87">
        <v>0</v>
      </c>
      <c r="G29" s="87">
        <f t="shared" si="1"/>
        <v>0</v>
      </c>
      <c r="H29" s="86">
        <f t="shared" si="8"/>
        <v>5</v>
      </c>
      <c r="I29" s="88">
        <f t="shared" si="2"/>
        <v>0</v>
      </c>
      <c r="J29" s="89">
        <f t="shared" si="3"/>
        <v>1.1961722488038278</v>
      </c>
      <c r="K29" s="90">
        <v>29</v>
      </c>
      <c r="L29" s="87">
        <v>3</v>
      </c>
      <c r="M29" s="87">
        <f t="shared" si="4"/>
        <v>32</v>
      </c>
      <c r="N29" s="86">
        <v>10</v>
      </c>
      <c r="O29" s="87">
        <v>0</v>
      </c>
      <c r="P29" s="87">
        <f t="shared" si="5"/>
        <v>10</v>
      </c>
      <c r="Q29" s="86">
        <f t="shared" si="9"/>
        <v>42</v>
      </c>
      <c r="R29" s="88">
        <f t="shared" si="6"/>
        <v>23.80952380952381</v>
      </c>
      <c r="S29" s="89">
        <f t="shared" si="7"/>
        <v>1.0994764397905759</v>
      </c>
      <c r="T29" s="91"/>
      <c r="U29" s="91"/>
      <c r="Z29" s="71"/>
      <c r="AA29" s="71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</row>
    <row r="30" spans="1:59" s="24" customFormat="1" ht="17.100000000000001" customHeight="1">
      <c r="A30" s="92" t="s">
        <v>23</v>
      </c>
      <c r="B30" s="93">
        <f>SUM(B24:B29)</f>
        <v>24</v>
      </c>
      <c r="C30" s="94">
        <f>SUM(C24:C29)</f>
        <v>2</v>
      </c>
      <c r="D30" s="304">
        <f t="shared" ref="D30" si="10">SUM(D24:D29)</f>
        <v>26</v>
      </c>
      <c r="E30" s="93">
        <f>SUM(E24:E29)</f>
        <v>0</v>
      </c>
      <c r="F30" s="94">
        <f>SUM(F24:F29)</f>
        <v>2</v>
      </c>
      <c r="G30" s="94">
        <f t="shared" ref="G30" si="11">SUM(G24:G29)</f>
        <v>2</v>
      </c>
      <c r="H30" s="93">
        <f t="shared" si="8"/>
        <v>28</v>
      </c>
      <c r="I30" s="95">
        <f t="shared" si="2"/>
        <v>7.1428571428571423</v>
      </c>
      <c r="J30" s="96">
        <f t="shared" si="3"/>
        <v>6.6985645933014357</v>
      </c>
      <c r="K30" s="93">
        <f>SUM(K24:K29)</f>
        <v>181</v>
      </c>
      <c r="L30" s="94">
        <f>SUM(L24:L29)</f>
        <v>15</v>
      </c>
      <c r="M30" s="94">
        <f t="shared" ref="M30:P30" si="12">SUM(M24:M29)</f>
        <v>196</v>
      </c>
      <c r="N30" s="93">
        <f>SUM(N24:N29)</f>
        <v>62</v>
      </c>
      <c r="O30" s="94">
        <f>SUM(O24:O29)</f>
        <v>1</v>
      </c>
      <c r="P30" s="94">
        <f t="shared" si="12"/>
        <v>63</v>
      </c>
      <c r="Q30" s="93">
        <f t="shared" si="9"/>
        <v>259</v>
      </c>
      <c r="R30" s="95">
        <f t="shared" si="6"/>
        <v>24.324324324324326</v>
      </c>
      <c r="S30" s="96">
        <f t="shared" si="7"/>
        <v>6.7801047120418847</v>
      </c>
      <c r="T30" s="91"/>
      <c r="U30" s="91"/>
      <c r="V30" s="24">
        <v>1</v>
      </c>
      <c r="Z30" s="71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</row>
    <row r="31" spans="1:59" s="24" customFormat="1" ht="17.100000000000001" customHeight="1">
      <c r="A31" s="98" t="s">
        <v>24</v>
      </c>
      <c r="B31" s="99">
        <v>8</v>
      </c>
      <c r="C31" s="100">
        <v>0</v>
      </c>
      <c r="D31" s="305">
        <f t="shared" ref="D31:D36" si="13">SUM(B31:C31)</f>
        <v>8</v>
      </c>
      <c r="E31" s="99">
        <v>0</v>
      </c>
      <c r="F31" s="100">
        <v>0</v>
      </c>
      <c r="G31" s="100">
        <f t="shared" ref="G31:G36" si="14">SUM(E31:F31)</f>
        <v>0</v>
      </c>
      <c r="H31" s="99">
        <f t="shared" si="8"/>
        <v>8</v>
      </c>
      <c r="I31" s="101">
        <f t="shared" si="2"/>
        <v>0</v>
      </c>
      <c r="J31" s="102">
        <f t="shared" si="3"/>
        <v>1.9138755980861246</v>
      </c>
      <c r="K31" s="103">
        <v>29</v>
      </c>
      <c r="L31" s="100">
        <v>5</v>
      </c>
      <c r="M31" s="100">
        <f t="shared" ref="M31:M36" si="15">SUM(K31:L31)</f>
        <v>34</v>
      </c>
      <c r="N31" s="99">
        <v>11</v>
      </c>
      <c r="O31" s="100">
        <v>0</v>
      </c>
      <c r="P31" s="100">
        <f t="shared" ref="P31:P36" si="16">SUM(N31:O31)</f>
        <v>11</v>
      </c>
      <c r="Q31" s="99">
        <f t="shared" si="9"/>
        <v>45</v>
      </c>
      <c r="R31" s="101">
        <f t="shared" si="6"/>
        <v>24.444444444444443</v>
      </c>
      <c r="S31" s="102">
        <f t="shared" si="7"/>
        <v>1.1780104712041883</v>
      </c>
      <c r="T31" s="70"/>
      <c r="U31" s="70"/>
      <c r="Z31" s="71"/>
      <c r="AA31" s="71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</row>
    <row r="32" spans="1:59" s="24" customFormat="1" ht="17.100000000000001" customHeight="1">
      <c r="A32" s="73" t="s">
        <v>25</v>
      </c>
      <c r="B32" s="74">
        <v>5</v>
      </c>
      <c r="C32" s="75">
        <v>1</v>
      </c>
      <c r="D32" s="306">
        <f t="shared" si="13"/>
        <v>6</v>
      </c>
      <c r="E32" s="74">
        <v>0</v>
      </c>
      <c r="F32" s="75">
        <v>0</v>
      </c>
      <c r="G32" s="75">
        <f t="shared" si="14"/>
        <v>0</v>
      </c>
      <c r="H32" s="74">
        <f t="shared" si="8"/>
        <v>6</v>
      </c>
      <c r="I32" s="76">
        <f t="shared" si="2"/>
        <v>0</v>
      </c>
      <c r="J32" s="77">
        <f t="shared" si="3"/>
        <v>1.4354066985645935</v>
      </c>
      <c r="K32" s="78">
        <v>34</v>
      </c>
      <c r="L32" s="75">
        <v>5</v>
      </c>
      <c r="M32" s="75">
        <f t="shared" si="15"/>
        <v>39</v>
      </c>
      <c r="N32" s="74">
        <v>10</v>
      </c>
      <c r="O32" s="75">
        <v>0</v>
      </c>
      <c r="P32" s="75">
        <f t="shared" si="16"/>
        <v>10</v>
      </c>
      <c r="Q32" s="74">
        <f t="shared" si="9"/>
        <v>49</v>
      </c>
      <c r="R32" s="76">
        <f t="shared" si="6"/>
        <v>20.408163265306122</v>
      </c>
      <c r="S32" s="77">
        <f t="shared" si="7"/>
        <v>1.2827225130890052</v>
      </c>
      <c r="T32" s="70"/>
      <c r="U32" s="70"/>
      <c r="Z32" s="71"/>
      <c r="AA32" s="71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</row>
    <row r="33" spans="1:59" s="24" customFormat="1" ht="17.100000000000001" customHeight="1">
      <c r="A33" s="73" t="s">
        <v>26</v>
      </c>
      <c r="B33" s="74">
        <v>7</v>
      </c>
      <c r="C33" s="75">
        <v>0</v>
      </c>
      <c r="D33" s="306">
        <f t="shared" si="13"/>
        <v>7</v>
      </c>
      <c r="E33" s="74">
        <v>0</v>
      </c>
      <c r="F33" s="75">
        <v>0</v>
      </c>
      <c r="G33" s="75">
        <f t="shared" si="14"/>
        <v>0</v>
      </c>
      <c r="H33" s="74">
        <f t="shared" si="8"/>
        <v>7</v>
      </c>
      <c r="I33" s="76">
        <f t="shared" si="2"/>
        <v>0</v>
      </c>
      <c r="J33" s="77">
        <f t="shared" si="3"/>
        <v>1.6746411483253589</v>
      </c>
      <c r="K33" s="78">
        <v>38</v>
      </c>
      <c r="L33" s="75">
        <v>3</v>
      </c>
      <c r="M33" s="75">
        <f t="shared" si="15"/>
        <v>41</v>
      </c>
      <c r="N33" s="74">
        <v>11</v>
      </c>
      <c r="O33" s="75">
        <v>3</v>
      </c>
      <c r="P33" s="75">
        <f t="shared" si="16"/>
        <v>14</v>
      </c>
      <c r="Q33" s="74">
        <f t="shared" si="9"/>
        <v>55</v>
      </c>
      <c r="R33" s="76">
        <f t="shared" si="6"/>
        <v>25.454545454545453</v>
      </c>
      <c r="S33" s="77">
        <f t="shared" si="7"/>
        <v>1.4397905759162302</v>
      </c>
      <c r="T33" s="70"/>
      <c r="U33" s="70"/>
      <c r="Z33" s="71"/>
      <c r="AA33" s="71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</row>
    <row r="34" spans="1:59" s="24" customFormat="1" ht="17.100000000000001" customHeight="1">
      <c r="A34" s="73" t="s">
        <v>27</v>
      </c>
      <c r="B34" s="74">
        <v>2</v>
      </c>
      <c r="C34" s="75">
        <v>1</v>
      </c>
      <c r="D34" s="306">
        <f t="shared" si="13"/>
        <v>3</v>
      </c>
      <c r="E34" s="74">
        <v>0</v>
      </c>
      <c r="F34" s="75">
        <v>1</v>
      </c>
      <c r="G34" s="75">
        <f t="shared" si="14"/>
        <v>1</v>
      </c>
      <c r="H34" s="74">
        <f t="shared" si="8"/>
        <v>4</v>
      </c>
      <c r="I34" s="76">
        <f t="shared" si="2"/>
        <v>25</v>
      </c>
      <c r="J34" s="77">
        <f t="shared" si="3"/>
        <v>0.95693779904306231</v>
      </c>
      <c r="K34" s="78">
        <v>44</v>
      </c>
      <c r="L34" s="75">
        <v>3</v>
      </c>
      <c r="M34" s="75">
        <f t="shared" si="15"/>
        <v>47</v>
      </c>
      <c r="N34" s="74">
        <v>13</v>
      </c>
      <c r="O34" s="75">
        <v>0</v>
      </c>
      <c r="P34" s="75">
        <f t="shared" si="16"/>
        <v>13</v>
      </c>
      <c r="Q34" s="74">
        <f t="shared" si="9"/>
        <v>60</v>
      </c>
      <c r="R34" s="76">
        <f t="shared" si="6"/>
        <v>21.666666666666668</v>
      </c>
      <c r="S34" s="77">
        <f t="shared" si="7"/>
        <v>1.5706806282722512</v>
      </c>
      <c r="T34" s="70"/>
      <c r="U34" s="70"/>
      <c r="Z34" s="71"/>
      <c r="AA34" s="71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</row>
    <row r="35" spans="1:59" s="24" customFormat="1" ht="17.100000000000001" customHeight="1">
      <c r="A35" s="73" t="s">
        <v>28</v>
      </c>
      <c r="B35" s="74">
        <v>2</v>
      </c>
      <c r="C35" s="75">
        <v>2</v>
      </c>
      <c r="D35" s="306">
        <f t="shared" si="13"/>
        <v>4</v>
      </c>
      <c r="E35" s="74">
        <v>0</v>
      </c>
      <c r="F35" s="75">
        <v>0</v>
      </c>
      <c r="G35" s="75">
        <f t="shared" si="14"/>
        <v>0</v>
      </c>
      <c r="H35" s="74">
        <f t="shared" si="8"/>
        <v>4</v>
      </c>
      <c r="I35" s="76">
        <f t="shared" si="2"/>
        <v>0</v>
      </c>
      <c r="J35" s="77">
        <f t="shared" si="3"/>
        <v>0.95693779904306231</v>
      </c>
      <c r="K35" s="78">
        <v>33</v>
      </c>
      <c r="L35" s="75">
        <v>3</v>
      </c>
      <c r="M35" s="75">
        <f t="shared" si="15"/>
        <v>36</v>
      </c>
      <c r="N35" s="74">
        <v>13</v>
      </c>
      <c r="O35" s="75">
        <v>2</v>
      </c>
      <c r="P35" s="75">
        <f t="shared" si="16"/>
        <v>15</v>
      </c>
      <c r="Q35" s="74">
        <f t="shared" si="9"/>
        <v>51</v>
      </c>
      <c r="R35" s="76">
        <f t="shared" si="6"/>
        <v>29.411764705882351</v>
      </c>
      <c r="S35" s="77">
        <f t="shared" si="7"/>
        <v>1.3350785340314135</v>
      </c>
      <c r="T35" s="70"/>
      <c r="U35" s="70"/>
      <c r="Z35" s="71"/>
      <c r="AA35" s="71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</row>
    <row r="36" spans="1:59" s="24" customFormat="1" ht="17.100000000000001" customHeight="1">
      <c r="A36" s="85" t="s">
        <v>29</v>
      </c>
      <c r="B36" s="86">
        <v>1</v>
      </c>
      <c r="C36" s="87">
        <v>3</v>
      </c>
      <c r="D36" s="307">
        <f t="shared" si="13"/>
        <v>4</v>
      </c>
      <c r="E36" s="86">
        <v>0</v>
      </c>
      <c r="F36" s="87">
        <v>0</v>
      </c>
      <c r="G36" s="87">
        <f t="shared" si="14"/>
        <v>0</v>
      </c>
      <c r="H36" s="86">
        <f t="shared" si="8"/>
        <v>4</v>
      </c>
      <c r="I36" s="88">
        <f t="shared" si="2"/>
        <v>0</v>
      </c>
      <c r="J36" s="89">
        <f t="shared" si="3"/>
        <v>0.95693779904306231</v>
      </c>
      <c r="K36" s="90">
        <v>49</v>
      </c>
      <c r="L36" s="87">
        <v>4</v>
      </c>
      <c r="M36" s="87">
        <f t="shared" si="15"/>
        <v>53</v>
      </c>
      <c r="N36" s="86">
        <v>9</v>
      </c>
      <c r="O36" s="87">
        <v>5</v>
      </c>
      <c r="P36" s="87">
        <f t="shared" si="16"/>
        <v>14</v>
      </c>
      <c r="Q36" s="86">
        <f t="shared" si="9"/>
        <v>67</v>
      </c>
      <c r="R36" s="88">
        <f t="shared" si="6"/>
        <v>20.8955223880597</v>
      </c>
      <c r="S36" s="89">
        <f t="shared" si="7"/>
        <v>1.7539267015706805</v>
      </c>
      <c r="T36" s="91"/>
      <c r="U36" s="91"/>
      <c r="Z36" s="71"/>
      <c r="AA36" s="71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</row>
    <row r="37" spans="1:59" s="24" customFormat="1" ht="17.100000000000001" customHeight="1">
      <c r="A37" s="92" t="s">
        <v>30</v>
      </c>
      <c r="B37" s="93">
        <f>SUM(B31:B36)</f>
        <v>25</v>
      </c>
      <c r="C37" s="94">
        <f>SUM(C31:C36)</f>
        <v>7</v>
      </c>
      <c r="D37" s="304">
        <f t="shared" ref="D37" si="17">SUM(D31:D36)</f>
        <v>32</v>
      </c>
      <c r="E37" s="93">
        <f>SUM(E31:E36)</f>
        <v>0</v>
      </c>
      <c r="F37" s="94">
        <f>SUM(F31:F36)</f>
        <v>1</v>
      </c>
      <c r="G37" s="94">
        <f t="shared" ref="G37" si="18">SUM(G31:G36)</f>
        <v>1</v>
      </c>
      <c r="H37" s="93">
        <f t="shared" si="8"/>
        <v>33</v>
      </c>
      <c r="I37" s="95">
        <f t="shared" si="2"/>
        <v>3.0303030303030303</v>
      </c>
      <c r="J37" s="96">
        <f t="shared" si="3"/>
        <v>7.8947368421052637</v>
      </c>
      <c r="K37" s="93">
        <f>SUM(K31:K36)</f>
        <v>227</v>
      </c>
      <c r="L37" s="94">
        <f>SUM(L31:L36)</f>
        <v>23</v>
      </c>
      <c r="M37" s="94">
        <f t="shared" ref="M37:P37" si="19">SUM(M31:M36)</f>
        <v>250</v>
      </c>
      <c r="N37" s="93">
        <f>SUM(N31:N36)</f>
        <v>67</v>
      </c>
      <c r="O37" s="94">
        <f>SUM(O31:O36)</f>
        <v>10</v>
      </c>
      <c r="P37" s="94">
        <f t="shared" si="19"/>
        <v>77</v>
      </c>
      <c r="Q37" s="93">
        <f t="shared" si="9"/>
        <v>327</v>
      </c>
      <c r="R37" s="95">
        <f t="shared" si="6"/>
        <v>23.547400611620795</v>
      </c>
      <c r="S37" s="96">
        <f t="shared" si="7"/>
        <v>8.5602094240837694</v>
      </c>
      <c r="T37" s="91"/>
      <c r="U37" s="91"/>
      <c r="V37" s="24">
        <v>1</v>
      </c>
      <c r="Z37" s="71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</row>
    <row r="38" spans="1:59" s="24" customFormat="1" ht="17.100000000000001" customHeight="1">
      <c r="A38" s="92" t="s">
        <v>31</v>
      </c>
      <c r="B38" s="104">
        <v>23</v>
      </c>
      <c r="C38" s="105">
        <v>7</v>
      </c>
      <c r="D38" s="304">
        <f t="shared" ref="D38:D51" si="20">SUM(B38:C38)</f>
        <v>30</v>
      </c>
      <c r="E38" s="104">
        <v>0</v>
      </c>
      <c r="F38" s="105">
        <v>2</v>
      </c>
      <c r="G38" s="94">
        <f t="shared" ref="G38:G51" si="21">SUM(E38:F38)</f>
        <v>2</v>
      </c>
      <c r="H38" s="93">
        <f t="shared" si="8"/>
        <v>32</v>
      </c>
      <c r="I38" s="95">
        <f t="shared" si="2"/>
        <v>6.25</v>
      </c>
      <c r="J38" s="96">
        <f t="shared" si="3"/>
        <v>7.6555023923444985</v>
      </c>
      <c r="K38" s="106">
        <v>236</v>
      </c>
      <c r="L38" s="105">
        <v>29</v>
      </c>
      <c r="M38" s="94">
        <f t="shared" ref="M38:M51" si="22">SUM(K38:L38)</f>
        <v>265</v>
      </c>
      <c r="N38" s="104">
        <v>60</v>
      </c>
      <c r="O38" s="105">
        <v>10</v>
      </c>
      <c r="P38" s="94">
        <f t="shared" ref="P38:P51" si="23">SUM(N38:O38)</f>
        <v>70</v>
      </c>
      <c r="Q38" s="93">
        <f t="shared" si="9"/>
        <v>335</v>
      </c>
      <c r="R38" s="95">
        <f t="shared" si="6"/>
        <v>20.8955223880597</v>
      </c>
      <c r="S38" s="96">
        <f t="shared" si="7"/>
        <v>8.7696335078534027</v>
      </c>
      <c r="T38" s="91"/>
      <c r="U38" s="91"/>
      <c r="V38" s="24">
        <v>1</v>
      </c>
      <c r="Z38" s="71"/>
      <c r="AA38" s="71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</row>
    <row r="39" spans="1:59" s="24" customFormat="1" ht="17.100000000000001" customHeight="1">
      <c r="A39" s="300" t="s">
        <v>32</v>
      </c>
      <c r="B39" s="104">
        <v>34</v>
      </c>
      <c r="C39" s="105">
        <v>10</v>
      </c>
      <c r="D39" s="304">
        <f t="shared" si="20"/>
        <v>44</v>
      </c>
      <c r="E39" s="104">
        <v>0</v>
      </c>
      <c r="F39" s="105">
        <v>8</v>
      </c>
      <c r="G39" s="94">
        <f t="shared" si="21"/>
        <v>8</v>
      </c>
      <c r="H39" s="93">
        <f t="shared" si="8"/>
        <v>52</v>
      </c>
      <c r="I39" s="95">
        <f t="shared" si="2"/>
        <v>15.384615384615383</v>
      </c>
      <c r="J39" s="96">
        <f t="shared" si="3"/>
        <v>12.440191387559809</v>
      </c>
      <c r="K39" s="106">
        <v>235</v>
      </c>
      <c r="L39" s="105">
        <v>33</v>
      </c>
      <c r="M39" s="94">
        <f t="shared" si="22"/>
        <v>268</v>
      </c>
      <c r="N39" s="104">
        <v>49</v>
      </c>
      <c r="O39" s="105">
        <v>4</v>
      </c>
      <c r="P39" s="94">
        <f t="shared" si="23"/>
        <v>53</v>
      </c>
      <c r="Q39" s="93">
        <f t="shared" si="9"/>
        <v>321</v>
      </c>
      <c r="R39" s="95">
        <f t="shared" si="6"/>
        <v>16.510903426791277</v>
      </c>
      <c r="S39" s="96">
        <f t="shared" si="7"/>
        <v>8.4031413612565444</v>
      </c>
      <c r="T39" s="91"/>
      <c r="U39" s="91"/>
      <c r="V39" s="24">
        <v>1</v>
      </c>
      <c r="Z39" s="71"/>
      <c r="AA39" s="71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</row>
    <row r="40" spans="1:59" s="24" customFormat="1" ht="17.100000000000001" customHeight="1">
      <c r="A40" s="300" t="s">
        <v>33</v>
      </c>
      <c r="B40" s="104">
        <v>24</v>
      </c>
      <c r="C40" s="105">
        <v>7</v>
      </c>
      <c r="D40" s="304">
        <f t="shared" si="20"/>
        <v>31</v>
      </c>
      <c r="E40" s="104">
        <v>0</v>
      </c>
      <c r="F40" s="105">
        <v>1</v>
      </c>
      <c r="G40" s="94">
        <f t="shared" si="21"/>
        <v>1</v>
      </c>
      <c r="H40" s="93">
        <f t="shared" si="8"/>
        <v>32</v>
      </c>
      <c r="I40" s="95">
        <f t="shared" si="2"/>
        <v>3.125</v>
      </c>
      <c r="J40" s="96">
        <f t="shared" si="3"/>
        <v>7.6555023923444985</v>
      </c>
      <c r="K40" s="106">
        <v>255</v>
      </c>
      <c r="L40" s="105">
        <v>34</v>
      </c>
      <c r="M40" s="94">
        <f t="shared" si="22"/>
        <v>289</v>
      </c>
      <c r="N40" s="104">
        <v>46</v>
      </c>
      <c r="O40" s="105">
        <v>8</v>
      </c>
      <c r="P40" s="94">
        <f t="shared" si="23"/>
        <v>54</v>
      </c>
      <c r="Q40" s="93">
        <f t="shared" si="9"/>
        <v>343</v>
      </c>
      <c r="R40" s="95">
        <f t="shared" si="6"/>
        <v>15.74344023323615</v>
      </c>
      <c r="S40" s="96">
        <f t="shared" si="7"/>
        <v>8.979057591623036</v>
      </c>
      <c r="T40" s="91"/>
      <c r="U40" s="91"/>
      <c r="V40" s="24">
        <v>1</v>
      </c>
      <c r="Z40" s="71"/>
      <c r="AA40" s="71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</row>
    <row r="41" spans="1:59" s="24" customFormat="1" ht="17.100000000000001" customHeight="1">
      <c r="A41" s="300" t="s">
        <v>34</v>
      </c>
      <c r="B41" s="104">
        <v>29</v>
      </c>
      <c r="C41" s="105">
        <v>3</v>
      </c>
      <c r="D41" s="304">
        <f t="shared" si="20"/>
        <v>32</v>
      </c>
      <c r="E41" s="104">
        <v>0</v>
      </c>
      <c r="F41" s="105">
        <v>2</v>
      </c>
      <c r="G41" s="94">
        <f t="shared" si="21"/>
        <v>2</v>
      </c>
      <c r="H41" s="93">
        <f t="shared" si="8"/>
        <v>34</v>
      </c>
      <c r="I41" s="95">
        <f t="shared" si="2"/>
        <v>5.8823529411764701</v>
      </c>
      <c r="J41" s="96">
        <f t="shared" si="3"/>
        <v>8.133971291866029</v>
      </c>
      <c r="K41" s="106">
        <v>261</v>
      </c>
      <c r="L41" s="105">
        <v>23</v>
      </c>
      <c r="M41" s="94">
        <f t="shared" si="22"/>
        <v>284</v>
      </c>
      <c r="N41" s="104">
        <v>47</v>
      </c>
      <c r="O41" s="105">
        <v>6</v>
      </c>
      <c r="P41" s="94">
        <f t="shared" si="23"/>
        <v>53</v>
      </c>
      <c r="Q41" s="93">
        <f t="shared" si="9"/>
        <v>337</v>
      </c>
      <c r="R41" s="95">
        <f t="shared" si="6"/>
        <v>15.72700296735905</v>
      </c>
      <c r="S41" s="96">
        <f t="shared" si="7"/>
        <v>8.821989528795811</v>
      </c>
      <c r="T41" s="91"/>
      <c r="U41" s="91"/>
      <c r="V41" s="24">
        <v>1</v>
      </c>
      <c r="Z41" s="71"/>
      <c r="AA41" s="71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</row>
    <row r="42" spans="1:59" s="24" customFormat="1" ht="17.100000000000001" customHeight="1">
      <c r="A42" s="300" t="s">
        <v>35</v>
      </c>
      <c r="B42" s="104">
        <v>33</v>
      </c>
      <c r="C42" s="105">
        <v>4</v>
      </c>
      <c r="D42" s="304">
        <f t="shared" si="20"/>
        <v>37</v>
      </c>
      <c r="E42" s="104">
        <v>0</v>
      </c>
      <c r="F42" s="105">
        <v>0</v>
      </c>
      <c r="G42" s="94">
        <f t="shared" si="21"/>
        <v>0</v>
      </c>
      <c r="H42" s="93">
        <f t="shared" si="8"/>
        <v>37</v>
      </c>
      <c r="I42" s="95">
        <f t="shared" si="2"/>
        <v>0</v>
      </c>
      <c r="J42" s="96">
        <f t="shared" si="3"/>
        <v>8.8516746411483265</v>
      </c>
      <c r="K42" s="106">
        <v>219</v>
      </c>
      <c r="L42" s="105">
        <v>22</v>
      </c>
      <c r="M42" s="94">
        <f t="shared" si="22"/>
        <v>241</v>
      </c>
      <c r="N42" s="104">
        <v>44</v>
      </c>
      <c r="O42" s="105">
        <v>11</v>
      </c>
      <c r="P42" s="94">
        <f t="shared" si="23"/>
        <v>55</v>
      </c>
      <c r="Q42" s="93">
        <f t="shared" si="9"/>
        <v>296</v>
      </c>
      <c r="R42" s="95">
        <f t="shared" si="6"/>
        <v>18.581081081081081</v>
      </c>
      <c r="S42" s="96">
        <f t="shared" si="7"/>
        <v>7.7486910994764395</v>
      </c>
      <c r="T42" s="91"/>
      <c r="U42" s="91"/>
      <c r="V42" s="24">
        <v>1</v>
      </c>
      <c r="Z42" s="71"/>
      <c r="AA42" s="71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</row>
    <row r="43" spans="1:59" s="24" customFormat="1" ht="17.100000000000001" customHeight="1">
      <c r="A43" s="300" t="s">
        <v>36</v>
      </c>
      <c r="B43" s="104">
        <v>46</v>
      </c>
      <c r="C43" s="105">
        <v>3</v>
      </c>
      <c r="D43" s="304">
        <f t="shared" si="20"/>
        <v>49</v>
      </c>
      <c r="E43" s="104">
        <v>0</v>
      </c>
      <c r="F43" s="105">
        <v>1</v>
      </c>
      <c r="G43" s="94">
        <f t="shared" si="21"/>
        <v>1</v>
      </c>
      <c r="H43" s="93">
        <f t="shared" si="8"/>
        <v>50</v>
      </c>
      <c r="I43" s="95">
        <f t="shared" si="2"/>
        <v>2</v>
      </c>
      <c r="J43" s="96">
        <f t="shared" si="3"/>
        <v>11.961722488038278</v>
      </c>
      <c r="K43" s="106">
        <v>194</v>
      </c>
      <c r="L43" s="105">
        <v>27</v>
      </c>
      <c r="M43" s="94">
        <f t="shared" si="22"/>
        <v>221</v>
      </c>
      <c r="N43" s="104">
        <v>46</v>
      </c>
      <c r="O43" s="105">
        <v>8</v>
      </c>
      <c r="P43" s="94">
        <f t="shared" si="23"/>
        <v>54</v>
      </c>
      <c r="Q43" s="93">
        <f t="shared" si="9"/>
        <v>275</v>
      </c>
      <c r="R43" s="95">
        <f t="shared" si="6"/>
        <v>19.636363636363637</v>
      </c>
      <c r="S43" s="96">
        <f t="shared" si="7"/>
        <v>7.1989528795811513</v>
      </c>
      <c r="T43" s="91"/>
      <c r="U43" s="91"/>
      <c r="V43" s="24">
        <v>1</v>
      </c>
      <c r="Z43" s="71"/>
      <c r="AA43" s="71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</row>
    <row r="44" spans="1:59" s="24" customFormat="1" ht="17.100000000000001" customHeight="1">
      <c r="A44" s="300" t="s">
        <v>37</v>
      </c>
      <c r="B44" s="107">
        <v>30</v>
      </c>
      <c r="C44" s="108">
        <v>2</v>
      </c>
      <c r="D44" s="109">
        <f t="shared" si="20"/>
        <v>32</v>
      </c>
      <c r="E44" s="107">
        <v>0</v>
      </c>
      <c r="F44" s="110">
        <v>1</v>
      </c>
      <c r="G44" s="109">
        <f t="shared" si="21"/>
        <v>1</v>
      </c>
      <c r="H44" s="104">
        <f t="shared" si="8"/>
        <v>33</v>
      </c>
      <c r="I44" s="95">
        <f t="shared" si="2"/>
        <v>3.0303030303030303</v>
      </c>
      <c r="J44" s="96">
        <f t="shared" si="3"/>
        <v>7.8947368421052637</v>
      </c>
      <c r="K44" s="111">
        <v>217</v>
      </c>
      <c r="L44" s="108">
        <v>40</v>
      </c>
      <c r="M44" s="109">
        <f t="shared" si="22"/>
        <v>257</v>
      </c>
      <c r="N44" s="107">
        <v>52</v>
      </c>
      <c r="O44" s="110">
        <v>7</v>
      </c>
      <c r="P44" s="109">
        <f t="shared" si="23"/>
        <v>59</v>
      </c>
      <c r="Q44" s="104">
        <f t="shared" si="9"/>
        <v>316</v>
      </c>
      <c r="R44" s="95">
        <f t="shared" si="6"/>
        <v>18.670886075949365</v>
      </c>
      <c r="S44" s="96">
        <f t="shared" si="7"/>
        <v>8.2722513089005236</v>
      </c>
      <c r="T44" s="91"/>
      <c r="U44" s="91"/>
      <c r="V44" s="24">
        <v>1</v>
      </c>
      <c r="W44" s="72"/>
      <c r="Z44" s="71"/>
      <c r="AA44" s="71"/>
      <c r="AB44" s="72"/>
      <c r="AC44" s="72"/>
      <c r="AD44" s="72"/>
      <c r="AE44" s="72"/>
      <c r="AF44" s="23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</row>
    <row r="45" spans="1:59" s="24" customFormat="1" ht="17.100000000000001" customHeight="1">
      <c r="A45" s="112" t="s">
        <v>38</v>
      </c>
      <c r="B45" s="107">
        <v>26</v>
      </c>
      <c r="C45" s="108">
        <v>5</v>
      </c>
      <c r="D45" s="109">
        <f t="shared" si="20"/>
        <v>31</v>
      </c>
      <c r="E45" s="107">
        <v>0</v>
      </c>
      <c r="F45" s="110">
        <v>0</v>
      </c>
      <c r="G45" s="109">
        <f t="shared" si="21"/>
        <v>0</v>
      </c>
      <c r="H45" s="104">
        <f t="shared" si="8"/>
        <v>31</v>
      </c>
      <c r="I45" s="95">
        <f t="shared" si="2"/>
        <v>0</v>
      </c>
      <c r="J45" s="96">
        <f t="shared" si="3"/>
        <v>7.4162679425837323</v>
      </c>
      <c r="K45" s="111">
        <v>219</v>
      </c>
      <c r="L45" s="108">
        <v>36</v>
      </c>
      <c r="M45" s="109">
        <f t="shared" si="22"/>
        <v>255</v>
      </c>
      <c r="N45" s="107">
        <v>51</v>
      </c>
      <c r="O45" s="110">
        <v>4</v>
      </c>
      <c r="P45" s="109">
        <f t="shared" si="23"/>
        <v>55</v>
      </c>
      <c r="Q45" s="104">
        <f t="shared" si="9"/>
        <v>310</v>
      </c>
      <c r="R45" s="95">
        <f t="shared" si="6"/>
        <v>17.741935483870968</v>
      </c>
      <c r="S45" s="96">
        <f t="shared" si="7"/>
        <v>8.1151832460732987</v>
      </c>
      <c r="T45" s="91"/>
      <c r="U45" s="91"/>
      <c r="V45" s="24">
        <v>1</v>
      </c>
      <c r="W45" s="72"/>
      <c r="Z45" s="71"/>
      <c r="AA45" s="71"/>
      <c r="AB45" s="72"/>
      <c r="AC45" s="72"/>
      <c r="AD45" s="72"/>
      <c r="AE45" s="72"/>
      <c r="AF45" s="23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  <c r="BG45" s="72"/>
    </row>
    <row r="46" spans="1:59" s="24" customFormat="1" ht="17.100000000000001" customHeight="1">
      <c r="A46" s="113" t="s">
        <v>39</v>
      </c>
      <c r="B46" s="114">
        <v>5</v>
      </c>
      <c r="C46" s="115">
        <v>0</v>
      </c>
      <c r="D46" s="116">
        <f t="shared" si="20"/>
        <v>5</v>
      </c>
      <c r="E46" s="114">
        <v>0</v>
      </c>
      <c r="F46" s="117">
        <v>0</v>
      </c>
      <c r="G46" s="116">
        <f t="shared" si="21"/>
        <v>0</v>
      </c>
      <c r="H46" s="118">
        <f t="shared" si="8"/>
        <v>5</v>
      </c>
      <c r="I46" s="119">
        <f t="shared" si="2"/>
        <v>0</v>
      </c>
      <c r="J46" s="120">
        <f t="shared" si="3"/>
        <v>1.1961722488038278</v>
      </c>
      <c r="K46" s="121">
        <v>51</v>
      </c>
      <c r="L46" s="115">
        <v>14</v>
      </c>
      <c r="M46" s="116">
        <f t="shared" si="22"/>
        <v>65</v>
      </c>
      <c r="N46" s="114">
        <v>12</v>
      </c>
      <c r="O46" s="117">
        <v>0</v>
      </c>
      <c r="P46" s="116">
        <f t="shared" si="23"/>
        <v>12</v>
      </c>
      <c r="Q46" s="118">
        <f t="shared" si="9"/>
        <v>77</v>
      </c>
      <c r="R46" s="119">
        <f t="shared" si="6"/>
        <v>15.584415584415584</v>
      </c>
      <c r="S46" s="120">
        <f t="shared" si="7"/>
        <v>2.0157068062827221</v>
      </c>
      <c r="T46" s="91"/>
      <c r="U46" s="91"/>
      <c r="V46" s="23"/>
      <c r="W46" s="72"/>
      <c r="Z46" s="71"/>
      <c r="AA46" s="71"/>
      <c r="AB46" s="72"/>
      <c r="AC46" s="72"/>
      <c r="AD46" s="72"/>
      <c r="AE46" s="72"/>
      <c r="AF46" s="23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</row>
    <row r="47" spans="1:59" s="24" customFormat="1" ht="17.100000000000001" customHeight="1">
      <c r="A47" s="122" t="s">
        <v>40</v>
      </c>
      <c r="B47" s="123">
        <v>6</v>
      </c>
      <c r="C47" s="124">
        <v>0</v>
      </c>
      <c r="D47" s="125">
        <f t="shared" si="20"/>
        <v>6</v>
      </c>
      <c r="E47" s="123">
        <v>0</v>
      </c>
      <c r="F47" s="126">
        <v>0</v>
      </c>
      <c r="G47" s="125">
        <f t="shared" si="21"/>
        <v>0</v>
      </c>
      <c r="H47" s="127">
        <f t="shared" si="8"/>
        <v>6</v>
      </c>
      <c r="I47" s="128">
        <f t="shared" si="2"/>
        <v>0</v>
      </c>
      <c r="J47" s="129">
        <f t="shared" si="3"/>
        <v>1.4354066985645935</v>
      </c>
      <c r="K47" s="130">
        <v>37</v>
      </c>
      <c r="L47" s="124">
        <v>5</v>
      </c>
      <c r="M47" s="125">
        <f t="shared" si="22"/>
        <v>42</v>
      </c>
      <c r="N47" s="123">
        <v>7</v>
      </c>
      <c r="O47" s="126">
        <v>1</v>
      </c>
      <c r="P47" s="125">
        <f t="shared" si="23"/>
        <v>8</v>
      </c>
      <c r="Q47" s="127">
        <f t="shared" si="9"/>
        <v>50</v>
      </c>
      <c r="R47" s="128">
        <f t="shared" si="6"/>
        <v>16</v>
      </c>
      <c r="S47" s="129">
        <f t="shared" si="7"/>
        <v>1.3089005235602094</v>
      </c>
      <c r="T47" s="91"/>
      <c r="U47" s="91"/>
      <c r="V47" s="23"/>
      <c r="W47" s="72"/>
      <c r="Z47" s="71"/>
      <c r="AA47" s="71"/>
      <c r="AB47" s="72"/>
      <c r="AC47" s="72"/>
      <c r="AD47" s="72"/>
      <c r="AE47" s="72"/>
      <c r="AF47" s="23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</row>
    <row r="48" spans="1:59" s="24" customFormat="1" ht="17.100000000000001" customHeight="1">
      <c r="A48" s="122" t="s">
        <v>41</v>
      </c>
      <c r="B48" s="123">
        <v>7</v>
      </c>
      <c r="C48" s="124">
        <v>0</v>
      </c>
      <c r="D48" s="125">
        <f t="shared" si="20"/>
        <v>7</v>
      </c>
      <c r="E48" s="123">
        <v>0</v>
      </c>
      <c r="F48" s="126">
        <v>0</v>
      </c>
      <c r="G48" s="125">
        <f t="shared" si="21"/>
        <v>0</v>
      </c>
      <c r="H48" s="127">
        <f t="shared" si="8"/>
        <v>7</v>
      </c>
      <c r="I48" s="128">
        <f t="shared" si="2"/>
        <v>0</v>
      </c>
      <c r="J48" s="129">
        <f t="shared" si="3"/>
        <v>1.6746411483253589</v>
      </c>
      <c r="K48" s="130">
        <v>39</v>
      </c>
      <c r="L48" s="124">
        <v>4</v>
      </c>
      <c r="M48" s="125">
        <f t="shared" si="22"/>
        <v>43</v>
      </c>
      <c r="N48" s="123">
        <v>8</v>
      </c>
      <c r="O48" s="126">
        <v>0</v>
      </c>
      <c r="P48" s="125">
        <f t="shared" si="23"/>
        <v>8</v>
      </c>
      <c r="Q48" s="127">
        <f t="shared" si="9"/>
        <v>51</v>
      </c>
      <c r="R48" s="128">
        <f t="shared" si="6"/>
        <v>15.686274509803921</v>
      </c>
      <c r="S48" s="129">
        <f t="shared" si="7"/>
        <v>1.3350785340314135</v>
      </c>
      <c r="T48" s="91"/>
      <c r="U48" s="91"/>
      <c r="V48" s="23"/>
      <c r="W48" s="72"/>
      <c r="Z48" s="71"/>
      <c r="AA48" s="71"/>
      <c r="AB48" s="72"/>
      <c r="AC48" s="72"/>
      <c r="AD48" s="72"/>
      <c r="AE48" s="72"/>
      <c r="AF48" s="23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</row>
    <row r="49" spans="1:59" s="24" customFormat="1" ht="17.100000000000001" customHeight="1">
      <c r="A49" s="122" t="s">
        <v>42</v>
      </c>
      <c r="B49" s="123">
        <v>6</v>
      </c>
      <c r="C49" s="124">
        <v>0</v>
      </c>
      <c r="D49" s="125">
        <f t="shared" si="20"/>
        <v>6</v>
      </c>
      <c r="E49" s="123">
        <v>0</v>
      </c>
      <c r="F49" s="126">
        <v>0</v>
      </c>
      <c r="G49" s="125">
        <f t="shared" si="21"/>
        <v>0</v>
      </c>
      <c r="H49" s="127">
        <f t="shared" si="8"/>
        <v>6</v>
      </c>
      <c r="I49" s="128">
        <f t="shared" si="2"/>
        <v>0</v>
      </c>
      <c r="J49" s="129">
        <f t="shared" si="3"/>
        <v>1.4354066985645935</v>
      </c>
      <c r="K49" s="130">
        <v>47</v>
      </c>
      <c r="L49" s="124">
        <v>5</v>
      </c>
      <c r="M49" s="125">
        <f t="shared" si="22"/>
        <v>52</v>
      </c>
      <c r="N49" s="123">
        <v>13</v>
      </c>
      <c r="O49" s="126">
        <v>0</v>
      </c>
      <c r="P49" s="125">
        <f t="shared" si="23"/>
        <v>13</v>
      </c>
      <c r="Q49" s="127">
        <f t="shared" si="9"/>
        <v>65</v>
      </c>
      <c r="R49" s="128">
        <f t="shared" si="6"/>
        <v>20</v>
      </c>
      <c r="S49" s="129">
        <f t="shared" si="7"/>
        <v>1.7015706806282722</v>
      </c>
      <c r="T49" s="91"/>
      <c r="U49" s="91"/>
      <c r="V49" s="23"/>
      <c r="W49" s="72"/>
      <c r="Z49" s="71"/>
      <c r="AA49" s="71"/>
      <c r="AB49" s="72"/>
      <c r="AC49" s="72"/>
      <c r="AD49" s="72"/>
      <c r="AE49" s="72"/>
      <c r="AF49" s="23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</row>
    <row r="50" spans="1:59" s="24" customFormat="1" ht="17.100000000000001" customHeight="1">
      <c r="A50" s="122" t="s">
        <v>43</v>
      </c>
      <c r="B50" s="74">
        <v>7</v>
      </c>
      <c r="C50" s="75">
        <v>0</v>
      </c>
      <c r="D50" s="306">
        <f t="shared" si="20"/>
        <v>7</v>
      </c>
      <c r="E50" s="74">
        <v>0</v>
      </c>
      <c r="F50" s="75">
        <v>0</v>
      </c>
      <c r="G50" s="75">
        <f t="shared" si="21"/>
        <v>0</v>
      </c>
      <c r="H50" s="74">
        <f t="shared" si="8"/>
        <v>7</v>
      </c>
      <c r="I50" s="76">
        <f t="shared" si="2"/>
        <v>0</v>
      </c>
      <c r="J50" s="77">
        <f t="shared" si="3"/>
        <v>1.6746411483253589</v>
      </c>
      <c r="K50" s="78">
        <v>42</v>
      </c>
      <c r="L50" s="75">
        <v>4</v>
      </c>
      <c r="M50" s="75">
        <f t="shared" si="22"/>
        <v>46</v>
      </c>
      <c r="N50" s="74">
        <v>10</v>
      </c>
      <c r="O50" s="75">
        <v>1</v>
      </c>
      <c r="P50" s="75">
        <f t="shared" si="23"/>
        <v>11</v>
      </c>
      <c r="Q50" s="74">
        <f t="shared" si="9"/>
        <v>57</v>
      </c>
      <c r="R50" s="76">
        <f t="shared" si="6"/>
        <v>19.298245614035089</v>
      </c>
      <c r="S50" s="77">
        <f t="shared" si="7"/>
        <v>1.4921465968586387</v>
      </c>
      <c r="T50" s="70"/>
      <c r="U50" s="70"/>
      <c r="Z50" s="71"/>
      <c r="AA50" s="71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</row>
    <row r="51" spans="1:59" s="24" customFormat="1" ht="17.100000000000001" customHeight="1">
      <c r="A51" s="131" t="s">
        <v>44</v>
      </c>
      <c r="B51" s="86">
        <v>1</v>
      </c>
      <c r="C51" s="87">
        <v>0</v>
      </c>
      <c r="D51" s="307">
        <f t="shared" si="20"/>
        <v>1</v>
      </c>
      <c r="E51" s="86">
        <v>0</v>
      </c>
      <c r="F51" s="87">
        <v>0</v>
      </c>
      <c r="G51" s="87">
        <f t="shared" si="21"/>
        <v>0</v>
      </c>
      <c r="H51" s="86">
        <f t="shared" si="8"/>
        <v>1</v>
      </c>
      <c r="I51" s="132">
        <f t="shared" si="2"/>
        <v>0</v>
      </c>
      <c r="J51" s="133">
        <f t="shared" si="3"/>
        <v>0.23923444976076558</v>
      </c>
      <c r="K51" s="90">
        <v>35</v>
      </c>
      <c r="L51" s="87">
        <v>6</v>
      </c>
      <c r="M51" s="87">
        <f t="shared" si="22"/>
        <v>41</v>
      </c>
      <c r="N51" s="86">
        <v>6</v>
      </c>
      <c r="O51" s="87">
        <v>1</v>
      </c>
      <c r="P51" s="87">
        <f t="shared" si="23"/>
        <v>7</v>
      </c>
      <c r="Q51" s="86">
        <f t="shared" si="9"/>
        <v>48</v>
      </c>
      <c r="R51" s="132">
        <f t="shared" si="6"/>
        <v>14.583333333333334</v>
      </c>
      <c r="S51" s="133">
        <f t="shared" si="7"/>
        <v>1.256544502617801</v>
      </c>
      <c r="T51" s="70"/>
      <c r="U51" s="70"/>
      <c r="Z51" s="71"/>
      <c r="AA51" s="71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  <c r="BG51" s="72"/>
    </row>
    <row r="52" spans="1:59" s="24" customFormat="1" ht="17.100000000000001" customHeight="1">
      <c r="A52" s="112" t="s">
        <v>45</v>
      </c>
      <c r="B52" s="93">
        <f>SUM(B46:B51)</f>
        <v>32</v>
      </c>
      <c r="C52" s="94">
        <f>SUM(C46:C51)</f>
        <v>0</v>
      </c>
      <c r="D52" s="304">
        <f t="shared" ref="D52" si="24">SUM(D46:D51)</f>
        <v>32</v>
      </c>
      <c r="E52" s="93">
        <f>SUM(E46:E51)</f>
        <v>0</v>
      </c>
      <c r="F52" s="94">
        <f>SUM(F46:F51)</f>
        <v>0</v>
      </c>
      <c r="G52" s="94">
        <f t="shared" ref="G52" si="25">SUM(G46:G51)</f>
        <v>0</v>
      </c>
      <c r="H52" s="93">
        <f t="shared" si="8"/>
        <v>32</v>
      </c>
      <c r="I52" s="95">
        <f t="shared" si="2"/>
        <v>0</v>
      </c>
      <c r="J52" s="96">
        <f t="shared" si="3"/>
        <v>7.6555023923444985</v>
      </c>
      <c r="K52" s="93">
        <f>SUM(K46:K51)</f>
        <v>251</v>
      </c>
      <c r="L52" s="94">
        <f>SUM(L46:L51)</f>
        <v>38</v>
      </c>
      <c r="M52" s="94">
        <f t="shared" ref="M52:P52" si="26">SUM(M46:M51)</f>
        <v>289</v>
      </c>
      <c r="N52" s="93">
        <f>SUM(N46:N51)</f>
        <v>56</v>
      </c>
      <c r="O52" s="94">
        <f>SUM(O46:O51)</f>
        <v>3</v>
      </c>
      <c r="P52" s="94">
        <f t="shared" si="26"/>
        <v>59</v>
      </c>
      <c r="Q52" s="93">
        <f t="shared" si="9"/>
        <v>348</v>
      </c>
      <c r="R52" s="95">
        <f t="shared" si="6"/>
        <v>16.954022988505749</v>
      </c>
      <c r="S52" s="96">
        <f t="shared" si="7"/>
        <v>9.1099476439790568</v>
      </c>
      <c r="T52" s="91"/>
      <c r="U52" s="91"/>
      <c r="V52" s="24">
        <v>1</v>
      </c>
      <c r="Z52" s="71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</row>
    <row r="53" spans="1:59" s="24" customFormat="1" ht="17.100000000000001" customHeight="1">
      <c r="A53" s="98" t="s">
        <v>46</v>
      </c>
      <c r="B53" s="134">
        <v>6</v>
      </c>
      <c r="C53" s="135">
        <v>0</v>
      </c>
      <c r="D53" s="308">
        <f t="shared" ref="D53:D58" si="27">SUM(B53:C53)</f>
        <v>6</v>
      </c>
      <c r="E53" s="134">
        <v>0</v>
      </c>
      <c r="F53" s="135">
        <v>0</v>
      </c>
      <c r="G53" s="135">
        <f t="shared" ref="G53:G58" si="28">SUM(E53:F53)</f>
        <v>0</v>
      </c>
      <c r="H53" s="134">
        <f t="shared" si="8"/>
        <v>6</v>
      </c>
      <c r="I53" s="136">
        <f t="shared" si="2"/>
        <v>0</v>
      </c>
      <c r="J53" s="137">
        <f t="shared" si="3"/>
        <v>1.4354066985645935</v>
      </c>
      <c r="K53" s="138">
        <v>37</v>
      </c>
      <c r="L53" s="135">
        <v>3</v>
      </c>
      <c r="M53" s="135">
        <f t="shared" ref="M53:M58" si="29">SUM(K53:L53)</f>
        <v>40</v>
      </c>
      <c r="N53" s="134">
        <v>11</v>
      </c>
      <c r="O53" s="135">
        <v>0</v>
      </c>
      <c r="P53" s="135">
        <f t="shared" ref="P53:P58" si="30">SUM(N53:O53)</f>
        <v>11</v>
      </c>
      <c r="Q53" s="134">
        <f t="shared" si="9"/>
        <v>51</v>
      </c>
      <c r="R53" s="136">
        <f t="shared" si="6"/>
        <v>21.56862745098039</v>
      </c>
      <c r="S53" s="137">
        <f t="shared" si="7"/>
        <v>1.3350785340314135</v>
      </c>
      <c r="T53" s="70"/>
      <c r="U53" s="70"/>
      <c r="Z53" s="71"/>
      <c r="AA53" s="71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2"/>
      <c r="BF53" s="72"/>
      <c r="BG53" s="72"/>
    </row>
    <row r="54" spans="1:59" s="24" customFormat="1" ht="17.100000000000001" customHeight="1">
      <c r="A54" s="73" t="s">
        <v>47</v>
      </c>
      <c r="B54" s="74">
        <v>6</v>
      </c>
      <c r="C54" s="75">
        <v>0</v>
      </c>
      <c r="D54" s="306">
        <f t="shared" si="27"/>
        <v>6</v>
      </c>
      <c r="E54" s="74">
        <v>0</v>
      </c>
      <c r="F54" s="75">
        <v>0</v>
      </c>
      <c r="G54" s="75">
        <f t="shared" si="28"/>
        <v>0</v>
      </c>
      <c r="H54" s="74">
        <f t="shared" si="8"/>
        <v>6</v>
      </c>
      <c r="I54" s="76">
        <f t="shared" si="2"/>
        <v>0</v>
      </c>
      <c r="J54" s="77">
        <f t="shared" si="3"/>
        <v>1.4354066985645935</v>
      </c>
      <c r="K54" s="78">
        <v>56</v>
      </c>
      <c r="L54" s="75">
        <v>4</v>
      </c>
      <c r="M54" s="75">
        <f t="shared" si="29"/>
        <v>60</v>
      </c>
      <c r="N54" s="74">
        <v>12</v>
      </c>
      <c r="O54" s="75">
        <v>0</v>
      </c>
      <c r="P54" s="75">
        <f t="shared" si="30"/>
        <v>12</v>
      </c>
      <c r="Q54" s="74">
        <f t="shared" si="9"/>
        <v>72</v>
      </c>
      <c r="R54" s="76">
        <f t="shared" si="6"/>
        <v>16.666666666666668</v>
      </c>
      <c r="S54" s="77">
        <f t="shared" si="7"/>
        <v>1.8848167539267013</v>
      </c>
      <c r="T54" s="70"/>
      <c r="U54" s="70"/>
      <c r="Z54" s="71"/>
      <c r="AA54" s="71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  <c r="BE54" s="72"/>
      <c r="BF54" s="72"/>
      <c r="BG54" s="72"/>
    </row>
    <row r="55" spans="1:59" s="24" customFormat="1" ht="17.100000000000001" customHeight="1">
      <c r="A55" s="73" t="s">
        <v>48</v>
      </c>
      <c r="B55" s="74">
        <v>5</v>
      </c>
      <c r="C55" s="75">
        <v>0</v>
      </c>
      <c r="D55" s="306">
        <f t="shared" si="27"/>
        <v>5</v>
      </c>
      <c r="E55" s="74">
        <v>0</v>
      </c>
      <c r="F55" s="75">
        <v>0</v>
      </c>
      <c r="G55" s="75">
        <f t="shared" si="28"/>
        <v>0</v>
      </c>
      <c r="H55" s="74">
        <f t="shared" si="8"/>
        <v>5</v>
      </c>
      <c r="I55" s="76">
        <f t="shared" si="2"/>
        <v>0</v>
      </c>
      <c r="J55" s="77">
        <f t="shared" si="3"/>
        <v>1.1961722488038278</v>
      </c>
      <c r="K55" s="78">
        <v>38</v>
      </c>
      <c r="L55" s="75">
        <v>4</v>
      </c>
      <c r="M55" s="75">
        <f t="shared" si="29"/>
        <v>42</v>
      </c>
      <c r="N55" s="74">
        <v>7</v>
      </c>
      <c r="O55" s="75">
        <v>0</v>
      </c>
      <c r="P55" s="75">
        <f t="shared" si="30"/>
        <v>7</v>
      </c>
      <c r="Q55" s="74">
        <f t="shared" si="9"/>
        <v>49</v>
      </c>
      <c r="R55" s="76">
        <f t="shared" si="6"/>
        <v>14.285714285714286</v>
      </c>
      <c r="S55" s="77">
        <f t="shared" si="7"/>
        <v>1.2827225130890052</v>
      </c>
      <c r="T55" s="70"/>
      <c r="U55" s="70"/>
      <c r="Z55" s="71"/>
      <c r="AA55" s="71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  <c r="AZ55" s="72"/>
      <c r="BA55" s="72"/>
      <c r="BB55" s="72"/>
      <c r="BC55" s="72"/>
      <c r="BD55" s="72"/>
      <c r="BE55" s="72"/>
      <c r="BF55" s="72"/>
      <c r="BG55" s="72"/>
    </row>
    <row r="56" spans="1:59" s="24" customFormat="1" ht="17.100000000000001" customHeight="1">
      <c r="A56" s="73" t="s">
        <v>49</v>
      </c>
      <c r="B56" s="74">
        <v>2</v>
      </c>
      <c r="C56" s="75">
        <v>1</v>
      </c>
      <c r="D56" s="306">
        <f t="shared" si="27"/>
        <v>3</v>
      </c>
      <c r="E56" s="74">
        <v>0</v>
      </c>
      <c r="F56" s="75">
        <v>0</v>
      </c>
      <c r="G56" s="75">
        <f t="shared" si="28"/>
        <v>0</v>
      </c>
      <c r="H56" s="74">
        <f t="shared" si="8"/>
        <v>3</v>
      </c>
      <c r="I56" s="128">
        <f t="shared" si="2"/>
        <v>0</v>
      </c>
      <c r="J56" s="129">
        <f t="shared" si="3"/>
        <v>0.71770334928229673</v>
      </c>
      <c r="K56" s="78">
        <v>40</v>
      </c>
      <c r="L56" s="75">
        <v>1</v>
      </c>
      <c r="M56" s="75">
        <f t="shared" si="29"/>
        <v>41</v>
      </c>
      <c r="N56" s="74">
        <v>6</v>
      </c>
      <c r="O56" s="75">
        <v>0</v>
      </c>
      <c r="P56" s="75">
        <f t="shared" si="30"/>
        <v>6</v>
      </c>
      <c r="Q56" s="74">
        <f t="shared" si="9"/>
        <v>47</v>
      </c>
      <c r="R56" s="128">
        <f t="shared" si="6"/>
        <v>12.765957446808512</v>
      </c>
      <c r="S56" s="129">
        <f t="shared" si="7"/>
        <v>1.2303664921465967</v>
      </c>
      <c r="T56" s="91"/>
      <c r="U56" s="91"/>
      <c r="Z56" s="71"/>
      <c r="AA56" s="71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</row>
    <row r="57" spans="1:59" s="24" customFormat="1" ht="17.100000000000001" customHeight="1">
      <c r="A57" s="73" t="s">
        <v>50</v>
      </c>
      <c r="B57" s="74">
        <v>1</v>
      </c>
      <c r="C57" s="75">
        <v>0</v>
      </c>
      <c r="D57" s="306">
        <f t="shared" si="27"/>
        <v>1</v>
      </c>
      <c r="E57" s="74">
        <v>0</v>
      </c>
      <c r="F57" s="75">
        <v>0</v>
      </c>
      <c r="G57" s="75">
        <f t="shared" si="28"/>
        <v>0</v>
      </c>
      <c r="H57" s="74">
        <f t="shared" si="8"/>
        <v>1</v>
      </c>
      <c r="I57" s="76">
        <f t="shared" si="2"/>
        <v>0</v>
      </c>
      <c r="J57" s="77">
        <f t="shared" si="3"/>
        <v>0.23923444976076558</v>
      </c>
      <c r="K57" s="78">
        <v>50</v>
      </c>
      <c r="L57" s="75">
        <v>3</v>
      </c>
      <c r="M57" s="75">
        <f t="shared" si="29"/>
        <v>53</v>
      </c>
      <c r="N57" s="74">
        <v>11</v>
      </c>
      <c r="O57" s="75">
        <v>0</v>
      </c>
      <c r="P57" s="75">
        <f t="shared" si="30"/>
        <v>11</v>
      </c>
      <c r="Q57" s="74">
        <f t="shared" si="9"/>
        <v>64</v>
      </c>
      <c r="R57" s="76">
        <f t="shared" si="6"/>
        <v>17.1875</v>
      </c>
      <c r="S57" s="77">
        <f t="shared" si="7"/>
        <v>1.6753926701570678</v>
      </c>
      <c r="T57" s="70"/>
      <c r="U57" s="70"/>
      <c r="Z57" s="71"/>
      <c r="AA57" s="71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</row>
    <row r="58" spans="1:59" s="24" customFormat="1" ht="17.100000000000001" customHeight="1">
      <c r="A58" s="139" t="s">
        <v>85</v>
      </c>
      <c r="B58" s="86">
        <v>3</v>
      </c>
      <c r="C58" s="87">
        <v>0</v>
      </c>
      <c r="D58" s="307">
        <f t="shared" si="27"/>
        <v>3</v>
      </c>
      <c r="E58" s="86">
        <v>0</v>
      </c>
      <c r="F58" s="87">
        <v>0</v>
      </c>
      <c r="G58" s="87">
        <f t="shared" si="28"/>
        <v>0</v>
      </c>
      <c r="H58" s="86">
        <f t="shared" si="8"/>
        <v>3</v>
      </c>
      <c r="I58" s="132">
        <f t="shared" si="2"/>
        <v>0</v>
      </c>
      <c r="J58" s="133">
        <f t="shared" si="3"/>
        <v>0.71770334928229673</v>
      </c>
      <c r="K58" s="90">
        <v>58</v>
      </c>
      <c r="L58" s="87">
        <v>4</v>
      </c>
      <c r="M58" s="87">
        <f t="shared" si="29"/>
        <v>62</v>
      </c>
      <c r="N58" s="86">
        <v>8</v>
      </c>
      <c r="O58" s="87">
        <v>0</v>
      </c>
      <c r="P58" s="87">
        <f t="shared" si="30"/>
        <v>8</v>
      </c>
      <c r="Q58" s="86">
        <f t="shared" si="9"/>
        <v>70</v>
      </c>
      <c r="R58" s="132">
        <f t="shared" si="6"/>
        <v>11.428571428571429</v>
      </c>
      <c r="S58" s="133">
        <f t="shared" si="7"/>
        <v>1.832460732984293</v>
      </c>
      <c r="T58" s="70"/>
      <c r="U58" s="70"/>
      <c r="Z58" s="71"/>
      <c r="AA58" s="71"/>
      <c r="AG58" s="72"/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72"/>
      <c r="BD58" s="72"/>
      <c r="BE58" s="72"/>
      <c r="BF58" s="72"/>
      <c r="BG58" s="72"/>
    </row>
    <row r="59" spans="1:59" s="24" customFormat="1" ht="17.100000000000001" customHeight="1" thickBot="1">
      <c r="A59" s="112" t="s">
        <v>52</v>
      </c>
      <c r="B59" s="93">
        <f>SUM(B53:B58)</f>
        <v>23</v>
      </c>
      <c r="C59" s="94">
        <f t="shared" ref="C59:G59" si="31">SUM(C53:C58)</f>
        <v>1</v>
      </c>
      <c r="D59" s="304">
        <f t="shared" si="31"/>
        <v>24</v>
      </c>
      <c r="E59" s="93">
        <f t="shared" si="31"/>
        <v>0</v>
      </c>
      <c r="F59" s="94">
        <f t="shared" si="31"/>
        <v>0</v>
      </c>
      <c r="G59" s="94">
        <f t="shared" si="31"/>
        <v>0</v>
      </c>
      <c r="H59" s="93">
        <f t="shared" si="8"/>
        <v>24</v>
      </c>
      <c r="I59" s="95">
        <f t="shared" si="2"/>
        <v>0</v>
      </c>
      <c r="J59" s="96">
        <f t="shared" si="3"/>
        <v>5.7416267942583739</v>
      </c>
      <c r="K59" s="97">
        <f>SUM(K53:K58)</f>
        <v>279</v>
      </c>
      <c r="L59" s="94">
        <f t="shared" ref="L59:P59" si="32">SUM(L53:L58)</f>
        <v>19</v>
      </c>
      <c r="M59" s="94">
        <f t="shared" si="32"/>
        <v>298</v>
      </c>
      <c r="N59" s="93">
        <f t="shared" si="32"/>
        <v>55</v>
      </c>
      <c r="O59" s="94">
        <f t="shared" si="32"/>
        <v>0</v>
      </c>
      <c r="P59" s="94">
        <f t="shared" si="32"/>
        <v>55</v>
      </c>
      <c r="Q59" s="93">
        <f t="shared" si="9"/>
        <v>353</v>
      </c>
      <c r="R59" s="95">
        <f t="shared" si="6"/>
        <v>15.580736543909349</v>
      </c>
      <c r="S59" s="96">
        <f t="shared" si="7"/>
        <v>9.2408376963350776</v>
      </c>
      <c r="T59" s="91"/>
      <c r="U59" s="91"/>
      <c r="V59" s="24">
        <v>1</v>
      </c>
      <c r="Z59" s="71"/>
      <c r="AA59" s="71"/>
      <c r="AG59" s="72"/>
      <c r="AH59" s="72"/>
      <c r="AI59" s="72"/>
      <c r="AJ59" s="72"/>
      <c r="AK59" s="72"/>
      <c r="AL59" s="72"/>
      <c r="AM59" s="72"/>
      <c r="AN59" s="72"/>
      <c r="AO59" s="72"/>
      <c r="AP59" s="72"/>
      <c r="AQ59" s="72"/>
      <c r="AR59" s="72"/>
      <c r="AS59" s="72"/>
      <c r="AT59" s="72"/>
      <c r="AU59" s="72"/>
      <c r="AV59" s="72"/>
      <c r="AW59" s="72"/>
      <c r="AX59" s="72"/>
      <c r="AY59" s="72"/>
      <c r="AZ59" s="72"/>
      <c r="BA59" s="72"/>
      <c r="BB59" s="72"/>
      <c r="BC59" s="72"/>
      <c r="BD59" s="72"/>
      <c r="BE59" s="72"/>
      <c r="BF59" s="72"/>
      <c r="BG59" s="72"/>
    </row>
    <row r="60" spans="1:59" s="24" customFormat="1" ht="17.100000000000001" customHeight="1" thickBot="1">
      <c r="A60" s="140" t="s">
        <v>53</v>
      </c>
      <c r="B60" s="141">
        <f>B30+B37+B38+B39+B40+B41+B42+B43+B44+B45+B52+B59</f>
        <v>349</v>
      </c>
      <c r="C60" s="142">
        <f t="shared" ref="C60:G60" si="33">C30+C37+C38+C39+C40+C41+C42+C43+C44+C45+C52+C59</f>
        <v>51</v>
      </c>
      <c r="D60" s="143">
        <f t="shared" si="33"/>
        <v>400</v>
      </c>
      <c r="E60" s="141">
        <f t="shared" si="33"/>
        <v>0</v>
      </c>
      <c r="F60" s="144">
        <f t="shared" si="33"/>
        <v>18</v>
      </c>
      <c r="G60" s="143">
        <f t="shared" si="33"/>
        <v>18</v>
      </c>
      <c r="H60" s="297">
        <f t="shared" ref="H60:J60" si="34">H30+H37+H38+H39+H40+H41+H42+H43+H44+H45+H52+H59</f>
        <v>418</v>
      </c>
      <c r="I60" s="311">
        <f t="shared" si="2"/>
        <v>4.3062200956937806</v>
      </c>
      <c r="J60" s="299">
        <f t="shared" si="34"/>
        <v>100.00000000000001</v>
      </c>
      <c r="K60" s="145">
        <f>K30+K37+K38+K39+K40+K41+K42+K43+K44+K45+K52+K59</f>
        <v>2774</v>
      </c>
      <c r="L60" s="142">
        <f t="shared" ref="L60:P60" si="35">L30+L37+L38+L39+L40+L41+L42+L43+L44+L45+L52+L59</f>
        <v>339</v>
      </c>
      <c r="M60" s="143">
        <f t="shared" si="35"/>
        <v>3113</v>
      </c>
      <c r="N60" s="141">
        <f t="shared" si="35"/>
        <v>635</v>
      </c>
      <c r="O60" s="144">
        <f t="shared" si="35"/>
        <v>72</v>
      </c>
      <c r="P60" s="143">
        <f t="shared" si="35"/>
        <v>707</v>
      </c>
      <c r="Q60" s="297">
        <f t="shared" ref="Q60" si="36">Q30+Q37+Q38+Q39+Q40+Q41+Q42+Q43+Q44+Q45+Q52+Q59</f>
        <v>3820</v>
      </c>
      <c r="R60" s="311">
        <f t="shared" si="6"/>
        <v>18.507853403141361</v>
      </c>
      <c r="S60" s="299">
        <f t="shared" si="7"/>
        <v>99.999999999999986</v>
      </c>
      <c r="T60" s="91"/>
      <c r="U60" s="91"/>
      <c r="V60" s="23"/>
      <c r="Z60" s="71"/>
      <c r="AA60" s="71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</row>
  </sheetData>
  <phoneticPr fontId="3"/>
  <conditionalFormatting sqref="T30:U30 T37:U37 T44:U49 T52:U52 T59:U59">
    <cfRule type="expression" dxfId="88" priority="29" stopIfTrue="1">
      <formula>$Y30=1</formula>
    </cfRule>
  </conditionalFormatting>
  <conditionalFormatting sqref="H44:J49 H30:J30 H37:J37 H52:J52 H59:J59">
    <cfRule type="expression" dxfId="87" priority="25" stopIfTrue="1">
      <formula>$Y30=1</formula>
    </cfRule>
  </conditionalFormatting>
  <conditionalFormatting sqref="Q44:R49 Q59:R59 Q30:R30 Q37:R37 Q52:R52">
    <cfRule type="expression" dxfId="86" priority="24" stopIfTrue="1">
      <formula>$Y30=1</formula>
    </cfRule>
  </conditionalFormatting>
  <conditionalFormatting sqref="D30 D37 B44:G49 D52 B59:G59 G30 G37 G52">
    <cfRule type="expression" dxfId="85" priority="17" stopIfTrue="1">
      <formula>$Y30=1</formula>
    </cfRule>
  </conditionalFormatting>
  <conditionalFormatting sqref="B30:C30">
    <cfRule type="expression" dxfId="84" priority="16" stopIfTrue="1">
      <formula>$Y30=1</formula>
    </cfRule>
  </conditionalFormatting>
  <conditionalFormatting sqref="E30:F30">
    <cfRule type="expression" dxfId="83" priority="15" stopIfTrue="1">
      <formula>$Y30=1</formula>
    </cfRule>
  </conditionalFormatting>
  <conditionalFormatting sqref="B37:C37">
    <cfRule type="expression" dxfId="82" priority="14" stopIfTrue="1">
      <formula>$Y37=1</formula>
    </cfRule>
  </conditionalFormatting>
  <conditionalFormatting sqref="E37:F37">
    <cfRule type="expression" dxfId="81" priority="13" stopIfTrue="1">
      <formula>$Y37=1</formula>
    </cfRule>
  </conditionalFormatting>
  <conditionalFormatting sqref="B52:C52">
    <cfRule type="expression" dxfId="80" priority="12" stopIfTrue="1">
      <formula>$Y52=1</formula>
    </cfRule>
  </conditionalFormatting>
  <conditionalFormatting sqref="E52:F52">
    <cfRule type="expression" dxfId="79" priority="11" stopIfTrue="1">
      <formula>$Y52=1</formula>
    </cfRule>
  </conditionalFormatting>
  <conditionalFormatting sqref="M30 M37 K44:P49 M52 K59:P59 P30 P37 P52">
    <cfRule type="expression" dxfId="78" priority="10" stopIfTrue="1">
      <formula>$Y30=1</formula>
    </cfRule>
  </conditionalFormatting>
  <conditionalFormatting sqref="K30:L30">
    <cfRule type="expression" dxfId="77" priority="9" stopIfTrue="1">
      <formula>$Y30=1</formula>
    </cfRule>
  </conditionalFormatting>
  <conditionalFormatting sqref="N30:O30">
    <cfRule type="expression" dxfId="76" priority="8" stopIfTrue="1">
      <formula>$Y30=1</formula>
    </cfRule>
  </conditionalFormatting>
  <conditionalFormatting sqref="K37:L37">
    <cfRule type="expression" dxfId="75" priority="7" stopIfTrue="1">
      <formula>$Y37=1</formula>
    </cfRule>
  </conditionalFormatting>
  <conditionalFormatting sqref="N37:O37">
    <cfRule type="expression" dxfId="74" priority="6" stopIfTrue="1">
      <formula>$Y37=1</formula>
    </cfRule>
  </conditionalFormatting>
  <conditionalFormatting sqref="K52:L52">
    <cfRule type="expression" dxfId="73" priority="5" stopIfTrue="1">
      <formula>$Y52=1</formula>
    </cfRule>
  </conditionalFormatting>
  <conditionalFormatting sqref="N52:O52">
    <cfRule type="expression" dxfId="72" priority="4" stopIfTrue="1">
      <formula>$Y52=1</formula>
    </cfRule>
  </conditionalFormatting>
  <conditionalFormatting sqref="S44:S49 S30 S37 S52 S59">
    <cfRule type="expression" dxfId="71" priority="3" stopIfTrue="1">
      <formula>$Y30=1</formula>
    </cfRule>
  </conditionalFormatting>
  <conditionalFormatting sqref="I60">
    <cfRule type="expression" dxfId="70" priority="2" stopIfTrue="1">
      <formula>$Y60=1</formula>
    </cfRule>
  </conditionalFormatting>
  <conditionalFormatting sqref="R60">
    <cfRule type="expression" dxfId="69" priority="1" stopIfTrue="1">
      <formula>$Y60=1</formula>
    </cfRule>
  </conditionalFormatting>
  <printOptions gridLinesSet="0"/>
  <pageMargins left="0.78740157480314965" right="0" top="0.98425196850393704" bottom="0.43307086614173229" header="0.31496062992125984" footer="0.31496062992125984"/>
  <pageSetup paperSize="9" scale="80" orientation="portrait" horizontalDpi="4294967292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BG60"/>
  <sheetViews>
    <sheetView view="pageBreakPreview" topLeftCell="A49" zoomScale="115" zoomScaleNormal="55" zoomScaleSheetLayoutView="115" workbookViewId="0">
      <selection activeCell="R60" sqref="R60"/>
    </sheetView>
  </sheetViews>
  <sheetFormatPr defaultColWidth="5.33203125" defaultRowHeight="11.25"/>
  <cols>
    <col min="1" max="1" width="13.83203125" style="9" customWidth="1"/>
    <col min="2" max="21" width="6.83203125" style="9" customWidth="1"/>
    <col min="22" max="22" width="2.83203125" style="9" customWidth="1"/>
    <col min="23" max="23" width="4.83203125" style="9" customWidth="1"/>
    <col min="24" max="32" width="6.83203125" style="9" customWidth="1"/>
    <col min="33" max="59" width="5.33203125" style="10"/>
    <col min="60" max="16384" width="5.33203125" style="9"/>
  </cols>
  <sheetData>
    <row r="1" spans="1:32" ht="15" customHeight="1">
      <c r="A1" s="1"/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4"/>
      <c r="O1" s="2"/>
      <c r="P1" s="5"/>
      <c r="Q1" s="5"/>
      <c r="R1" s="5"/>
      <c r="S1" s="6"/>
      <c r="T1" s="7"/>
      <c r="U1" s="7"/>
      <c r="V1" s="8" t="s">
        <v>89</v>
      </c>
      <c r="W1" s="7"/>
      <c r="Y1" s="7"/>
      <c r="Z1" s="7"/>
      <c r="AA1" s="7"/>
      <c r="AB1" s="7"/>
      <c r="AC1" s="7"/>
      <c r="AD1" s="7"/>
      <c r="AE1" s="7"/>
      <c r="AF1" s="7"/>
    </row>
    <row r="2" spans="1:32" ht="15" customHeight="1">
      <c r="A2" s="11"/>
      <c r="B2" s="12"/>
      <c r="C2" s="12"/>
      <c r="D2" s="12"/>
      <c r="E2" s="12"/>
      <c r="F2" s="12"/>
      <c r="G2" s="12"/>
      <c r="H2" s="12"/>
      <c r="I2" s="12"/>
      <c r="J2" s="13"/>
      <c r="K2" s="12"/>
      <c r="L2" s="12"/>
      <c r="M2" s="12"/>
      <c r="N2" s="14"/>
      <c r="O2" s="12"/>
      <c r="P2" s="7"/>
      <c r="Q2" s="7"/>
      <c r="R2" s="7"/>
      <c r="S2" s="15"/>
      <c r="T2" s="7"/>
      <c r="U2" s="7"/>
      <c r="V2" s="9" t="s">
        <v>93</v>
      </c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15" customHeight="1">
      <c r="A3" s="16"/>
      <c r="B3" s="17"/>
      <c r="C3" s="12"/>
      <c r="D3" s="12"/>
      <c r="E3" s="12"/>
      <c r="F3" s="12"/>
      <c r="G3" s="12"/>
      <c r="H3" s="12"/>
      <c r="I3" s="12"/>
      <c r="J3" s="13"/>
      <c r="K3" s="12"/>
      <c r="L3" s="12"/>
      <c r="M3" s="12"/>
      <c r="N3" s="14"/>
      <c r="O3" s="12"/>
      <c r="P3" s="7"/>
      <c r="Q3" s="7"/>
      <c r="R3" s="7"/>
      <c r="S3" s="15"/>
      <c r="T3" s="7"/>
      <c r="U3" s="7"/>
      <c r="V3" s="7" t="s">
        <v>64</v>
      </c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15" customHeight="1">
      <c r="A4" s="16"/>
      <c r="B4" s="12"/>
      <c r="C4" s="12"/>
      <c r="D4" s="12"/>
      <c r="E4" s="12"/>
      <c r="F4" s="12"/>
      <c r="G4" s="12"/>
      <c r="H4" s="12"/>
      <c r="I4" s="12"/>
      <c r="J4" s="13"/>
      <c r="K4" s="12"/>
      <c r="L4" s="12"/>
      <c r="M4" s="12"/>
      <c r="N4" s="14"/>
      <c r="O4" s="12"/>
      <c r="P4" s="7"/>
      <c r="Q4" s="7"/>
      <c r="R4" s="7"/>
      <c r="S4" s="15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15" customHeight="1">
      <c r="A5" s="16"/>
      <c r="B5" s="12"/>
      <c r="C5" s="12"/>
      <c r="D5" s="12"/>
      <c r="E5" s="12"/>
      <c r="F5" s="12"/>
      <c r="G5" s="12"/>
      <c r="H5" s="12"/>
      <c r="I5" s="12"/>
      <c r="J5" s="13"/>
      <c r="K5" s="12"/>
      <c r="L5" s="12"/>
      <c r="M5" s="12"/>
      <c r="N5" s="14"/>
      <c r="O5" s="12"/>
      <c r="P5" s="7"/>
      <c r="Q5" s="7"/>
      <c r="R5" s="7"/>
      <c r="S5" s="15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4" customHeight="1">
      <c r="A6" s="18" t="s">
        <v>1</v>
      </c>
      <c r="B6" s="12"/>
      <c r="C6" s="12"/>
      <c r="D6" s="12"/>
      <c r="E6" s="12"/>
      <c r="F6" s="12"/>
      <c r="G6" s="12"/>
      <c r="H6" s="12"/>
      <c r="I6" s="14"/>
      <c r="J6" s="19"/>
      <c r="K6" s="14"/>
      <c r="L6" s="14"/>
      <c r="M6" s="14"/>
      <c r="N6" s="14"/>
      <c r="O6" s="14"/>
      <c r="P6" s="14"/>
      <c r="Q6" s="14"/>
      <c r="R6" s="14"/>
      <c r="S6" s="20"/>
      <c r="T6" s="14"/>
      <c r="U6" s="14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15" customHeight="1">
      <c r="A7" s="16"/>
      <c r="B7" s="12"/>
      <c r="C7" s="12"/>
      <c r="D7" s="12"/>
      <c r="E7" s="12"/>
      <c r="F7" s="12"/>
      <c r="G7" s="12"/>
      <c r="H7" s="12"/>
      <c r="I7" s="12"/>
      <c r="J7" s="13"/>
      <c r="K7" s="12"/>
      <c r="L7" s="12"/>
      <c r="M7" s="12"/>
      <c r="N7" s="14"/>
      <c r="O7" s="12"/>
      <c r="P7" s="7"/>
      <c r="Q7" s="7"/>
      <c r="R7" s="7"/>
      <c r="S7" s="15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15" customHeight="1">
      <c r="A8" s="16"/>
      <c r="B8" s="12"/>
      <c r="C8" s="12"/>
      <c r="D8" s="12"/>
      <c r="E8" s="12"/>
      <c r="F8" s="12"/>
      <c r="G8" s="12"/>
      <c r="H8" s="12"/>
      <c r="I8" s="12"/>
      <c r="J8" s="13"/>
      <c r="K8" s="12"/>
      <c r="L8" s="12"/>
      <c r="M8" s="12"/>
      <c r="N8" s="14"/>
      <c r="O8" s="12"/>
      <c r="P8" s="7"/>
      <c r="Q8" s="7"/>
      <c r="R8" s="7"/>
      <c r="S8" s="15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15" customHeight="1">
      <c r="A9" s="16"/>
      <c r="B9" s="12"/>
      <c r="C9" s="12"/>
      <c r="D9" s="12"/>
      <c r="E9" s="12"/>
      <c r="F9" s="12"/>
      <c r="G9" s="12"/>
      <c r="H9" s="12"/>
      <c r="I9" s="12"/>
      <c r="J9" s="13"/>
      <c r="K9" s="12"/>
      <c r="L9" s="12"/>
      <c r="M9" s="12"/>
      <c r="N9" s="14"/>
      <c r="O9" s="12"/>
      <c r="P9" s="7"/>
      <c r="Q9" s="7"/>
      <c r="R9" s="7"/>
      <c r="S9" s="15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15" customHeight="1">
      <c r="A10" s="16"/>
      <c r="B10" s="12"/>
      <c r="C10" s="12"/>
      <c r="D10" s="12"/>
      <c r="E10" s="12"/>
      <c r="F10" s="12"/>
      <c r="G10" s="12"/>
      <c r="H10" s="12"/>
      <c r="I10" s="12"/>
      <c r="J10" s="13"/>
      <c r="K10" s="12"/>
      <c r="L10" s="12"/>
      <c r="M10" s="12"/>
      <c r="N10" s="14"/>
      <c r="O10" s="12"/>
      <c r="P10" s="7"/>
      <c r="Q10" s="7"/>
      <c r="R10" s="7"/>
      <c r="S10" s="15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15" customHeight="1">
      <c r="A11" s="11"/>
      <c r="B11" s="12"/>
      <c r="C11" s="12"/>
      <c r="D11" s="12"/>
      <c r="E11" s="12"/>
      <c r="F11" s="12"/>
      <c r="G11" s="12"/>
      <c r="H11" s="12"/>
      <c r="I11" s="14"/>
      <c r="J11" s="13"/>
      <c r="K11" s="12"/>
      <c r="L11" s="12"/>
      <c r="M11" s="14"/>
      <c r="N11" s="14"/>
      <c r="O11" s="14"/>
      <c r="P11" s="14"/>
      <c r="Q11" s="14"/>
      <c r="R11" s="14"/>
      <c r="S11" s="20"/>
      <c r="T11" s="14"/>
      <c r="U11" s="14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15" customHeight="1">
      <c r="A12" s="11"/>
      <c r="B12" s="12"/>
      <c r="C12" s="12"/>
      <c r="D12" s="12"/>
      <c r="E12" s="12"/>
      <c r="F12" s="12"/>
      <c r="G12" s="12"/>
      <c r="H12" s="12"/>
      <c r="I12" s="14"/>
      <c r="J12" s="13"/>
      <c r="K12" s="12"/>
      <c r="L12" s="12"/>
      <c r="M12" s="14"/>
      <c r="N12" s="14"/>
      <c r="O12" s="14"/>
      <c r="P12" s="14"/>
      <c r="Q12" s="14"/>
      <c r="R12" s="14"/>
      <c r="S12" s="20"/>
      <c r="T12" s="14"/>
      <c r="U12" s="14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15" customHeight="1">
      <c r="A13" s="21" t="s">
        <v>172</v>
      </c>
      <c r="B13" s="14"/>
      <c r="C13" s="14"/>
      <c r="D13" s="14"/>
      <c r="E13" s="14"/>
      <c r="F13" s="14"/>
      <c r="G13" s="14"/>
      <c r="H13" s="14"/>
      <c r="I13" s="14"/>
      <c r="J13" s="19"/>
      <c r="K13" s="12"/>
      <c r="L13" s="12"/>
      <c r="M13" s="14"/>
      <c r="N13" s="14"/>
      <c r="O13" s="14"/>
      <c r="P13" s="14"/>
      <c r="Q13" s="14"/>
      <c r="R13" s="14"/>
      <c r="S13" s="20"/>
      <c r="T13" s="14"/>
      <c r="U13" s="14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15" customHeight="1">
      <c r="A14" s="22"/>
      <c r="B14" s="12"/>
      <c r="C14" s="12"/>
      <c r="D14" s="12"/>
      <c r="E14" s="12"/>
      <c r="F14" s="12"/>
      <c r="G14" s="12"/>
      <c r="H14" s="12"/>
      <c r="I14" s="14"/>
      <c r="J14" s="13"/>
      <c r="K14" s="12"/>
      <c r="L14" s="12"/>
      <c r="M14" s="14"/>
      <c r="N14" s="14"/>
      <c r="O14" s="14"/>
      <c r="P14" s="14"/>
      <c r="Q14" s="14"/>
      <c r="R14" s="14"/>
      <c r="S14" s="20"/>
      <c r="T14" s="14"/>
      <c r="U14" s="14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15" customHeight="1">
      <c r="A15" s="21" t="s">
        <v>55</v>
      </c>
      <c r="B15" s="12"/>
      <c r="C15" s="12"/>
      <c r="D15" s="12"/>
      <c r="E15" s="12"/>
      <c r="F15" s="12"/>
      <c r="G15" s="12"/>
      <c r="H15" s="12"/>
      <c r="I15" s="14"/>
      <c r="J15" s="13"/>
      <c r="K15" s="12"/>
      <c r="L15" s="12"/>
      <c r="M15" s="14"/>
      <c r="N15" s="14"/>
      <c r="O15" s="14"/>
      <c r="P15" s="14"/>
      <c r="Q15" s="14"/>
      <c r="R15" s="14"/>
      <c r="S15" s="20"/>
      <c r="T15" s="14"/>
      <c r="U15" s="14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ht="15" customHeight="1">
      <c r="A16" s="22"/>
      <c r="B16" s="12"/>
      <c r="C16" s="12"/>
      <c r="D16" s="12"/>
      <c r="E16" s="12"/>
      <c r="F16" s="12"/>
      <c r="G16" s="12"/>
      <c r="H16" s="12"/>
      <c r="I16" s="14"/>
      <c r="J16" s="13"/>
      <c r="K16" s="12"/>
      <c r="L16" s="12"/>
      <c r="M16" s="14"/>
      <c r="N16" s="14"/>
      <c r="O16" s="14"/>
      <c r="P16" s="14"/>
      <c r="Q16" s="14"/>
      <c r="R16" s="14"/>
      <c r="S16" s="20"/>
      <c r="T16" s="14"/>
      <c r="U16" s="14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59" ht="15" customHeight="1">
      <c r="A17" s="21" t="s">
        <v>209</v>
      </c>
      <c r="B17" s="12"/>
      <c r="C17" s="12"/>
      <c r="D17" s="12"/>
      <c r="E17" s="12"/>
      <c r="F17" s="12"/>
      <c r="G17" s="12"/>
      <c r="H17" s="12"/>
      <c r="I17" s="14"/>
      <c r="J17" s="13"/>
      <c r="K17" s="7"/>
      <c r="L17" s="7"/>
      <c r="M17" s="14"/>
      <c r="N17" s="14"/>
      <c r="O17" s="14"/>
      <c r="P17" s="14"/>
      <c r="Q17" s="14"/>
      <c r="R17" s="14"/>
      <c r="S17" s="20"/>
      <c r="T17" s="14"/>
      <c r="U17" s="14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59" s="24" customFormat="1" ht="15" customHeight="1">
      <c r="A18" s="22"/>
      <c r="B18" s="12"/>
      <c r="C18" s="12"/>
      <c r="D18" s="12"/>
      <c r="E18" s="12"/>
      <c r="F18" s="12"/>
      <c r="G18" s="12"/>
      <c r="H18" s="12"/>
      <c r="I18" s="14"/>
      <c r="J18" s="13"/>
      <c r="K18" s="23"/>
      <c r="L18" s="23"/>
      <c r="M18" s="14"/>
      <c r="N18" s="14"/>
      <c r="O18" s="14"/>
      <c r="P18" s="14"/>
      <c r="Q18" s="14"/>
      <c r="R18" s="14"/>
      <c r="S18" s="20"/>
      <c r="T18" s="14"/>
      <c r="U18" s="14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</row>
    <row r="19" spans="1:59" ht="15" customHeight="1">
      <c r="A19" s="11"/>
      <c r="B19" s="7"/>
      <c r="C19" s="7"/>
      <c r="D19" s="7"/>
      <c r="E19" s="7"/>
      <c r="F19" s="7"/>
      <c r="G19" s="7"/>
      <c r="H19" s="7"/>
      <c r="I19" s="12"/>
      <c r="J19" s="25"/>
      <c r="K19" s="12"/>
      <c r="L19" s="12"/>
      <c r="M19" s="12"/>
      <c r="N19" s="14"/>
      <c r="O19" s="26"/>
      <c r="P19" s="7"/>
      <c r="Q19" s="7"/>
      <c r="R19" s="7"/>
      <c r="S19" s="15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59" ht="15" customHeight="1" thickBot="1">
      <c r="A20" s="27"/>
      <c r="B20" s="28"/>
      <c r="C20" s="29"/>
      <c r="D20" s="29"/>
      <c r="E20" s="29"/>
      <c r="F20" s="7"/>
      <c r="G20" s="7"/>
      <c r="H20" s="7"/>
      <c r="I20" s="12"/>
      <c r="J20" s="30"/>
      <c r="K20" s="31"/>
      <c r="L20" s="31"/>
      <c r="M20" s="31"/>
      <c r="N20" s="32"/>
      <c r="O20" s="33"/>
      <c r="P20" s="34"/>
      <c r="Q20" s="34"/>
      <c r="R20" s="34"/>
      <c r="S20" s="35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59" s="24" customFormat="1" ht="17.100000000000001" customHeight="1" thickBot="1">
      <c r="A21" s="36" t="s">
        <v>2</v>
      </c>
      <c r="B21" s="37" t="s">
        <v>65</v>
      </c>
      <c r="C21" s="38"/>
      <c r="D21" s="38"/>
      <c r="E21" s="38"/>
      <c r="F21" s="38"/>
      <c r="G21" s="38"/>
      <c r="H21" s="38"/>
      <c r="I21" s="38"/>
      <c r="J21" s="39"/>
      <c r="K21" s="40" t="s">
        <v>66</v>
      </c>
      <c r="L21" s="38"/>
      <c r="M21" s="38"/>
      <c r="N21" s="38"/>
      <c r="O21" s="38"/>
      <c r="P21" s="38"/>
      <c r="Q21" s="38"/>
      <c r="R21" s="38"/>
      <c r="S21" s="39"/>
      <c r="T21" s="23"/>
      <c r="U21" s="23"/>
      <c r="V21" s="10" t="s">
        <v>3</v>
      </c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</row>
    <row r="22" spans="1:59" s="52" customFormat="1" ht="17.100000000000001" customHeight="1" thickBot="1">
      <c r="A22" s="41"/>
      <c r="B22" s="42" t="s">
        <v>94</v>
      </c>
      <c r="C22" s="43"/>
      <c r="D22" s="44"/>
      <c r="E22" s="45" t="s">
        <v>5</v>
      </c>
      <c r="F22" s="43"/>
      <c r="G22" s="44"/>
      <c r="H22" s="46"/>
      <c r="I22" s="47" t="s">
        <v>6</v>
      </c>
      <c r="J22" s="48" t="s">
        <v>7</v>
      </c>
      <c r="K22" s="49" t="s">
        <v>8</v>
      </c>
      <c r="L22" s="43"/>
      <c r="M22" s="44"/>
      <c r="N22" s="45" t="s">
        <v>5</v>
      </c>
      <c r="O22" s="43"/>
      <c r="P22" s="44"/>
      <c r="Q22" s="46"/>
      <c r="R22" s="47" t="s">
        <v>6</v>
      </c>
      <c r="S22" s="48" t="s">
        <v>7</v>
      </c>
      <c r="T22" s="50"/>
      <c r="U22" s="50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</row>
    <row r="23" spans="1:59" s="63" customFormat="1" ht="23.25" thickBot="1">
      <c r="A23" s="53" t="s">
        <v>9</v>
      </c>
      <c r="B23" s="54" t="s">
        <v>10</v>
      </c>
      <c r="C23" s="55" t="s">
        <v>11</v>
      </c>
      <c r="D23" s="56" t="s">
        <v>12</v>
      </c>
      <c r="E23" s="57" t="s">
        <v>13</v>
      </c>
      <c r="F23" s="58" t="s">
        <v>11</v>
      </c>
      <c r="G23" s="56" t="s">
        <v>12</v>
      </c>
      <c r="H23" s="59" t="s">
        <v>14</v>
      </c>
      <c r="I23" s="58" t="s">
        <v>69</v>
      </c>
      <c r="J23" s="56" t="s">
        <v>16</v>
      </c>
      <c r="K23" s="60" t="s">
        <v>10</v>
      </c>
      <c r="L23" s="55" t="s">
        <v>11</v>
      </c>
      <c r="M23" s="56" t="s">
        <v>12</v>
      </c>
      <c r="N23" s="57" t="s">
        <v>13</v>
      </c>
      <c r="O23" s="58" t="s">
        <v>11</v>
      </c>
      <c r="P23" s="56" t="s">
        <v>12</v>
      </c>
      <c r="Q23" s="59" t="s">
        <v>14</v>
      </c>
      <c r="R23" s="58" t="s">
        <v>15</v>
      </c>
      <c r="S23" s="56" t="s">
        <v>16</v>
      </c>
      <c r="T23" s="61"/>
      <c r="U23" s="61"/>
      <c r="V23" s="62"/>
      <c r="W23" s="62"/>
      <c r="X23" s="62">
        <v>151</v>
      </c>
      <c r="Y23" s="62">
        <v>319</v>
      </c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</row>
    <row r="24" spans="1:59" s="24" customFormat="1" ht="17.100000000000001" customHeight="1">
      <c r="A24" s="64" t="s">
        <v>17</v>
      </c>
      <c r="B24" s="65">
        <v>1</v>
      </c>
      <c r="C24" s="66">
        <v>2</v>
      </c>
      <c r="D24" s="66">
        <f>SUM(B24:C24)</f>
        <v>3</v>
      </c>
      <c r="E24" s="65">
        <v>0</v>
      </c>
      <c r="F24" s="66">
        <v>0</v>
      </c>
      <c r="G24" s="66">
        <f>SUM(E24:F24)</f>
        <v>0</v>
      </c>
      <c r="H24" s="65">
        <f>D24+G24</f>
        <v>3</v>
      </c>
      <c r="I24" s="67">
        <f>G24/H24%</f>
        <v>0</v>
      </c>
      <c r="J24" s="68">
        <f>H24/$H$60%</f>
        <v>0.51020408163265307</v>
      </c>
      <c r="K24" s="69">
        <v>13</v>
      </c>
      <c r="L24" s="66">
        <v>3</v>
      </c>
      <c r="M24" s="66">
        <f>SUM(K24:L24)</f>
        <v>16</v>
      </c>
      <c r="N24" s="65">
        <v>0</v>
      </c>
      <c r="O24" s="66">
        <v>0</v>
      </c>
      <c r="P24" s="66">
        <f>SUM(N24:O24)</f>
        <v>0</v>
      </c>
      <c r="Q24" s="65">
        <f>M24+P24</f>
        <v>16</v>
      </c>
      <c r="R24" s="67">
        <f>P24/Q24%</f>
        <v>0</v>
      </c>
      <c r="S24" s="68">
        <f>Q24/$Q$60%</f>
        <v>1.3114754098360657</v>
      </c>
      <c r="T24" s="70"/>
      <c r="U24" s="70"/>
      <c r="Z24" s="71"/>
      <c r="AA24" s="71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</row>
    <row r="25" spans="1:59" s="24" customFormat="1" ht="17.100000000000001" customHeight="1">
      <c r="A25" s="73" t="s">
        <v>18</v>
      </c>
      <c r="B25" s="74">
        <v>1</v>
      </c>
      <c r="C25" s="75">
        <v>0</v>
      </c>
      <c r="D25" s="75">
        <f t="shared" ref="D25:D58" si="0">SUM(B25:C25)</f>
        <v>1</v>
      </c>
      <c r="E25" s="74">
        <v>0</v>
      </c>
      <c r="F25" s="75">
        <v>1</v>
      </c>
      <c r="G25" s="75">
        <f t="shared" ref="G25:G58" si="1">SUM(E25:F25)</f>
        <v>1</v>
      </c>
      <c r="H25" s="74">
        <f>D25+G25</f>
        <v>2</v>
      </c>
      <c r="I25" s="76">
        <f t="shared" ref="I25:I60" si="2">G25/H25%</f>
        <v>50</v>
      </c>
      <c r="J25" s="77">
        <f t="shared" ref="J25:J59" si="3">H25/$H$60%</f>
        <v>0.3401360544217687</v>
      </c>
      <c r="K25" s="78">
        <v>11</v>
      </c>
      <c r="L25" s="75">
        <v>3</v>
      </c>
      <c r="M25" s="75">
        <f t="shared" ref="M25:M29" si="4">SUM(K25:L25)</f>
        <v>14</v>
      </c>
      <c r="N25" s="74">
        <v>0</v>
      </c>
      <c r="O25" s="75">
        <v>0</v>
      </c>
      <c r="P25" s="75">
        <f t="shared" ref="P25:P29" si="5">SUM(N25:O25)</f>
        <v>0</v>
      </c>
      <c r="Q25" s="74">
        <f>M25+P25</f>
        <v>14</v>
      </c>
      <c r="R25" s="76">
        <f t="shared" ref="R25:R60" si="6">P25/Q25%</f>
        <v>0</v>
      </c>
      <c r="S25" s="77">
        <f t="shared" ref="S25:S60" si="7">Q25/$Q$60%</f>
        <v>1.1475409836065575</v>
      </c>
      <c r="T25" s="70"/>
      <c r="U25" s="70"/>
      <c r="Z25" s="71"/>
      <c r="AA25" s="71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</row>
    <row r="26" spans="1:59" s="24" customFormat="1" ht="17.100000000000001" customHeight="1">
      <c r="A26" s="73" t="s">
        <v>19</v>
      </c>
      <c r="B26" s="74">
        <v>4</v>
      </c>
      <c r="C26" s="75">
        <v>0</v>
      </c>
      <c r="D26" s="75">
        <f t="shared" si="0"/>
        <v>4</v>
      </c>
      <c r="E26" s="74">
        <v>0</v>
      </c>
      <c r="F26" s="75">
        <v>0</v>
      </c>
      <c r="G26" s="75">
        <f t="shared" si="1"/>
        <v>0</v>
      </c>
      <c r="H26" s="74">
        <f t="shared" ref="H26:H59" si="8">D26+G26</f>
        <v>4</v>
      </c>
      <c r="I26" s="76">
        <f t="shared" si="2"/>
        <v>0</v>
      </c>
      <c r="J26" s="77">
        <f t="shared" si="3"/>
        <v>0.68027210884353739</v>
      </c>
      <c r="K26" s="78">
        <v>31</v>
      </c>
      <c r="L26" s="75">
        <v>2</v>
      </c>
      <c r="M26" s="75">
        <f t="shared" si="4"/>
        <v>33</v>
      </c>
      <c r="N26" s="74">
        <v>0</v>
      </c>
      <c r="O26" s="75">
        <v>0</v>
      </c>
      <c r="P26" s="75">
        <f t="shared" si="5"/>
        <v>0</v>
      </c>
      <c r="Q26" s="74">
        <f t="shared" ref="Q26:Q59" si="9">M26+P26</f>
        <v>33</v>
      </c>
      <c r="R26" s="76">
        <f t="shared" si="6"/>
        <v>0</v>
      </c>
      <c r="S26" s="77">
        <f t="shared" si="7"/>
        <v>2.7049180327868854</v>
      </c>
      <c r="T26" s="70"/>
      <c r="U26" s="70"/>
      <c r="Z26" s="71"/>
      <c r="AA26" s="71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</row>
    <row r="27" spans="1:59" s="24" customFormat="1" ht="17.100000000000001" customHeight="1">
      <c r="A27" s="79" t="s">
        <v>20</v>
      </c>
      <c r="B27" s="80">
        <v>1</v>
      </c>
      <c r="C27" s="81">
        <v>0</v>
      </c>
      <c r="D27" s="81">
        <f t="shared" si="0"/>
        <v>1</v>
      </c>
      <c r="E27" s="80">
        <v>0</v>
      </c>
      <c r="F27" s="81">
        <v>0</v>
      </c>
      <c r="G27" s="81">
        <f t="shared" si="1"/>
        <v>0</v>
      </c>
      <c r="H27" s="80">
        <f t="shared" si="8"/>
        <v>1</v>
      </c>
      <c r="I27" s="82">
        <f t="shared" si="2"/>
        <v>0</v>
      </c>
      <c r="J27" s="83">
        <f t="shared" si="3"/>
        <v>0.17006802721088435</v>
      </c>
      <c r="K27" s="84">
        <v>19</v>
      </c>
      <c r="L27" s="81">
        <v>2</v>
      </c>
      <c r="M27" s="81">
        <f t="shared" si="4"/>
        <v>21</v>
      </c>
      <c r="N27" s="80">
        <v>0</v>
      </c>
      <c r="O27" s="81">
        <v>0</v>
      </c>
      <c r="P27" s="81">
        <f t="shared" si="5"/>
        <v>0</v>
      </c>
      <c r="Q27" s="80">
        <f t="shared" si="9"/>
        <v>21</v>
      </c>
      <c r="R27" s="82">
        <f t="shared" si="6"/>
        <v>0</v>
      </c>
      <c r="S27" s="83">
        <f t="shared" si="7"/>
        <v>1.7213114754098362</v>
      </c>
      <c r="T27" s="70"/>
      <c r="U27" s="70"/>
      <c r="Z27" s="71"/>
      <c r="AA27" s="71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</row>
    <row r="28" spans="1:59" s="24" customFormat="1" ht="17.100000000000001" customHeight="1">
      <c r="A28" s="73" t="s">
        <v>21</v>
      </c>
      <c r="B28" s="74">
        <v>0</v>
      </c>
      <c r="C28" s="75">
        <v>1</v>
      </c>
      <c r="D28" s="75">
        <f t="shared" si="0"/>
        <v>1</v>
      </c>
      <c r="E28" s="74">
        <v>0</v>
      </c>
      <c r="F28" s="75">
        <v>0</v>
      </c>
      <c r="G28" s="75">
        <f t="shared" si="1"/>
        <v>0</v>
      </c>
      <c r="H28" s="74">
        <f t="shared" si="8"/>
        <v>1</v>
      </c>
      <c r="I28" s="76">
        <f t="shared" si="2"/>
        <v>0</v>
      </c>
      <c r="J28" s="77">
        <f t="shared" si="3"/>
        <v>0.17006802721088435</v>
      </c>
      <c r="K28" s="78">
        <v>20</v>
      </c>
      <c r="L28" s="75">
        <v>1</v>
      </c>
      <c r="M28" s="75">
        <f t="shared" si="4"/>
        <v>21</v>
      </c>
      <c r="N28" s="74">
        <v>0</v>
      </c>
      <c r="O28" s="75">
        <v>0</v>
      </c>
      <c r="P28" s="75">
        <f t="shared" si="5"/>
        <v>0</v>
      </c>
      <c r="Q28" s="74">
        <f t="shared" si="9"/>
        <v>21</v>
      </c>
      <c r="R28" s="76">
        <f t="shared" si="6"/>
        <v>0</v>
      </c>
      <c r="S28" s="77">
        <f t="shared" si="7"/>
        <v>1.7213114754098362</v>
      </c>
      <c r="T28" s="70"/>
      <c r="U28" s="70"/>
      <c r="Z28" s="71"/>
      <c r="AA28" s="71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</row>
    <row r="29" spans="1:59" s="24" customFormat="1" ht="17.100000000000001" customHeight="1">
      <c r="A29" s="85" t="s">
        <v>22</v>
      </c>
      <c r="B29" s="86">
        <v>2</v>
      </c>
      <c r="C29" s="87">
        <v>0</v>
      </c>
      <c r="D29" s="87">
        <f t="shared" si="0"/>
        <v>2</v>
      </c>
      <c r="E29" s="86">
        <v>0</v>
      </c>
      <c r="F29" s="87">
        <v>1</v>
      </c>
      <c r="G29" s="87">
        <f t="shared" si="1"/>
        <v>1</v>
      </c>
      <c r="H29" s="86">
        <f t="shared" si="8"/>
        <v>3</v>
      </c>
      <c r="I29" s="88">
        <f t="shared" si="2"/>
        <v>33.333333333333336</v>
      </c>
      <c r="J29" s="89">
        <f t="shared" si="3"/>
        <v>0.51020408163265307</v>
      </c>
      <c r="K29" s="90">
        <v>28</v>
      </c>
      <c r="L29" s="87">
        <v>1</v>
      </c>
      <c r="M29" s="87">
        <f t="shared" si="4"/>
        <v>29</v>
      </c>
      <c r="N29" s="86">
        <v>0</v>
      </c>
      <c r="O29" s="87">
        <v>0</v>
      </c>
      <c r="P29" s="87">
        <f t="shared" si="5"/>
        <v>0</v>
      </c>
      <c r="Q29" s="86">
        <f t="shared" si="9"/>
        <v>29</v>
      </c>
      <c r="R29" s="88">
        <f t="shared" si="6"/>
        <v>0</v>
      </c>
      <c r="S29" s="89">
        <f t="shared" si="7"/>
        <v>2.377049180327869</v>
      </c>
      <c r="T29" s="91"/>
      <c r="U29" s="91"/>
      <c r="Z29" s="71"/>
      <c r="AA29" s="71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</row>
    <row r="30" spans="1:59" s="24" customFormat="1" ht="17.100000000000001" customHeight="1">
      <c r="A30" s="92" t="s">
        <v>23</v>
      </c>
      <c r="B30" s="93">
        <f>SUM(B24:B29)</f>
        <v>9</v>
      </c>
      <c r="C30" s="94">
        <f>SUM(C24:C29)</f>
        <v>3</v>
      </c>
      <c r="D30" s="94">
        <f t="shared" ref="D30:G30" si="10">SUM(D24:D29)</f>
        <v>12</v>
      </c>
      <c r="E30" s="93">
        <f>SUM(E24:E29)</f>
        <v>0</v>
      </c>
      <c r="F30" s="94">
        <f>SUM(F24:F29)</f>
        <v>2</v>
      </c>
      <c r="G30" s="94">
        <f t="shared" si="10"/>
        <v>2</v>
      </c>
      <c r="H30" s="93">
        <f t="shared" si="8"/>
        <v>14</v>
      </c>
      <c r="I30" s="95">
        <f t="shared" si="2"/>
        <v>14.285714285714285</v>
      </c>
      <c r="J30" s="96">
        <f t="shared" si="3"/>
        <v>2.3809523809523809</v>
      </c>
      <c r="K30" s="93">
        <f>SUM(K24:K29)</f>
        <v>122</v>
      </c>
      <c r="L30" s="94">
        <f>SUM(L24:L29)</f>
        <v>12</v>
      </c>
      <c r="M30" s="94">
        <f t="shared" ref="M30:P30" si="11">SUM(M24:M29)</f>
        <v>134</v>
      </c>
      <c r="N30" s="93">
        <f>SUM(N24:N29)</f>
        <v>0</v>
      </c>
      <c r="O30" s="94">
        <f>SUM(O24:O29)</f>
        <v>0</v>
      </c>
      <c r="P30" s="94">
        <f t="shared" si="11"/>
        <v>0</v>
      </c>
      <c r="Q30" s="93">
        <f t="shared" si="9"/>
        <v>134</v>
      </c>
      <c r="R30" s="95">
        <f t="shared" si="6"/>
        <v>0</v>
      </c>
      <c r="S30" s="96">
        <f t="shared" si="7"/>
        <v>10.983606557377049</v>
      </c>
      <c r="T30" s="91"/>
      <c r="U30" s="91"/>
      <c r="V30" s="24">
        <v>1</v>
      </c>
      <c r="Z30" s="71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</row>
    <row r="31" spans="1:59" s="24" customFormat="1" ht="17.100000000000001" customHeight="1">
      <c r="A31" s="98" t="s">
        <v>24</v>
      </c>
      <c r="B31" s="99">
        <v>5</v>
      </c>
      <c r="C31" s="100">
        <v>0</v>
      </c>
      <c r="D31" s="100">
        <f t="shared" si="0"/>
        <v>5</v>
      </c>
      <c r="E31" s="99">
        <v>0</v>
      </c>
      <c r="F31" s="100">
        <v>0</v>
      </c>
      <c r="G31" s="100">
        <f t="shared" si="1"/>
        <v>0</v>
      </c>
      <c r="H31" s="99">
        <f t="shared" si="8"/>
        <v>5</v>
      </c>
      <c r="I31" s="101">
        <f t="shared" si="2"/>
        <v>0</v>
      </c>
      <c r="J31" s="102">
        <f t="shared" si="3"/>
        <v>0.85034013605442182</v>
      </c>
      <c r="K31" s="103">
        <v>22</v>
      </c>
      <c r="L31" s="100">
        <v>3</v>
      </c>
      <c r="M31" s="100">
        <f t="shared" ref="M31:M36" si="12">SUM(K31:L31)</f>
        <v>25</v>
      </c>
      <c r="N31" s="99">
        <v>0</v>
      </c>
      <c r="O31" s="100">
        <v>1</v>
      </c>
      <c r="P31" s="100">
        <f t="shared" ref="P31:P36" si="13">SUM(N31:O31)</f>
        <v>1</v>
      </c>
      <c r="Q31" s="99">
        <f t="shared" si="9"/>
        <v>26</v>
      </c>
      <c r="R31" s="101">
        <f t="shared" si="6"/>
        <v>3.8461538461538458</v>
      </c>
      <c r="S31" s="102">
        <f t="shared" si="7"/>
        <v>2.1311475409836067</v>
      </c>
      <c r="T31" s="70"/>
      <c r="U31" s="70"/>
      <c r="Z31" s="71"/>
      <c r="AA31" s="71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</row>
    <row r="32" spans="1:59" s="24" customFormat="1" ht="17.100000000000001" customHeight="1">
      <c r="A32" s="73" t="s">
        <v>25</v>
      </c>
      <c r="B32" s="74">
        <v>3</v>
      </c>
      <c r="C32" s="75">
        <v>2</v>
      </c>
      <c r="D32" s="75">
        <f t="shared" si="0"/>
        <v>5</v>
      </c>
      <c r="E32" s="74">
        <v>0</v>
      </c>
      <c r="F32" s="75">
        <v>0</v>
      </c>
      <c r="G32" s="75">
        <f t="shared" si="1"/>
        <v>0</v>
      </c>
      <c r="H32" s="74">
        <f t="shared" si="8"/>
        <v>5</v>
      </c>
      <c r="I32" s="76">
        <f t="shared" si="2"/>
        <v>0</v>
      </c>
      <c r="J32" s="77">
        <f t="shared" si="3"/>
        <v>0.85034013605442182</v>
      </c>
      <c r="K32" s="78">
        <v>27</v>
      </c>
      <c r="L32" s="75">
        <v>0</v>
      </c>
      <c r="M32" s="75">
        <f t="shared" si="12"/>
        <v>27</v>
      </c>
      <c r="N32" s="74">
        <v>0</v>
      </c>
      <c r="O32" s="75">
        <v>2</v>
      </c>
      <c r="P32" s="75">
        <f t="shared" si="13"/>
        <v>2</v>
      </c>
      <c r="Q32" s="74">
        <f t="shared" si="9"/>
        <v>29</v>
      </c>
      <c r="R32" s="76">
        <f t="shared" si="6"/>
        <v>6.8965517241379315</v>
      </c>
      <c r="S32" s="77">
        <f t="shared" si="7"/>
        <v>2.377049180327869</v>
      </c>
      <c r="T32" s="70"/>
      <c r="U32" s="70"/>
      <c r="Z32" s="71"/>
      <c r="AA32" s="71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</row>
    <row r="33" spans="1:59" s="24" customFormat="1" ht="17.100000000000001" customHeight="1">
      <c r="A33" s="73" t="s">
        <v>26</v>
      </c>
      <c r="B33" s="74">
        <v>4</v>
      </c>
      <c r="C33" s="75">
        <v>0</v>
      </c>
      <c r="D33" s="75">
        <f t="shared" si="0"/>
        <v>4</v>
      </c>
      <c r="E33" s="74">
        <v>0</v>
      </c>
      <c r="F33" s="75">
        <v>0</v>
      </c>
      <c r="G33" s="75">
        <f t="shared" si="1"/>
        <v>0</v>
      </c>
      <c r="H33" s="74">
        <f t="shared" si="8"/>
        <v>4</v>
      </c>
      <c r="I33" s="76">
        <f t="shared" si="2"/>
        <v>0</v>
      </c>
      <c r="J33" s="77">
        <f t="shared" si="3"/>
        <v>0.68027210884353739</v>
      </c>
      <c r="K33" s="78">
        <v>19</v>
      </c>
      <c r="L33" s="75">
        <v>2</v>
      </c>
      <c r="M33" s="75">
        <f t="shared" si="12"/>
        <v>21</v>
      </c>
      <c r="N33" s="74">
        <v>0</v>
      </c>
      <c r="O33" s="75">
        <v>2</v>
      </c>
      <c r="P33" s="75">
        <f t="shared" si="13"/>
        <v>2</v>
      </c>
      <c r="Q33" s="74">
        <f t="shared" si="9"/>
        <v>23</v>
      </c>
      <c r="R33" s="76">
        <f t="shared" si="6"/>
        <v>8.695652173913043</v>
      </c>
      <c r="S33" s="77">
        <f t="shared" si="7"/>
        <v>1.8852459016393444</v>
      </c>
      <c r="T33" s="70"/>
      <c r="U33" s="70"/>
      <c r="Z33" s="71"/>
      <c r="AA33" s="71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</row>
    <row r="34" spans="1:59" s="24" customFormat="1" ht="17.100000000000001" customHeight="1">
      <c r="A34" s="73" t="s">
        <v>27</v>
      </c>
      <c r="B34" s="74">
        <v>5</v>
      </c>
      <c r="C34" s="75">
        <v>2</v>
      </c>
      <c r="D34" s="75">
        <f t="shared" si="0"/>
        <v>7</v>
      </c>
      <c r="E34" s="74">
        <v>0</v>
      </c>
      <c r="F34" s="75">
        <v>0</v>
      </c>
      <c r="G34" s="75">
        <f t="shared" si="1"/>
        <v>0</v>
      </c>
      <c r="H34" s="74">
        <f t="shared" si="8"/>
        <v>7</v>
      </c>
      <c r="I34" s="76">
        <f t="shared" si="2"/>
        <v>0</v>
      </c>
      <c r="J34" s="77">
        <f t="shared" si="3"/>
        <v>1.1904761904761905</v>
      </c>
      <c r="K34" s="78">
        <v>9</v>
      </c>
      <c r="L34" s="75">
        <v>5</v>
      </c>
      <c r="M34" s="75">
        <f t="shared" si="12"/>
        <v>14</v>
      </c>
      <c r="N34" s="74">
        <v>0</v>
      </c>
      <c r="O34" s="75">
        <v>1</v>
      </c>
      <c r="P34" s="75">
        <f t="shared" si="13"/>
        <v>1</v>
      </c>
      <c r="Q34" s="74">
        <f t="shared" si="9"/>
        <v>15</v>
      </c>
      <c r="R34" s="76">
        <f t="shared" si="6"/>
        <v>6.666666666666667</v>
      </c>
      <c r="S34" s="77">
        <f t="shared" si="7"/>
        <v>1.2295081967213115</v>
      </c>
      <c r="T34" s="70"/>
      <c r="U34" s="70"/>
      <c r="Z34" s="71"/>
      <c r="AA34" s="71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</row>
    <row r="35" spans="1:59" s="24" customFormat="1" ht="17.100000000000001" customHeight="1">
      <c r="A35" s="73" t="s">
        <v>28</v>
      </c>
      <c r="B35" s="74">
        <v>5</v>
      </c>
      <c r="C35" s="75">
        <v>0</v>
      </c>
      <c r="D35" s="75">
        <f t="shared" si="0"/>
        <v>5</v>
      </c>
      <c r="E35" s="74">
        <v>0</v>
      </c>
      <c r="F35" s="75">
        <v>0</v>
      </c>
      <c r="G35" s="75">
        <f t="shared" si="1"/>
        <v>0</v>
      </c>
      <c r="H35" s="74">
        <f t="shared" si="8"/>
        <v>5</v>
      </c>
      <c r="I35" s="76">
        <f t="shared" si="2"/>
        <v>0</v>
      </c>
      <c r="J35" s="77">
        <f t="shared" si="3"/>
        <v>0.85034013605442182</v>
      </c>
      <c r="K35" s="78">
        <v>22</v>
      </c>
      <c r="L35" s="75">
        <v>3</v>
      </c>
      <c r="M35" s="75">
        <f t="shared" si="12"/>
        <v>25</v>
      </c>
      <c r="N35" s="74">
        <v>0</v>
      </c>
      <c r="O35" s="75">
        <v>1</v>
      </c>
      <c r="P35" s="75">
        <f t="shared" si="13"/>
        <v>1</v>
      </c>
      <c r="Q35" s="74">
        <f t="shared" si="9"/>
        <v>26</v>
      </c>
      <c r="R35" s="76">
        <f t="shared" si="6"/>
        <v>3.8461538461538458</v>
      </c>
      <c r="S35" s="77">
        <f t="shared" si="7"/>
        <v>2.1311475409836067</v>
      </c>
      <c r="T35" s="70"/>
      <c r="U35" s="70"/>
      <c r="Z35" s="71"/>
      <c r="AA35" s="71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</row>
    <row r="36" spans="1:59" s="24" customFormat="1" ht="17.100000000000001" customHeight="1">
      <c r="A36" s="85" t="s">
        <v>29</v>
      </c>
      <c r="B36" s="86">
        <v>6</v>
      </c>
      <c r="C36" s="87">
        <v>2</v>
      </c>
      <c r="D36" s="87">
        <f t="shared" si="0"/>
        <v>8</v>
      </c>
      <c r="E36" s="86">
        <v>0</v>
      </c>
      <c r="F36" s="87">
        <v>0</v>
      </c>
      <c r="G36" s="87">
        <f t="shared" si="1"/>
        <v>0</v>
      </c>
      <c r="H36" s="86">
        <f t="shared" si="8"/>
        <v>8</v>
      </c>
      <c r="I36" s="88">
        <f t="shared" si="2"/>
        <v>0</v>
      </c>
      <c r="J36" s="89">
        <f t="shared" si="3"/>
        <v>1.3605442176870748</v>
      </c>
      <c r="K36" s="90">
        <v>11</v>
      </c>
      <c r="L36" s="87">
        <v>0</v>
      </c>
      <c r="M36" s="87">
        <f t="shared" si="12"/>
        <v>11</v>
      </c>
      <c r="N36" s="86">
        <v>0</v>
      </c>
      <c r="O36" s="87">
        <v>1</v>
      </c>
      <c r="P36" s="87">
        <f t="shared" si="13"/>
        <v>1</v>
      </c>
      <c r="Q36" s="86">
        <f t="shared" si="9"/>
        <v>12</v>
      </c>
      <c r="R36" s="88">
        <f t="shared" si="6"/>
        <v>8.3333333333333339</v>
      </c>
      <c r="S36" s="89">
        <f t="shared" si="7"/>
        <v>0.98360655737704927</v>
      </c>
      <c r="T36" s="91"/>
      <c r="U36" s="91"/>
      <c r="Z36" s="71"/>
      <c r="AA36" s="71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</row>
    <row r="37" spans="1:59" s="24" customFormat="1" ht="17.100000000000001" customHeight="1">
      <c r="A37" s="92" t="s">
        <v>30</v>
      </c>
      <c r="B37" s="93">
        <f>SUM(B31:B36)</f>
        <v>28</v>
      </c>
      <c r="C37" s="94">
        <f>SUM(C31:C36)</f>
        <v>6</v>
      </c>
      <c r="D37" s="94">
        <f t="shared" ref="D37:G37" si="14">SUM(D31:D36)</f>
        <v>34</v>
      </c>
      <c r="E37" s="93">
        <f>SUM(E31:E36)</f>
        <v>0</v>
      </c>
      <c r="F37" s="94">
        <f>SUM(F31:F36)</f>
        <v>0</v>
      </c>
      <c r="G37" s="94">
        <f t="shared" si="14"/>
        <v>0</v>
      </c>
      <c r="H37" s="93">
        <f t="shared" si="8"/>
        <v>34</v>
      </c>
      <c r="I37" s="95">
        <f t="shared" si="2"/>
        <v>0</v>
      </c>
      <c r="J37" s="96">
        <f t="shared" si="3"/>
        <v>5.7823129251700678</v>
      </c>
      <c r="K37" s="93">
        <f>SUM(K31:K36)</f>
        <v>110</v>
      </c>
      <c r="L37" s="94">
        <f>SUM(L31:L36)</f>
        <v>13</v>
      </c>
      <c r="M37" s="94">
        <f t="shared" ref="M37:P37" si="15">SUM(M31:M36)</f>
        <v>123</v>
      </c>
      <c r="N37" s="93">
        <f>SUM(N31:N36)</f>
        <v>0</v>
      </c>
      <c r="O37" s="94">
        <f>SUM(O31:O36)</f>
        <v>8</v>
      </c>
      <c r="P37" s="94">
        <f t="shared" si="15"/>
        <v>8</v>
      </c>
      <c r="Q37" s="93">
        <f t="shared" si="9"/>
        <v>131</v>
      </c>
      <c r="R37" s="95">
        <f t="shared" si="6"/>
        <v>6.1068702290076331</v>
      </c>
      <c r="S37" s="96">
        <f t="shared" si="7"/>
        <v>10.737704918032788</v>
      </c>
      <c r="T37" s="91"/>
      <c r="U37" s="91"/>
      <c r="V37" s="24">
        <v>1</v>
      </c>
      <c r="Z37" s="71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</row>
    <row r="38" spans="1:59" s="24" customFormat="1" ht="17.100000000000001" customHeight="1">
      <c r="A38" s="92" t="s">
        <v>31</v>
      </c>
      <c r="B38" s="104">
        <v>32</v>
      </c>
      <c r="C38" s="105">
        <v>9</v>
      </c>
      <c r="D38" s="94">
        <f t="shared" si="0"/>
        <v>41</v>
      </c>
      <c r="E38" s="104">
        <v>0</v>
      </c>
      <c r="F38" s="105">
        <v>2</v>
      </c>
      <c r="G38" s="94">
        <f t="shared" si="1"/>
        <v>2</v>
      </c>
      <c r="H38" s="93">
        <f t="shared" si="8"/>
        <v>43</v>
      </c>
      <c r="I38" s="95">
        <f t="shared" si="2"/>
        <v>4.6511627906976747</v>
      </c>
      <c r="J38" s="96">
        <f t="shared" si="3"/>
        <v>7.3129251700680271</v>
      </c>
      <c r="K38" s="106">
        <v>80</v>
      </c>
      <c r="L38" s="105">
        <v>8</v>
      </c>
      <c r="M38" s="94">
        <f t="shared" ref="M38:M51" si="16">SUM(K38:L38)</f>
        <v>88</v>
      </c>
      <c r="N38" s="104">
        <v>0</v>
      </c>
      <c r="O38" s="105">
        <v>9</v>
      </c>
      <c r="P38" s="94">
        <f t="shared" ref="P38:P51" si="17">SUM(N38:O38)</f>
        <v>9</v>
      </c>
      <c r="Q38" s="93">
        <f t="shared" si="9"/>
        <v>97</v>
      </c>
      <c r="R38" s="95">
        <f t="shared" si="6"/>
        <v>9.2783505154639183</v>
      </c>
      <c r="S38" s="96">
        <f t="shared" si="7"/>
        <v>7.9508196721311482</v>
      </c>
      <c r="T38" s="91"/>
      <c r="U38" s="91"/>
      <c r="V38" s="24">
        <v>1</v>
      </c>
      <c r="Z38" s="71"/>
      <c r="AA38" s="71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</row>
    <row r="39" spans="1:59" s="24" customFormat="1" ht="17.100000000000001" customHeight="1">
      <c r="A39" s="300" t="s">
        <v>32</v>
      </c>
      <c r="B39" s="104">
        <v>44</v>
      </c>
      <c r="C39" s="105">
        <v>12</v>
      </c>
      <c r="D39" s="94">
        <f t="shared" si="0"/>
        <v>56</v>
      </c>
      <c r="E39" s="104">
        <v>0</v>
      </c>
      <c r="F39" s="105">
        <v>8</v>
      </c>
      <c r="G39" s="94">
        <f t="shared" si="1"/>
        <v>8</v>
      </c>
      <c r="H39" s="93">
        <f t="shared" si="8"/>
        <v>64</v>
      </c>
      <c r="I39" s="95">
        <f t="shared" si="2"/>
        <v>12.5</v>
      </c>
      <c r="J39" s="96">
        <f t="shared" si="3"/>
        <v>10.884353741496598</v>
      </c>
      <c r="K39" s="106">
        <v>85</v>
      </c>
      <c r="L39" s="105">
        <v>7</v>
      </c>
      <c r="M39" s="94">
        <f t="shared" si="16"/>
        <v>92</v>
      </c>
      <c r="N39" s="104">
        <v>0</v>
      </c>
      <c r="O39" s="105">
        <v>2</v>
      </c>
      <c r="P39" s="94">
        <f t="shared" si="17"/>
        <v>2</v>
      </c>
      <c r="Q39" s="93">
        <f t="shared" si="9"/>
        <v>94</v>
      </c>
      <c r="R39" s="95">
        <f t="shared" si="6"/>
        <v>2.1276595744680851</v>
      </c>
      <c r="S39" s="96">
        <f t="shared" si="7"/>
        <v>7.7049180327868854</v>
      </c>
      <c r="T39" s="91"/>
      <c r="U39" s="91"/>
      <c r="V39" s="24">
        <v>1</v>
      </c>
      <c r="Z39" s="71"/>
      <c r="AA39" s="71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</row>
    <row r="40" spans="1:59" s="24" customFormat="1" ht="17.100000000000001" customHeight="1">
      <c r="A40" s="300" t="s">
        <v>33</v>
      </c>
      <c r="B40" s="104">
        <v>43</v>
      </c>
      <c r="C40" s="105">
        <v>9</v>
      </c>
      <c r="D40" s="94">
        <f t="shared" si="0"/>
        <v>52</v>
      </c>
      <c r="E40" s="104">
        <v>1</v>
      </c>
      <c r="F40" s="105">
        <v>2</v>
      </c>
      <c r="G40" s="94">
        <f t="shared" si="1"/>
        <v>3</v>
      </c>
      <c r="H40" s="93">
        <f t="shared" si="8"/>
        <v>55</v>
      </c>
      <c r="I40" s="95">
        <f t="shared" si="2"/>
        <v>5.4545454545454541</v>
      </c>
      <c r="J40" s="96">
        <f t="shared" si="3"/>
        <v>9.353741496598639</v>
      </c>
      <c r="K40" s="106">
        <v>79</v>
      </c>
      <c r="L40" s="105">
        <v>13</v>
      </c>
      <c r="M40" s="94">
        <f t="shared" si="16"/>
        <v>92</v>
      </c>
      <c r="N40" s="104">
        <v>0</v>
      </c>
      <c r="O40" s="105">
        <v>5</v>
      </c>
      <c r="P40" s="94">
        <f t="shared" si="17"/>
        <v>5</v>
      </c>
      <c r="Q40" s="93">
        <f t="shared" si="9"/>
        <v>97</v>
      </c>
      <c r="R40" s="95">
        <f t="shared" si="6"/>
        <v>5.1546391752577323</v>
      </c>
      <c r="S40" s="96">
        <f t="shared" si="7"/>
        <v>7.9508196721311482</v>
      </c>
      <c r="T40" s="91"/>
      <c r="U40" s="91"/>
      <c r="V40" s="24">
        <v>1</v>
      </c>
      <c r="Z40" s="71"/>
      <c r="AA40" s="71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</row>
    <row r="41" spans="1:59" s="24" customFormat="1" ht="17.100000000000001" customHeight="1">
      <c r="A41" s="300" t="s">
        <v>34</v>
      </c>
      <c r="B41" s="104">
        <v>42</v>
      </c>
      <c r="C41" s="105">
        <v>9</v>
      </c>
      <c r="D41" s="94">
        <f t="shared" si="0"/>
        <v>51</v>
      </c>
      <c r="E41" s="104">
        <v>0</v>
      </c>
      <c r="F41" s="105">
        <v>2</v>
      </c>
      <c r="G41" s="94">
        <f t="shared" si="1"/>
        <v>2</v>
      </c>
      <c r="H41" s="93">
        <f t="shared" si="8"/>
        <v>53</v>
      </c>
      <c r="I41" s="95">
        <f t="shared" si="2"/>
        <v>3.773584905660377</v>
      </c>
      <c r="J41" s="96">
        <f t="shared" si="3"/>
        <v>9.0136054421768712</v>
      </c>
      <c r="K41" s="106">
        <v>80</v>
      </c>
      <c r="L41" s="105">
        <v>11</v>
      </c>
      <c r="M41" s="94">
        <f t="shared" si="16"/>
        <v>91</v>
      </c>
      <c r="N41" s="104">
        <v>0</v>
      </c>
      <c r="O41" s="105">
        <v>4</v>
      </c>
      <c r="P41" s="94">
        <f t="shared" si="17"/>
        <v>4</v>
      </c>
      <c r="Q41" s="93">
        <f t="shared" si="9"/>
        <v>95</v>
      </c>
      <c r="R41" s="95">
        <f t="shared" si="6"/>
        <v>4.2105263157894735</v>
      </c>
      <c r="S41" s="96">
        <f t="shared" si="7"/>
        <v>7.7868852459016402</v>
      </c>
      <c r="T41" s="91"/>
      <c r="U41" s="91"/>
      <c r="V41" s="24">
        <v>1</v>
      </c>
      <c r="Z41" s="71"/>
      <c r="AA41" s="71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</row>
    <row r="42" spans="1:59" s="24" customFormat="1" ht="17.100000000000001" customHeight="1">
      <c r="A42" s="300" t="s">
        <v>35</v>
      </c>
      <c r="B42" s="104">
        <v>39</v>
      </c>
      <c r="C42" s="105">
        <v>10</v>
      </c>
      <c r="D42" s="94">
        <f t="shared" si="0"/>
        <v>49</v>
      </c>
      <c r="E42" s="104">
        <v>0</v>
      </c>
      <c r="F42" s="105">
        <v>2</v>
      </c>
      <c r="G42" s="94">
        <f t="shared" si="1"/>
        <v>2</v>
      </c>
      <c r="H42" s="93">
        <f t="shared" si="8"/>
        <v>51</v>
      </c>
      <c r="I42" s="95">
        <f t="shared" si="2"/>
        <v>3.9215686274509802</v>
      </c>
      <c r="J42" s="96">
        <f t="shared" si="3"/>
        <v>8.6734693877551017</v>
      </c>
      <c r="K42" s="106">
        <v>87</v>
      </c>
      <c r="L42" s="105">
        <v>11</v>
      </c>
      <c r="M42" s="94">
        <f t="shared" si="16"/>
        <v>98</v>
      </c>
      <c r="N42" s="104">
        <v>0</v>
      </c>
      <c r="O42" s="105">
        <v>9</v>
      </c>
      <c r="P42" s="94">
        <f t="shared" si="17"/>
        <v>9</v>
      </c>
      <c r="Q42" s="93">
        <f t="shared" si="9"/>
        <v>107</v>
      </c>
      <c r="R42" s="95">
        <f t="shared" si="6"/>
        <v>8.4112149532710276</v>
      </c>
      <c r="S42" s="96">
        <f t="shared" si="7"/>
        <v>8.7704918032786896</v>
      </c>
      <c r="T42" s="91"/>
      <c r="U42" s="91"/>
      <c r="V42" s="24">
        <v>1</v>
      </c>
      <c r="Z42" s="71"/>
      <c r="AA42" s="71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</row>
    <row r="43" spans="1:59" s="24" customFormat="1" ht="17.100000000000001" customHeight="1">
      <c r="A43" s="300" t="s">
        <v>36</v>
      </c>
      <c r="B43" s="104">
        <v>56</v>
      </c>
      <c r="C43" s="105">
        <v>8</v>
      </c>
      <c r="D43" s="94">
        <f t="shared" si="0"/>
        <v>64</v>
      </c>
      <c r="E43" s="104">
        <v>0</v>
      </c>
      <c r="F43" s="105">
        <v>2</v>
      </c>
      <c r="G43" s="94">
        <f t="shared" si="1"/>
        <v>2</v>
      </c>
      <c r="H43" s="93">
        <f t="shared" si="8"/>
        <v>66</v>
      </c>
      <c r="I43" s="95">
        <f t="shared" si="2"/>
        <v>3.0303030303030303</v>
      </c>
      <c r="J43" s="96">
        <f t="shared" si="3"/>
        <v>11.224489795918368</v>
      </c>
      <c r="K43" s="106">
        <v>89</v>
      </c>
      <c r="L43" s="105">
        <v>8</v>
      </c>
      <c r="M43" s="94">
        <f t="shared" si="16"/>
        <v>97</v>
      </c>
      <c r="N43" s="104">
        <v>0</v>
      </c>
      <c r="O43" s="105">
        <v>5</v>
      </c>
      <c r="P43" s="94">
        <f t="shared" si="17"/>
        <v>5</v>
      </c>
      <c r="Q43" s="93">
        <f t="shared" si="9"/>
        <v>102</v>
      </c>
      <c r="R43" s="95">
        <f t="shared" si="6"/>
        <v>4.9019607843137258</v>
      </c>
      <c r="S43" s="96">
        <f t="shared" si="7"/>
        <v>8.3606557377049189</v>
      </c>
      <c r="T43" s="91"/>
      <c r="U43" s="91"/>
      <c r="V43" s="24">
        <v>1</v>
      </c>
      <c r="Z43" s="71"/>
      <c r="AA43" s="71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</row>
    <row r="44" spans="1:59" s="24" customFormat="1" ht="17.100000000000001" customHeight="1">
      <c r="A44" s="300" t="s">
        <v>37</v>
      </c>
      <c r="B44" s="107">
        <v>48</v>
      </c>
      <c r="C44" s="108">
        <v>5</v>
      </c>
      <c r="D44" s="109">
        <f t="shared" si="0"/>
        <v>53</v>
      </c>
      <c r="E44" s="107">
        <v>0</v>
      </c>
      <c r="F44" s="110">
        <v>0</v>
      </c>
      <c r="G44" s="109">
        <f t="shared" si="1"/>
        <v>0</v>
      </c>
      <c r="H44" s="104">
        <f t="shared" si="8"/>
        <v>53</v>
      </c>
      <c r="I44" s="95">
        <f t="shared" si="2"/>
        <v>0</v>
      </c>
      <c r="J44" s="96">
        <f t="shared" si="3"/>
        <v>9.0136054421768712</v>
      </c>
      <c r="K44" s="111">
        <v>72</v>
      </c>
      <c r="L44" s="108">
        <v>16</v>
      </c>
      <c r="M44" s="109">
        <f t="shared" si="16"/>
        <v>88</v>
      </c>
      <c r="N44" s="107">
        <v>0</v>
      </c>
      <c r="O44" s="110">
        <v>6</v>
      </c>
      <c r="P44" s="109">
        <f t="shared" si="17"/>
        <v>6</v>
      </c>
      <c r="Q44" s="104">
        <f t="shared" si="9"/>
        <v>94</v>
      </c>
      <c r="R44" s="95">
        <f t="shared" si="6"/>
        <v>6.3829787234042561</v>
      </c>
      <c r="S44" s="96">
        <f t="shared" si="7"/>
        <v>7.7049180327868854</v>
      </c>
      <c r="T44" s="91"/>
      <c r="U44" s="91"/>
      <c r="V44" s="24">
        <v>1</v>
      </c>
      <c r="W44" s="72"/>
      <c r="Z44" s="71"/>
      <c r="AA44" s="71"/>
      <c r="AB44" s="72"/>
      <c r="AC44" s="72"/>
      <c r="AD44" s="72"/>
      <c r="AE44" s="72"/>
      <c r="AF44" s="23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</row>
    <row r="45" spans="1:59" s="24" customFormat="1" ht="17.100000000000001" customHeight="1">
      <c r="A45" s="112" t="s">
        <v>38</v>
      </c>
      <c r="B45" s="107">
        <v>44</v>
      </c>
      <c r="C45" s="108">
        <v>12</v>
      </c>
      <c r="D45" s="109">
        <f t="shared" si="0"/>
        <v>56</v>
      </c>
      <c r="E45" s="107">
        <v>0</v>
      </c>
      <c r="F45" s="110">
        <v>1</v>
      </c>
      <c r="G45" s="109">
        <f t="shared" si="1"/>
        <v>1</v>
      </c>
      <c r="H45" s="104">
        <f t="shared" si="8"/>
        <v>57</v>
      </c>
      <c r="I45" s="95">
        <f t="shared" si="2"/>
        <v>1.7543859649122808</v>
      </c>
      <c r="J45" s="96">
        <f t="shared" si="3"/>
        <v>9.6938775510204085</v>
      </c>
      <c r="K45" s="111">
        <v>84</v>
      </c>
      <c r="L45" s="108">
        <v>17</v>
      </c>
      <c r="M45" s="109">
        <f t="shared" si="16"/>
        <v>101</v>
      </c>
      <c r="N45" s="107">
        <v>0</v>
      </c>
      <c r="O45" s="110">
        <v>1</v>
      </c>
      <c r="P45" s="109">
        <f t="shared" si="17"/>
        <v>1</v>
      </c>
      <c r="Q45" s="104">
        <f t="shared" si="9"/>
        <v>102</v>
      </c>
      <c r="R45" s="95">
        <f t="shared" si="6"/>
        <v>0.98039215686274506</v>
      </c>
      <c r="S45" s="96">
        <f t="shared" si="7"/>
        <v>8.3606557377049189</v>
      </c>
      <c r="T45" s="91"/>
      <c r="U45" s="91"/>
      <c r="V45" s="24">
        <v>1</v>
      </c>
      <c r="W45" s="72"/>
      <c r="Z45" s="71"/>
      <c r="AA45" s="71"/>
      <c r="AB45" s="72"/>
      <c r="AC45" s="72"/>
      <c r="AD45" s="72"/>
      <c r="AE45" s="72"/>
      <c r="AF45" s="23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  <c r="BG45" s="72"/>
    </row>
    <row r="46" spans="1:59" s="24" customFormat="1" ht="17.100000000000001" customHeight="1">
      <c r="A46" s="113" t="s">
        <v>39</v>
      </c>
      <c r="B46" s="114">
        <v>8</v>
      </c>
      <c r="C46" s="115">
        <v>3</v>
      </c>
      <c r="D46" s="116">
        <f t="shared" si="0"/>
        <v>11</v>
      </c>
      <c r="E46" s="114">
        <v>0</v>
      </c>
      <c r="F46" s="117">
        <v>0</v>
      </c>
      <c r="G46" s="116">
        <f t="shared" si="1"/>
        <v>0</v>
      </c>
      <c r="H46" s="118">
        <f t="shared" si="8"/>
        <v>11</v>
      </c>
      <c r="I46" s="119">
        <f t="shared" si="2"/>
        <v>0</v>
      </c>
      <c r="J46" s="120">
        <f t="shared" si="3"/>
        <v>1.870748299319728</v>
      </c>
      <c r="K46" s="121">
        <v>11</v>
      </c>
      <c r="L46" s="115">
        <v>3</v>
      </c>
      <c r="M46" s="116">
        <f t="shared" si="16"/>
        <v>14</v>
      </c>
      <c r="N46" s="114">
        <v>0</v>
      </c>
      <c r="O46" s="117">
        <v>0</v>
      </c>
      <c r="P46" s="116">
        <f t="shared" si="17"/>
        <v>0</v>
      </c>
      <c r="Q46" s="118">
        <f t="shared" si="9"/>
        <v>14</v>
      </c>
      <c r="R46" s="119">
        <f t="shared" si="6"/>
        <v>0</v>
      </c>
      <c r="S46" s="120">
        <f t="shared" si="7"/>
        <v>1.1475409836065575</v>
      </c>
      <c r="T46" s="91"/>
      <c r="U46" s="91"/>
      <c r="V46" s="23"/>
      <c r="W46" s="72"/>
      <c r="Z46" s="71"/>
      <c r="AA46" s="71"/>
      <c r="AB46" s="72"/>
      <c r="AC46" s="72"/>
      <c r="AD46" s="72"/>
      <c r="AE46" s="72"/>
      <c r="AF46" s="23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</row>
    <row r="47" spans="1:59" s="24" customFormat="1" ht="17.100000000000001" customHeight="1">
      <c r="A47" s="122" t="s">
        <v>40</v>
      </c>
      <c r="B47" s="123">
        <v>9</v>
      </c>
      <c r="C47" s="124">
        <v>1</v>
      </c>
      <c r="D47" s="125">
        <f t="shared" si="0"/>
        <v>10</v>
      </c>
      <c r="E47" s="123">
        <v>0</v>
      </c>
      <c r="F47" s="126">
        <v>0</v>
      </c>
      <c r="G47" s="125">
        <f t="shared" si="1"/>
        <v>0</v>
      </c>
      <c r="H47" s="127">
        <f t="shared" si="8"/>
        <v>10</v>
      </c>
      <c r="I47" s="128">
        <f t="shared" si="2"/>
        <v>0</v>
      </c>
      <c r="J47" s="129">
        <f t="shared" si="3"/>
        <v>1.7006802721088436</v>
      </c>
      <c r="K47" s="130">
        <v>12</v>
      </c>
      <c r="L47" s="124">
        <v>1</v>
      </c>
      <c r="M47" s="125">
        <f t="shared" si="16"/>
        <v>13</v>
      </c>
      <c r="N47" s="123">
        <v>0</v>
      </c>
      <c r="O47" s="126">
        <v>0</v>
      </c>
      <c r="P47" s="125">
        <f t="shared" si="17"/>
        <v>0</v>
      </c>
      <c r="Q47" s="127">
        <f t="shared" si="9"/>
        <v>13</v>
      </c>
      <c r="R47" s="128">
        <f t="shared" si="6"/>
        <v>0</v>
      </c>
      <c r="S47" s="129">
        <f t="shared" si="7"/>
        <v>1.0655737704918034</v>
      </c>
      <c r="T47" s="91"/>
      <c r="U47" s="91"/>
      <c r="V47" s="23"/>
      <c r="W47" s="72"/>
      <c r="Z47" s="71"/>
      <c r="AA47" s="71"/>
      <c r="AB47" s="72"/>
      <c r="AC47" s="72"/>
      <c r="AD47" s="72"/>
      <c r="AE47" s="72"/>
      <c r="AF47" s="23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</row>
    <row r="48" spans="1:59" s="24" customFormat="1" ht="17.100000000000001" customHeight="1">
      <c r="A48" s="122" t="s">
        <v>41</v>
      </c>
      <c r="B48" s="123">
        <v>11</v>
      </c>
      <c r="C48" s="124">
        <v>2</v>
      </c>
      <c r="D48" s="125">
        <f t="shared" si="0"/>
        <v>13</v>
      </c>
      <c r="E48" s="123">
        <v>0</v>
      </c>
      <c r="F48" s="126">
        <v>0</v>
      </c>
      <c r="G48" s="125">
        <f t="shared" si="1"/>
        <v>0</v>
      </c>
      <c r="H48" s="127">
        <f t="shared" si="8"/>
        <v>13</v>
      </c>
      <c r="I48" s="128">
        <f t="shared" si="2"/>
        <v>0</v>
      </c>
      <c r="J48" s="129">
        <f t="shared" si="3"/>
        <v>2.2108843537414966</v>
      </c>
      <c r="K48" s="130">
        <v>20</v>
      </c>
      <c r="L48" s="124">
        <v>1</v>
      </c>
      <c r="M48" s="125">
        <f t="shared" si="16"/>
        <v>21</v>
      </c>
      <c r="N48" s="123">
        <v>0</v>
      </c>
      <c r="O48" s="126">
        <v>0</v>
      </c>
      <c r="P48" s="125">
        <f t="shared" si="17"/>
        <v>0</v>
      </c>
      <c r="Q48" s="127">
        <f t="shared" si="9"/>
        <v>21</v>
      </c>
      <c r="R48" s="128">
        <f t="shared" si="6"/>
        <v>0</v>
      </c>
      <c r="S48" s="129">
        <f t="shared" si="7"/>
        <v>1.7213114754098362</v>
      </c>
      <c r="T48" s="91"/>
      <c r="U48" s="91"/>
      <c r="V48" s="23"/>
      <c r="W48" s="72"/>
      <c r="Z48" s="71"/>
      <c r="AA48" s="71"/>
      <c r="AB48" s="72"/>
      <c r="AC48" s="72"/>
      <c r="AD48" s="72"/>
      <c r="AE48" s="72"/>
      <c r="AF48" s="23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</row>
    <row r="49" spans="1:59" s="24" customFormat="1" ht="17.100000000000001" customHeight="1">
      <c r="A49" s="122" t="s">
        <v>42</v>
      </c>
      <c r="B49" s="123">
        <v>3</v>
      </c>
      <c r="C49" s="124">
        <v>0</v>
      </c>
      <c r="D49" s="125">
        <f t="shared" si="0"/>
        <v>3</v>
      </c>
      <c r="E49" s="123">
        <v>0</v>
      </c>
      <c r="F49" s="126">
        <v>0</v>
      </c>
      <c r="G49" s="125">
        <f t="shared" si="1"/>
        <v>0</v>
      </c>
      <c r="H49" s="127">
        <f t="shared" si="8"/>
        <v>3</v>
      </c>
      <c r="I49" s="128">
        <f t="shared" si="2"/>
        <v>0</v>
      </c>
      <c r="J49" s="129">
        <f t="shared" si="3"/>
        <v>0.51020408163265307</v>
      </c>
      <c r="K49" s="130">
        <v>12</v>
      </c>
      <c r="L49" s="124">
        <v>0</v>
      </c>
      <c r="M49" s="125">
        <f t="shared" si="16"/>
        <v>12</v>
      </c>
      <c r="N49" s="123">
        <v>0</v>
      </c>
      <c r="O49" s="126">
        <v>1</v>
      </c>
      <c r="P49" s="125">
        <f t="shared" si="17"/>
        <v>1</v>
      </c>
      <c r="Q49" s="127">
        <f t="shared" si="9"/>
        <v>13</v>
      </c>
      <c r="R49" s="128">
        <f t="shared" si="6"/>
        <v>7.6923076923076916</v>
      </c>
      <c r="S49" s="129">
        <f t="shared" si="7"/>
        <v>1.0655737704918034</v>
      </c>
      <c r="T49" s="91"/>
      <c r="U49" s="91"/>
      <c r="V49" s="23"/>
      <c r="W49" s="72"/>
      <c r="Z49" s="71"/>
      <c r="AA49" s="71"/>
      <c r="AB49" s="72"/>
      <c r="AC49" s="72"/>
      <c r="AD49" s="72"/>
      <c r="AE49" s="72"/>
      <c r="AF49" s="23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</row>
    <row r="50" spans="1:59" s="24" customFormat="1" ht="17.100000000000001" customHeight="1">
      <c r="A50" s="122" t="s">
        <v>43</v>
      </c>
      <c r="B50" s="74">
        <v>6</v>
      </c>
      <c r="C50" s="75">
        <v>1</v>
      </c>
      <c r="D50" s="75">
        <f t="shared" si="0"/>
        <v>7</v>
      </c>
      <c r="E50" s="74">
        <v>0</v>
      </c>
      <c r="F50" s="75">
        <v>0</v>
      </c>
      <c r="G50" s="75">
        <f t="shared" si="1"/>
        <v>0</v>
      </c>
      <c r="H50" s="74">
        <f t="shared" si="8"/>
        <v>7</v>
      </c>
      <c r="I50" s="76">
        <f t="shared" si="2"/>
        <v>0</v>
      </c>
      <c r="J50" s="77">
        <f t="shared" si="3"/>
        <v>1.1904761904761905</v>
      </c>
      <c r="K50" s="78">
        <v>19</v>
      </c>
      <c r="L50" s="75">
        <v>4</v>
      </c>
      <c r="M50" s="75">
        <f t="shared" si="16"/>
        <v>23</v>
      </c>
      <c r="N50" s="74">
        <v>0</v>
      </c>
      <c r="O50" s="75">
        <v>1</v>
      </c>
      <c r="P50" s="75">
        <f t="shared" si="17"/>
        <v>1</v>
      </c>
      <c r="Q50" s="74">
        <f t="shared" si="9"/>
        <v>24</v>
      </c>
      <c r="R50" s="76">
        <f t="shared" si="6"/>
        <v>4.166666666666667</v>
      </c>
      <c r="S50" s="77">
        <f t="shared" si="7"/>
        <v>1.9672131147540985</v>
      </c>
      <c r="T50" s="70"/>
      <c r="U50" s="70"/>
      <c r="Z50" s="71"/>
      <c r="AA50" s="71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</row>
    <row r="51" spans="1:59" s="24" customFormat="1" ht="17.100000000000001" customHeight="1">
      <c r="A51" s="131" t="s">
        <v>44</v>
      </c>
      <c r="B51" s="86">
        <v>4</v>
      </c>
      <c r="C51" s="87">
        <v>2</v>
      </c>
      <c r="D51" s="87">
        <f t="shared" si="0"/>
        <v>6</v>
      </c>
      <c r="E51" s="86">
        <v>0</v>
      </c>
      <c r="F51" s="87">
        <v>0</v>
      </c>
      <c r="G51" s="87">
        <f t="shared" si="1"/>
        <v>0</v>
      </c>
      <c r="H51" s="86">
        <f t="shared" si="8"/>
        <v>6</v>
      </c>
      <c r="I51" s="132">
        <f t="shared" si="2"/>
        <v>0</v>
      </c>
      <c r="J51" s="133">
        <f t="shared" si="3"/>
        <v>1.0204081632653061</v>
      </c>
      <c r="K51" s="90">
        <v>5</v>
      </c>
      <c r="L51" s="87">
        <v>1</v>
      </c>
      <c r="M51" s="87">
        <f t="shared" si="16"/>
        <v>6</v>
      </c>
      <c r="N51" s="86">
        <v>0</v>
      </c>
      <c r="O51" s="87">
        <v>0</v>
      </c>
      <c r="P51" s="87">
        <f t="shared" si="17"/>
        <v>0</v>
      </c>
      <c r="Q51" s="86">
        <f t="shared" si="9"/>
        <v>6</v>
      </c>
      <c r="R51" s="132">
        <f t="shared" si="6"/>
        <v>0</v>
      </c>
      <c r="S51" s="133">
        <f t="shared" si="7"/>
        <v>0.49180327868852464</v>
      </c>
      <c r="T51" s="70"/>
      <c r="U51" s="70"/>
      <c r="Z51" s="71"/>
      <c r="AA51" s="71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  <c r="BG51" s="72"/>
    </row>
    <row r="52" spans="1:59" s="24" customFormat="1" ht="17.100000000000001" customHeight="1">
      <c r="A52" s="112" t="s">
        <v>45</v>
      </c>
      <c r="B52" s="93">
        <f>SUM(B46:B51)</f>
        <v>41</v>
      </c>
      <c r="C52" s="94">
        <f>SUM(C46:C51)</f>
        <v>9</v>
      </c>
      <c r="D52" s="94">
        <f t="shared" ref="D52:G52" si="18">SUM(D46:D51)</f>
        <v>50</v>
      </c>
      <c r="E52" s="93">
        <f>SUM(E46:E51)</f>
        <v>0</v>
      </c>
      <c r="F52" s="94">
        <f>SUM(F46:F51)</f>
        <v>0</v>
      </c>
      <c r="G52" s="94">
        <f t="shared" si="18"/>
        <v>0</v>
      </c>
      <c r="H52" s="93">
        <f t="shared" si="8"/>
        <v>50</v>
      </c>
      <c r="I52" s="95">
        <f t="shared" si="2"/>
        <v>0</v>
      </c>
      <c r="J52" s="96">
        <f t="shared" si="3"/>
        <v>8.5034013605442187</v>
      </c>
      <c r="K52" s="93">
        <f>SUM(K46:K51)</f>
        <v>79</v>
      </c>
      <c r="L52" s="94">
        <f>SUM(L46:L51)</f>
        <v>10</v>
      </c>
      <c r="M52" s="94">
        <f t="shared" ref="M52:P52" si="19">SUM(M46:M51)</f>
        <v>89</v>
      </c>
      <c r="N52" s="93">
        <f>SUM(N46:N51)</f>
        <v>0</v>
      </c>
      <c r="O52" s="94">
        <f>SUM(O46:O51)</f>
        <v>2</v>
      </c>
      <c r="P52" s="94">
        <f t="shared" si="19"/>
        <v>2</v>
      </c>
      <c r="Q52" s="93">
        <f t="shared" si="9"/>
        <v>91</v>
      </c>
      <c r="R52" s="95">
        <f t="shared" si="6"/>
        <v>2.1978021978021975</v>
      </c>
      <c r="S52" s="96">
        <f t="shared" si="7"/>
        <v>7.4590163934426235</v>
      </c>
      <c r="T52" s="91"/>
      <c r="U52" s="91"/>
      <c r="V52" s="24">
        <v>1</v>
      </c>
      <c r="Z52" s="71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</row>
    <row r="53" spans="1:59" s="24" customFormat="1" ht="17.100000000000001" customHeight="1">
      <c r="A53" s="98" t="s">
        <v>46</v>
      </c>
      <c r="B53" s="134">
        <v>9</v>
      </c>
      <c r="C53" s="135">
        <v>1</v>
      </c>
      <c r="D53" s="135">
        <f t="shared" si="0"/>
        <v>10</v>
      </c>
      <c r="E53" s="134">
        <v>0</v>
      </c>
      <c r="F53" s="135">
        <v>0</v>
      </c>
      <c r="G53" s="135">
        <f t="shared" si="1"/>
        <v>0</v>
      </c>
      <c r="H53" s="134">
        <f t="shared" si="8"/>
        <v>10</v>
      </c>
      <c r="I53" s="136">
        <f t="shared" si="2"/>
        <v>0</v>
      </c>
      <c r="J53" s="137">
        <f t="shared" si="3"/>
        <v>1.7006802721088436</v>
      </c>
      <c r="K53" s="138">
        <v>8</v>
      </c>
      <c r="L53" s="135">
        <v>1</v>
      </c>
      <c r="M53" s="135">
        <f t="shared" ref="M53:M58" si="20">SUM(K53:L53)</f>
        <v>9</v>
      </c>
      <c r="N53" s="134">
        <v>0</v>
      </c>
      <c r="O53" s="135">
        <v>0</v>
      </c>
      <c r="P53" s="135">
        <f t="shared" ref="P53:P58" si="21">SUM(N53:O53)</f>
        <v>0</v>
      </c>
      <c r="Q53" s="134">
        <f t="shared" si="9"/>
        <v>9</v>
      </c>
      <c r="R53" s="136">
        <f t="shared" si="6"/>
        <v>0</v>
      </c>
      <c r="S53" s="137">
        <f t="shared" si="7"/>
        <v>0.73770491803278693</v>
      </c>
      <c r="T53" s="70"/>
      <c r="U53" s="70"/>
      <c r="Z53" s="71"/>
      <c r="AA53" s="71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2"/>
      <c r="BF53" s="72"/>
      <c r="BG53" s="72"/>
    </row>
    <row r="54" spans="1:59" s="24" customFormat="1" ht="17.100000000000001" customHeight="1">
      <c r="A54" s="73" t="s">
        <v>47</v>
      </c>
      <c r="B54" s="74">
        <v>13</v>
      </c>
      <c r="C54" s="75">
        <v>1</v>
      </c>
      <c r="D54" s="75">
        <f t="shared" si="0"/>
        <v>14</v>
      </c>
      <c r="E54" s="74">
        <v>0</v>
      </c>
      <c r="F54" s="75">
        <v>0</v>
      </c>
      <c r="G54" s="75">
        <f t="shared" si="1"/>
        <v>0</v>
      </c>
      <c r="H54" s="74">
        <f t="shared" si="8"/>
        <v>14</v>
      </c>
      <c r="I54" s="76">
        <f t="shared" si="2"/>
        <v>0</v>
      </c>
      <c r="J54" s="77">
        <f t="shared" si="3"/>
        <v>2.3809523809523809</v>
      </c>
      <c r="K54" s="78">
        <v>15</v>
      </c>
      <c r="L54" s="75">
        <v>2</v>
      </c>
      <c r="M54" s="75">
        <f t="shared" si="20"/>
        <v>17</v>
      </c>
      <c r="N54" s="74">
        <v>0</v>
      </c>
      <c r="O54" s="75">
        <v>0</v>
      </c>
      <c r="P54" s="75">
        <f t="shared" si="21"/>
        <v>0</v>
      </c>
      <c r="Q54" s="74">
        <f t="shared" si="9"/>
        <v>17</v>
      </c>
      <c r="R54" s="76">
        <f t="shared" si="6"/>
        <v>0</v>
      </c>
      <c r="S54" s="77">
        <f t="shared" si="7"/>
        <v>1.3934426229508197</v>
      </c>
      <c r="T54" s="70"/>
      <c r="U54" s="70"/>
      <c r="Z54" s="71"/>
      <c r="AA54" s="71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  <c r="BE54" s="72"/>
      <c r="BF54" s="72"/>
      <c r="BG54" s="72"/>
    </row>
    <row r="55" spans="1:59" s="24" customFormat="1" ht="17.100000000000001" customHeight="1">
      <c r="A55" s="73" t="s">
        <v>48</v>
      </c>
      <c r="B55" s="74">
        <v>6</v>
      </c>
      <c r="C55" s="75">
        <v>1</v>
      </c>
      <c r="D55" s="75">
        <f t="shared" si="0"/>
        <v>7</v>
      </c>
      <c r="E55" s="74">
        <v>0</v>
      </c>
      <c r="F55" s="75">
        <v>0</v>
      </c>
      <c r="G55" s="75">
        <f t="shared" si="1"/>
        <v>0</v>
      </c>
      <c r="H55" s="74">
        <f t="shared" si="8"/>
        <v>7</v>
      </c>
      <c r="I55" s="76">
        <f t="shared" si="2"/>
        <v>0</v>
      </c>
      <c r="J55" s="77">
        <f t="shared" si="3"/>
        <v>1.1904761904761905</v>
      </c>
      <c r="K55" s="78">
        <v>13</v>
      </c>
      <c r="L55" s="75">
        <v>0</v>
      </c>
      <c r="M55" s="75">
        <f t="shared" si="20"/>
        <v>13</v>
      </c>
      <c r="N55" s="74">
        <v>0</v>
      </c>
      <c r="O55" s="75">
        <v>0</v>
      </c>
      <c r="P55" s="75">
        <f t="shared" si="21"/>
        <v>0</v>
      </c>
      <c r="Q55" s="74">
        <f t="shared" si="9"/>
        <v>13</v>
      </c>
      <c r="R55" s="76">
        <f t="shared" si="6"/>
        <v>0</v>
      </c>
      <c r="S55" s="77">
        <f t="shared" si="7"/>
        <v>1.0655737704918034</v>
      </c>
      <c r="T55" s="70"/>
      <c r="U55" s="70"/>
      <c r="Z55" s="71"/>
      <c r="AA55" s="71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  <c r="AZ55" s="72"/>
      <c r="BA55" s="72"/>
      <c r="BB55" s="72"/>
      <c r="BC55" s="72"/>
      <c r="BD55" s="72"/>
      <c r="BE55" s="72"/>
      <c r="BF55" s="72"/>
      <c r="BG55" s="72"/>
    </row>
    <row r="56" spans="1:59" s="24" customFormat="1" ht="17.100000000000001" customHeight="1">
      <c r="A56" s="73" t="s">
        <v>49</v>
      </c>
      <c r="B56" s="74">
        <v>5</v>
      </c>
      <c r="C56" s="75">
        <v>2</v>
      </c>
      <c r="D56" s="75">
        <f t="shared" si="0"/>
        <v>7</v>
      </c>
      <c r="E56" s="74">
        <v>0</v>
      </c>
      <c r="F56" s="75">
        <v>0</v>
      </c>
      <c r="G56" s="75">
        <f t="shared" si="1"/>
        <v>0</v>
      </c>
      <c r="H56" s="74">
        <f t="shared" si="8"/>
        <v>7</v>
      </c>
      <c r="I56" s="128">
        <f t="shared" si="2"/>
        <v>0</v>
      </c>
      <c r="J56" s="129">
        <f t="shared" si="3"/>
        <v>1.1904761904761905</v>
      </c>
      <c r="K56" s="78">
        <v>12</v>
      </c>
      <c r="L56" s="75">
        <v>0</v>
      </c>
      <c r="M56" s="75">
        <f t="shared" si="20"/>
        <v>12</v>
      </c>
      <c r="N56" s="74">
        <v>0</v>
      </c>
      <c r="O56" s="75">
        <v>0</v>
      </c>
      <c r="P56" s="75">
        <f t="shared" si="21"/>
        <v>0</v>
      </c>
      <c r="Q56" s="74">
        <f t="shared" si="9"/>
        <v>12</v>
      </c>
      <c r="R56" s="128">
        <f t="shared" si="6"/>
        <v>0</v>
      </c>
      <c r="S56" s="129">
        <f t="shared" si="7"/>
        <v>0.98360655737704927</v>
      </c>
      <c r="T56" s="91"/>
      <c r="U56" s="91"/>
      <c r="Z56" s="71"/>
      <c r="AA56" s="71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</row>
    <row r="57" spans="1:59" s="24" customFormat="1" ht="17.100000000000001" customHeight="1">
      <c r="A57" s="73" t="s">
        <v>50</v>
      </c>
      <c r="B57" s="74">
        <v>6</v>
      </c>
      <c r="C57" s="75">
        <v>0</v>
      </c>
      <c r="D57" s="75">
        <f t="shared" si="0"/>
        <v>6</v>
      </c>
      <c r="E57" s="74">
        <v>0</v>
      </c>
      <c r="F57" s="75">
        <v>0</v>
      </c>
      <c r="G57" s="75">
        <f t="shared" si="1"/>
        <v>0</v>
      </c>
      <c r="H57" s="74">
        <f t="shared" si="8"/>
        <v>6</v>
      </c>
      <c r="I57" s="76">
        <f t="shared" si="2"/>
        <v>0</v>
      </c>
      <c r="J57" s="77">
        <f t="shared" si="3"/>
        <v>1.0204081632653061</v>
      </c>
      <c r="K57" s="78">
        <v>10</v>
      </c>
      <c r="L57" s="75">
        <v>1</v>
      </c>
      <c r="M57" s="75">
        <f t="shared" si="20"/>
        <v>11</v>
      </c>
      <c r="N57" s="74">
        <v>0</v>
      </c>
      <c r="O57" s="75">
        <v>0</v>
      </c>
      <c r="P57" s="75">
        <f t="shared" si="21"/>
        <v>0</v>
      </c>
      <c r="Q57" s="74">
        <f t="shared" si="9"/>
        <v>11</v>
      </c>
      <c r="R57" s="76">
        <f t="shared" si="6"/>
        <v>0</v>
      </c>
      <c r="S57" s="77">
        <f t="shared" si="7"/>
        <v>0.90163934426229508</v>
      </c>
      <c r="T57" s="70"/>
      <c r="U57" s="70"/>
      <c r="Z57" s="71"/>
      <c r="AA57" s="71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</row>
    <row r="58" spans="1:59" s="24" customFormat="1" ht="17.100000000000001" customHeight="1">
      <c r="A58" s="139" t="s">
        <v>72</v>
      </c>
      <c r="B58" s="86">
        <v>4</v>
      </c>
      <c r="C58" s="87">
        <v>0</v>
      </c>
      <c r="D58" s="87">
        <f t="shared" si="0"/>
        <v>4</v>
      </c>
      <c r="E58" s="86">
        <v>0</v>
      </c>
      <c r="F58" s="87">
        <v>0</v>
      </c>
      <c r="G58" s="87">
        <f t="shared" si="1"/>
        <v>0</v>
      </c>
      <c r="H58" s="86">
        <f t="shared" si="8"/>
        <v>4</v>
      </c>
      <c r="I58" s="132">
        <f t="shared" si="2"/>
        <v>0</v>
      </c>
      <c r="J58" s="133">
        <f t="shared" si="3"/>
        <v>0.68027210884353739</v>
      </c>
      <c r="K58" s="90">
        <v>14</v>
      </c>
      <c r="L58" s="87">
        <v>0</v>
      </c>
      <c r="M58" s="87">
        <f t="shared" si="20"/>
        <v>14</v>
      </c>
      <c r="N58" s="86">
        <v>0</v>
      </c>
      <c r="O58" s="87">
        <v>0</v>
      </c>
      <c r="P58" s="87">
        <f t="shared" si="21"/>
        <v>0</v>
      </c>
      <c r="Q58" s="86">
        <f t="shared" si="9"/>
        <v>14</v>
      </c>
      <c r="R58" s="132">
        <f t="shared" si="6"/>
        <v>0</v>
      </c>
      <c r="S58" s="133">
        <f t="shared" si="7"/>
        <v>1.1475409836065575</v>
      </c>
      <c r="T58" s="70"/>
      <c r="U58" s="70"/>
      <c r="Z58" s="71"/>
      <c r="AA58" s="71"/>
      <c r="AG58" s="72"/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72"/>
      <c r="BD58" s="72"/>
      <c r="BE58" s="72"/>
      <c r="BF58" s="72"/>
      <c r="BG58" s="72"/>
    </row>
    <row r="59" spans="1:59" s="24" customFormat="1" ht="17.100000000000001" customHeight="1" thickBot="1">
      <c r="A59" s="112" t="s">
        <v>95</v>
      </c>
      <c r="B59" s="93">
        <f>SUM(B53:B58)</f>
        <v>43</v>
      </c>
      <c r="C59" s="94">
        <f>SUM(C53:C58)</f>
        <v>5</v>
      </c>
      <c r="D59" s="94">
        <f t="shared" ref="D59:G59" si="22">SUM(D53:D58)</f>
        <v>48</v>
      </c>
      <c r="E59" s="93">
        <f>SUM(E53:E58)</f>
        <v>0</v>
      </c>
      <c r="F59" s="94">
        <f>SUM(F53:F58)</f>
        <v>0</v>
      </c>
      <c r="G59" s="94">
        <f t="shared" si="22"/>
        <v>0</v>
      </c>
      <c r="H59" s="93">
        <f t="shared" si="8"/>
        <v>48</v>
      </c>
      <c r="I59" s="95">
        <f t="shared" si="2"/>
        <v>0</v>
      </c>
      <c r="J59" s="96">
        <f t="shared" si="3"/>
        <v>8.1632653061224492</v>
      </c>
      <c r="K59" s="97">
        <f>SUM(K53:K58)</f>
        <v>72</v>
      </c>
      <c r="L59" s="94">
        <f t="shared" ref="L59:P59" si="23">SUM(L53:L58)</f>
        <v>4</v>
      </c>
      <c r="M59" s="94">
        <f t="shared" si="23"/>
        <v>76</v>
      </c>
      <c r="N59" s="93">
        <f t="shared" si="23"/>
        <v>0</v>
      </c>
      <c r="O59" s="94">
        <f t="shared" si="23"/>
        <v>0</v>
      </c>
      <c r="P59" s="94">
        <f t="shared" si="23"/>
        <v>0</v>
      </c>
      <c r="Q59" s="93">
        <f t="shared" si="9"/>
        <v>76</v>
      </c>
      <c r="R59" s="95">
        <f t="shared" si="6"/>
        <v>0</v>
      </c>
      <c r="S59" s="96">
        <f t="shared" si="7"/>
        <v>6.2295081967213122</v>
      </c>
      <c r="T59" s="91"/>
      <c r="U59" s="91"/>
      <c r="V59" s="24">
        <v>1</v>
      </c>
      <c r="Z59" s="71"/>
      <c r="AA59" s="71"/>
      <c r="AG59" s="72"/>
      <c r="AH59" s="72"/>
      <c r="AI59" s="72"/>
      <c r="AJ59" s="72"/>
      <c r="AK59" s="72"/>
      <c r="AL59" s="72"/>
      <c r="AM59" s="72"/>
      <c r="AN59" s="72"/>
      <c r="AO59" s="72"/>
      <c r="AP59" s="72"/>
      <c r="AQ59" s="72"/>
      <c r="AR59" s="72"/>
      <c r="AS59" s="72"/>
      <c r="AT59" s="72"/>
      <c r="AU59" s="72"/>
      <c r="AV59" s="72"/>
      <c r="AW59" s="72"/>
      <c r="AX59" s="72"/>
      <c r="AY59" s="72"/>
      <c r="AZ59" s="72"/>
      <c r="BA59" s="72"/>
      <c r="BB59" s="72"/>
      <c r="BC59" s="72"/>
      <c r="BD59" s="72"/>
      <c r="BE59" s="72"/>
      <c r="BF59" s="72"/>
      <c r="BG59" s="72"/>
    </row>
    <row r="60" spans="1:59" s="24" customFormat="1" ht="17.100000000000001" customHeight="1" thickBot="1">
      <c r="A60" s="140" t="s">
        <v>53</v>
      </c>
      <c r="B60" s="141">
        <f>B30+B37+B38+B39+B40+B41+B42+B43+B44+B45+B52+B59</f>
        <v>469</v>
      </c>
      <c r="C60" s="142">
        <f t="shared" ref="C60:G60" si="24">C30+C37+C38+C39+C40+C41+C42+C43+C44+C45+C52+C59</f>
        <v>97</v>
      </c>
      <c r="D60" s="143">
        <f t="shared" si="24"/>
        <v>566</v>
      </c>
      <c r="E60" s="141">
        <f t="shared" si="24"/>
        <v>1</v>
      </c>
      <c r="F60" s="144">
        <f t="shared" si="24"/>
        <v>21</v>
      </c>
      <c r="G60" s="143">
        <f t="shared" si="24"/>
        <v>22</v>
      </c>
      <c r="H60" s="297">
        <f t="shared" ref="H60:J60" si="25">H30+H37+H38+H39+H40+H41+H42+H43+H44+H45+H52+H59</f>
        <v>588</v>
      </c>
      <c r="I60" s="311">
        <f t="shared" si="2"/>
        <v>3.7414965986394559</v>
      </c>
      <c r="J60" s="299">
        <f t="shared" si="25"/>
        <v>100.00000000000001</v>
      </c>
      <c r="K60" s="145">
        <f>K30+K37+K38+K39+K40+K41+K42+K43+K44+K45+K52+K59</f>
        <v>1039</v>
      </c>
      <c r="L60" s="142">
        <f t="shared" ref="L60:P60" si="26">L30+L37+L38+L39+L40+L41+L42+L43+L44+L45+L52+L59</f>
        <v>130</v>
      </c>
      <c r="M60" s="143">
        <f t="shared" si="26"/>
        <v>1169</v>
      </c>
      <c r="N60" s="141">
        <f t="shared" si="26"/>
        <v>0</v>
      </c>
      <c r="O60" s="144">
        <f t="shared" si="26"/>
        <v>51</v>
      </c>
      <c r="P60" s="143">
        <f t="shared" si="26"/>
        <v>51</v>
      </c>
      <c r="Q60" s="297">
        <f t="shared" ref="Q60" si="27">Q30+Q37+Q38+Q39+Q40+Q41+Q42+Q43+Q44+Q45+Q52+Q59</f>
        <v>1220</v>
      </c>
      <c r="R60" s="311">
        <f t="shared" si="6"/>
        <v>4.1803278688524594</v>
      </c>
      <c r="S60" s="299">
        <f t="shared" si="7"/>
        <v>100</v>
      </c>
      <c r="T60" s="91"/>
      <c r="U60" s="91"/>
      <c r="V60" s="23"/>
      <c r="Z60" s="71"/>
      <c r="AA60" s="71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</row>
  </sheetData>
  <phoneticPr fontId="3"/>
  <conditionalFormatting sqref="T30:U30 T37:U37 T44:U49 T52:U52 T59:U59">
    <cfRule type="expression" dxfId="68" priority="26" stopIfTrue="1">
      <formula>$Y30=1</formula>
    </cfRule>
  </conditionalFormatting>
  <conditionalFormatting sqref="H30:J30 H37:J37 H44:J49 H52:J52 H59:J59">
    <cfRule type="expression" dxfId="67" priority="22" stopIfTrue="1">
      <formula>$Y30=1</formula>
    </cfRule>
  </conditionalFormatting>
  <conditionalFormatting sqref="Q44:R49 Q59:R59 Q30:R30 Q37:R37 Q52:R52">
    <cfRule type="expression" dxfId="66" priority="21" stopIfTrue="1">
      <formula>$Y30=1</formula>
    </cfRule>
  </conditionalFormatting>
  <conditionalFormatting sqref="B44:G49 B30:G30 B37:G37 B52:G52 B59:G59">
    <cfRule type="expression" dxfId="65" priority="11" stopIfTrue="1">
      <formula>$Y30=1</formula>
    </cfRule>
  </conditionalFormatting>
  <conditionalFormatting sqref="M30 M37 K44:P49 M52 K59:P59 P30 P37 P52">
    <cfRule type="expression" dxfId="64" priority="10" stopIfTrue="1">
      <formula>$Y30=1</formula>
    </cfRule>
  </conditionalFormatting>
  <conditionalFormatting sqref="K30:L30">
    <cfRule type="expression" dxfId="63" priority="9" stopIfTrue="1">
      <formula>$Y30=1</formula>
    </cfRule>
  </conditionalFormatting>
  <conditionalFormatting sqref="N30:O30">
    <cfRule type="expression" dxfId="62" priority="8" stopIfTrue="1">
      <formula>$Y30=1</formula>
    </cfRule>
  </conditionalFormatting>
  <conditionalFormatting sqref="K37:L37">
    <cfRule type="expression" dxfId="61" priority="7" stopIfTrue="1">
      <formula>$Y37=1</formula>
    </cfRule>
  </conditionalFormatting>
  <conditionalFormatting sqref="N37:O37">
    <cfRule type="expression" dxfId="60" priority="6" stopIfTrue="1">
      <formula>$Y37=1</formula>
    </cfRule>
  </conditionalFormatting>
  <conditionalFormatting sqref="K52:L52">
    <cfRule type="expression" dxfId="59" priority="5" stopIfTrue="1">
      <formula>$Y52=1</formula>
    </cfRule>
  </conditionalFormatting>
  <conditionalFormatting sqref="N52:O52">
    <cfRule type="expression" dxfId="58" priority="4" stopIfTrue="1">
      <formula>$Y52=1</formula>
    </cfRule>
  </conditionalFormatting>
  <conditionalFormatting sqref="S30 S37 S44:S49 S52 S59">
    <cfRule type="expression" dxfId="57" priority="3" stopIfTrue="1">
      <formula>$Y30=1</formula>
    </cfRule>
  </conditionalFormatting>
  <conditionalFormatting sqref="I60">
    <cfRule type="expression" dxfId="56" priority="2" stopIfTrue="1">
      <formula>$Y60=1</formula>
    </cfRule>
  </conditionalFormatting>
  <conditionalFormatting sqref="R60">
    <cfRule type="expression" dxfId="55" priority="1" stopIfTrue="1">
      <formula>$Y60=1</formula>
    </cfRule>
  </conditionalFormatting>
  <printOptions gridLinesSet="0"/>
  <pageMargins left="0.78740157480314965" right="0" top="0.98425196850393704" bottom="0.43307086614173229" header="0.31496062992125984" footer="0.31496062992125984"/>
  <pageSetup paperSize="9" scale="80" orientation="portrait" horizontalDpi="4294967292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BG60"/>
  <sheetViews>
    <sheetView view="pageBreakPreview" topLeftCell="A40" zoomScaleNormal="100" zoomScaleSheetLayoutView="100" workbookViewId="0">
      <selection activeCell="I60" sqref="I60"/>
    </sheetView>
  </sheetViews>
  <sheetFormatPr defaultColWidth="5.33203125" defaultRowHeight="11.25"/>
  <cols>
    <col min="1" max="1" width="13.83203125" style="9" customWidth="1"/>
    <col min="2" max="21" width="6.83203125" style="9" customWidth="1"/>
    <col min="22" max="22" width="2.83203125" style="9" customWidth="1"/>
    <col min="23" max="23" width="4.83203125" style="9" customWidth="1"/>
    <col min="24" max="32" width="6.83203125" style="9" customWidth="1"/>
    <col min="33" max="59" width="5.33203125" style="10"/>
    <col min="60" max="16384" width="5.33203125" style="9"/>
  </cols>
  <sheetData>
    <row r="1" spans="1:32" ht="15" customHeight="1">
      <c r="A1" s="1"/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4"/>
      <c r="O1" s="2"/>
      <c r="P1" s="5"/>
      <c r="Q1" s="5"/>
      <c r="R1" s="5"/>
      <c r="S1" s="6"/>
      <c r="T1" s="7"/>
      <c r="U1" s="7"/>
      <c r="V1" s="8" t="s">
        <v>89</v>
      </c>
      <c r="W1" s="7"/>
      <c r="Y1" s="7"/>
      <c r="Z1" s="7"/>
      <c r="AA1" s="7"/>
      <c r="AB1" s="7"/>
      <c r="AC1" s="7"/>
      <c r="AD1" s="7"/>
      <c r="AE1" s="7"/>
      <c r="AF1" s="7"/>
    </row>
    <row r="2" spans="1:32" ht="15" customHeight="1">
      <c r="A2" s="11"/>
      <c r="B2" s="12"/>
      <c r="C2" s="12"/>
      <c r="D2" s="12"/>
      <c r="E2" s="12"/>
      <c r="F2" s="12"/>
      <c r="G2" s="12"/>
      <c r="H2" s="12"/>
      <c r="I2" s="12"/>
      <c r="J2" s="13"/>
      <c r="K2" s="12"/>
      <c r="L2" s="12"/>
      <c r="M2" s="12"/>
      <c r="N2" s="14"/>
      <c r="O2" s="12"/>
      <c r="P2" s="7"/>
      <c r="Q2" s="7"/>
      <c r="R2" s="7"/>
      <c r="S2" s="15"/>
      <c r="T2" s="7"/>
      <c r="U2" s="7"/>
      <c r="V2" s="9" t="s">
        <v>0</v>
      </c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15" customHeight="1">
      <c r="A3" s="16"/>
      <c r="B3" s="17"/>
      <c r="C3" s="12"/>
      <c r="D3" s="12"/>
      <c r="E3" s="12"/>
      <c r="F3" s="12"/>
      <c r="G3" s="12"/>
      <c r="H3" s="12"/>
      <c r="I3" s="12"/>
      <c r="J3" s="13"/>
      <c r="K3" s="12"/>
      <c r="L3" s="12"/>
      <c r="M3" s="12"/>
      <c r="N3" s="14"/>
      <c r="O3" s="12"/>
      <c r="P3" s="7"/>
      <c r="Q3" s="7"/>
      <c r="R3" s="7"/>
      <c r="S3" s="15"/>
      <c r="T3" s="7"/>
      <c r="U3" s="7"/>
      <c r="V3" s="7" t="s">
        <v>67</v>
      </c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15" customHeight="1">
      <c r="A4" s="16"/>
      <c r="B4" s="12"/>
      <c r="C4" s="12"/>
      <c r="D4" s="12"/>
      <c r="E4" s="12"/>
      <c r="F4" s="12"/>
      <c r="G4" s="12"/>
      <c r="H4" s="12"/>
      <c r="I4" s="12"/>
      <c r="J4" s="13"/>
      <c r="K4" s="12"/>
      <c r="L4" s="12"/>
      <c r="M4" s="12"/>
      <c r="N4" s="14"/>
      <c r="O4" s="12"/>
      <c r="P4" s="7"/>
      <c r="Q4" s="7"/>
      <c r="R4" s="7"/>
      <c r="S4" s="15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15" customHeight="1">
      <c r="A5" s="16"/>
      <c r="B5" s="12"/>
      <c r="C5" s="12"/>
      <c r="D5" s="12"/>
      <c r="E5" s="12"/>
      <c r="F5" s="12"/>
      <c r="G5" s="12"/>
      <c r="H5" s="12"/>
      <c r="I5" s="12"/>
      <c r="J5" s="13"/>
      <c r="K5" s="12"/>
      <c r="L5" s="12"/>
      <c r="M5" s="12"/>
      <c r="N5" s="14"/>
      <c r="O5" s="12"/>
      <c r="P5" s="7"/>
      <c r="Q5" s="7"/>
      <c r="R5" s="7"/>
      <c r="S5" s="15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4" customHeight="1">
      <c r="A6" s="18" t="s">
        <v>80</v>
      </c>
      <c r="B6" s="12"/>
      <c r="C6" s="12"/>
      <c r="D6" s="12"/>
      <c r="E6" s="12"/>
      <c r="F6" s="12"/>
      <c r="G6" s="12"/>
      <c r="H6" s="12"/>
      <c r="I6" s="14"/>
      <c r="J6" s="19"/>
      <c r="K6" s="14"/>
      <c r="L6" s="14"/>
      <c r="M6" s="14"/>
      <c r="N6" s="14"/>
      <c r="O6" s="14"/>
      <c r="P6" s="14"/>
      <c r="Q6" s="14"/>
      <c r="R6" s="14"/>
      <c r="S6" s="20"/>
      <c r="T6" s="14"/>
      <c r="U6" s="14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15" customHeight="1">
      <c r="A7" s="16"/>
      <c r="B7" s="12"/>
      <c r="C7" s="12"/>
      <c r="D7" s="12"/>
      <c r="E7" s="12"/>
      <c r="F7" s="12"/>
      <c r="G7" s="12"/>
      <c r="H7" s="12"/>
      <c r="I7" s="12"/>
      <c r="J7" s="13"/>
      <c r="K7" s="12"/>
      <c r="L7" s="12"/>
      <c r="M7" s="12"/>
      <c r="N7" s="14"/>
      <c r="O7" s="12"/>
      <c r="P7" s="7"/>
      <c r="Q7" s="7"/>
      <c r="R7" s="7"/>
      <c r="S7" s="15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15" customHeight="1">
      <c r="A8" s="16"/>
      <c r="B8" s="12"/>
      <c r="C8" s="12"/>
      <c r="D8" s="12"/>
      <c r="E8" s="12"/>
      <c r="F8" s="12"/>
      <c r="G8" s="12"/>
      <c r="H8" s="12"/>
      <c r="I8" s="12"/>
      <c r="J8" s="13"/>
      <c r="K8" s="12"/>
      <c r="L8" s="12"/>
      <c r="M8" s="12"/>
      <c r="N8" s="14"/>
      <c r="O8" s="12"/>
      <c r="P8" s="7"/>
      <c r="Q8" s="7"/>
      <c r="R8" s="7"/>
      <c r="S8" s="15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15" customHeight="1">
      <c r="A9" s="16"/>
      <c r="B9" s="12"/>
      <c r="C9" s="12"/>
      <c r="D9" s="12"/>
      <c r="E9" s="12"/>
      <c r="F9" s="12"/>
      <c r="G9" s="12"/>
      <c r="H9" s="12"/>
      <c r="I9" s="12"/>
      <c r="J9" s="13"/>
      <c r="K9" s="12"/>
      <c r="L9" s="12"/>
      <c r="M9" s="12"/>
      <c r="N9" s="14"/>
      <c r="O9" s="12"/>
      <c r="P9" s="7"/>
      <c r="Q9" s="7"/>
      <c r="R9" s="7"/>
      <c r="S9" s="15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15" customHeight="1">
      <c r="A10" s="16"/>
      <c r="B10" s="12"/>
      <c r="C10" s="12"/>
      <c r="D10" s="12"/>
      <c r="E10" s="12"/>
      <c r="F10" s="12"/>
      <c r="G10" s="12"/>
      <c r="H10" s="12"/>
      <c r="I10" s="12"/>
      <c r="J10" s="13"/>
      <c r="K10" s="12"/>
      <c r="L10" s="12"/>
      <c r="M10" s="12"/>
      <c r="N10" s="14"/>
      <c r="O10" s="12"/>
      <c r="P10" s="7"/>
      <c r="Q10" s="7"/>
      <c r="R10" s="7"/>
      <c r="S10" s="15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15" customHeight="1">
      <c r="A11" s="11"/>
      <c r="B11" s="12"/>
      <c r="C11" s="12"/>
      <c r="D11" s="12"/>
      <c r="E11" s="12"/>
      <c r="F11" s="12"/>
      <c r="G11" s="12"/>
      <c r="H11" s="12"/>
      <c r="I11" s="14"/>
      <c r="J11" s="13"/>
      <c r="K11" s="12"/>
      <c r="L11" s="12"/>
      <c r="M11" s="14"/>
      <c r="N11" s="14"/>
      <c r="O11" s="14"/>
      <c r="P11" s="14"/>
      <c r="Q11" s="14"/>
      <c r="R11" s="14"/>
      <c r="S11" s="20"/>
      <c r="T11" s="14"/>
      <c r="U11" s="14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15" customHeight="1">
      <c r="A12" s="11"/>
      <c r="B12" s="12"/>
      <c r="C12" s="12"/>
      <c r="D12" s="12"/>
      <c r="E12" s="12"/>
      <c r="F12" s="12"/>
      <c r="G12" s="12"/>
      <c r="H12" s="12"/>
      <c r="I12" s="14"/>
      <c r="J12" s="13"/>
      <c r="K12" s="12"/>
      <c r="L12" s="12"/>
      <c r="M12" s="14"/>
      <c r="N12" s="14"/>
      <c r="O12" s="14"/>
      <c r="P12" s="14"/>
      <c r="Q12" s="14"/>
      <c r="R12" s="14"/>
      <c r="S12" s="20"/>
      <c r="T12" s="14"/>
      <c r="U12" s="14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15" customHeight="1">
      <c r="A13" s="21" t="s">
        <v>172</v>
      </c>
      <c r="B13" s="14"/>
      <c r="C13" s="14"/>
      <c r="D13" s="14"/>
      <c r="E13" s="14"/>
      <c r="F13" s="14"/>
      <c r="G13" s="14"/>
      <c r="H13" s="14"/>
      <c r="I13" s="14"/>
      <c r="J13" s="19"/>
      <c r="K13" s="12"/>
      <c r="L13" s="12"/>
      <c r="M13" s="14"/>
      <c r="N13" s="14"/>
      <c r="O13" s="14"/>
      <c r="P13" s="14"/>
      <c r="Q13" s="14"/>
      <c r="R13" s="14"/>
      <c r="S13" s="20"/>
      <c r="T13" s="14"/>
      <c r="U13" s="14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15" customHeight="1">
      <c r="A14" s="22"/>
      <c r="B14" s="12"/>
      <c r="C14" s="12"/>
      <c r="D14" s="12"/>
      <c r="E14" s="12"/>
      <c r="F14" s="12"/>
      <c r="G14" s="12"/>
      <c r="H14" s="12"/>
      <c r="I14" s="14"/>
      <c r="J14" s="13"/>
      <c r="K14" s="12"/>
      <c r="L14" s="12"/>
      <c r="M14" s="14"/>
      <c r="N14" s="14"/>
      <c r="O14" s="14"/>
      <c r="P14" s="14"/>
      <c r="Q14" s="14"/>
      <c r="R14" s="14"/>
      <c r="S14" s="20"/>
      <c r="T14" s="14"/>
      <c r="U14" s="14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15" customHeight="1">
      <c r="A15" s="21" t="s">
        <v>55</v>
      </c>
      <c r="B15" s="12"/>
      <c r="C15" s="12"/>
      <c r="D15" s="12"/>
      <c r="E15" s="12"/>
      <c r="F15" s="12"/>
      <c r="G15" s="12"/>
      <c r="H15" s="12"/>
      <c r="I15" s="14"/>
      <c r="J15" s="13"/>
      <c r="K15" s="12"/>
      <c r="L15" s="12"/>
      <c r="M15" s="14"/>
      <c r="N15" s="14"/>
      <c r="O15" s="14"/>
      <c r="P15" s="14"/>
      <c r="Q15" s="14"/>
      <c r="R15" s="14"/>
      <c r="S15" s="20"/>
      <c r="T15" s="14"/>
      <c r="U15" s="14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ht="15" customHeight="1">
      <c r="A16" s="22"/>
      <c r="B16" s="12"/>
      <c r="C16" s="12"/>
      <c r="D16" s="12"/>
      <c r="E16" s="12"/>
      <c r="F16" s="12"/>
      <c r="G16" s="12"/>
      <c r="H16" s="12"/>
      <c r="I16" s="14"/>
      <c r="J16" s="13"/>
      <c r="K16" s="12"/>
      <c r="L16" s="12"/>
      <c r="M16" s="14"/>
      <c r="N16" s="14"/>
      <c r="O16" s="14"/>
      <c r="P16" s="14"/>
      <c r="Q16" s="14"/>
      <c r="R16" s="14"/>
      <c r="S16" s="20"/>
      <c r="T16" s="14"/>
      <c r="U16" s="14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59" ht="15" customHeight="1">
      <c r="A17" s="21" t="s">
        <v>209</v>
      </c>
      <c r="B17" s="12"/>
      <c r="C17" s="12"/>
      <c r="D17" s="12"/>
      <c r="E17" s="12"/>
      <c r="F17" s="12"/>
      <c r="G17" s="12"/>
      <c r="H17" s="12"/>
      <c r="I17" s="14"/>
      <c r="J17" s="13"/>
      <c r="K17" s="7"/>
      <c r="L17" s="7"/>
      <c r="M17" s="14"/>
      <c r="N17" s="14"/>
      <c r="O17" s="14"/>
      <c r="P17" s="14"/>
      <c r="Q17" s="14"/>
      <c r="R17" s="14"/>
      <c r="S17" s="20"/>
      <c r="T17" s="14"/>
      <c r="U17" s="14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59" s="24" customFormat="1" ht="15" customHeight="1">
      <c r="A18" s="22"/>
      <c r="B18" s="12"/>
      <c r="C18" s="12"/>
      <c r="D18" s="12"/>
      <c r="E18" s="12"/>
      <c r="F18" s="12"/>
      <c r="G18" s="12"/>
      <c r="H18" s="12"/>
      <c r="I18" s="14"/>
      <c r="J18" s="13"/>
      <c r="K18" s="23"/>
      <c r="L18" s="23"/>
      <c r="M18" s="14"/>
      <c r="N18" s="14"/>
      <c r="O18" s="14"/>
      <c r="P18" s="14"/>
      <c r="Q18" s="14"/>
      <c r="R18" s="14"/>
      <c r="S18" s="20"/>
      <c r="T18" s="14"/>
      <c r="U18" s="14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</row>
    <row r="19" spans="1:59" ht="15" customHeight="1">
      <c r="A19" s="11"/>
      <c r="B19" s="7"/>
      <c r="C19" s="7"/>
      <c r="D19" s="7"/>
      <c r="E19" s="7"/>
      <c r="F19" s="7"/>
      <c r="G19" s="7"/>
      <c r="H19" s="7"/>
      <c r="I19" s="12"/>
      <c r="J19" s="25"/>
      <c r="K19" s="12"/>
      <c r="L19" s="12"/>
      <c r="M19" s="12"/>
      <c r="N19" s="14"/>
      <c r="O19" s="26"/>
      <c r="P19" s="7"/>
      <c r="Q19" s="7"/>
      <c r="R19" s="7"/>
      <c r="S19" s="15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59" ht="15" customHeight="1" thickBot="1">
      <c r="A20" s="27"/>
      <c r="B20" s="28"/>
      <c r="C20" s="29"/>
      <c r="D20" s="29"/>
      <c r="E20" s="29"/>
      <c r="F20" s="7"/>
      <c r="G20" s="7"/>
      <c r="H20" s="7"/>
      <c r="I20" s="12"/>
      <c r="J20" s="30"/>
      <c r="K20" s="31"/>
      <c r="L20" s="31"/>
      <c r="M20" s="31"/>
      <c r="N20" s="32"/>
      <c r="O20" s="33"/>
      <c r="P20" s="34"/>
      <c r="Q20" s="34"/>
      <c r="R20" s="34"/>
      <c r="S20" s="35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59" s="24" customFormat="1" ht="17.100000000000001" customHeight="1" thickBot="1">
      <c r="A21" s="36" t="s">
        <v>2</v>
      </c>
      <c r="B21" s="37" t="s">
        <v>68</v>
      </c>
      <c r="C21" s="38"/>
      <c r="D21" s="38"/>
      <c r="E21" s="38"/>
      <c r="F21" s="38"/>
      <c r="G21" s="38"/>
      <c r="H21" s="38"/>
      <c r="I21" s="38"/>
      <c r="J21" s="39"/>
      <c r="K21" s="40"/>
      <c r="L21" s="38"/>
      <c r="M21" s="38"/>
      <c r="N21" s="38"/>
      <c r="O21" s="38"/>
      <c r="P21" s="38"/>
      <c r="Q21" s="38"/>
      <c r="R21" s="38"/>
      <c r="S21" s="39"/>
      <c r="T21" s="23"/>
      <c r="U21" s="23"/>
      <c r="V21" s="10" t="s">
        <v>3</v>
      </c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</row>
    <row r="22" spans="1:59" s="52" customFormat="1" ht="17.100000000000001" customHeight="1" thickBot="1">
      <c r="A22" s="41"/>
      <c r="B22" s="42" t="s">
        <v>81</v>
      </c>
      <c r="C22" s="43"/>
      <c r="D22" s="44"/>
      <c r="E22" s="45" t="s">
        <v>5</v>
      </c>
      <c r="F22" s="43"/>
      <c r="G22" s="44"/>
      <c r="H22" s="46"/>
      <c r="I22" s="47" t="s">
        <v>6</v>
      </c>
      <c r="J22" s="48" t="s">
        <v>7</v>
      </c>
      <c r="K22" s="49" t="s">
        <v>8</v>
      </c>
      <c r="L22" s="43"/>
      <c r="M22" s="44"/>
      <c r="N22" s="45" t="s">
        <v>5</v>
      </c>
      <c r="O22" s="43"/>
      <c r="P22" s="44"/>
      <c r="Q22" s="46"/>
      <c r="R22" s="47" t="s">
        <v>6</v>
      </c>
      <c r="S22" s="48" t="s">
        <v>7</v>
      </c>
      <c r="T22" s="50"/>
      <c r="U22" s="50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</row>
    <row r="23" spans="1:59" s="63" customFormat="1" ht="23.25" thickBot="1">
      <c r="A23" s="53" t="s">
        <v>9</v>
      </c>
      <c r="B23" s="54" t="s">
        <v>10</v>
      </c>
      <c r="C23" s="55" t="s">
        <v>11</v>
      </c>
      <c r="D23" s="56" t="s">
        <v>12</v>
      </c>
      <c r="E23" s="57" t="s">
        <v>13</v>
      </c>
      <c r="F23" s="58" t="s">
        <v>11</v>
      </c>
      <c r="G23" s="56" t="s">
        <v>12</v>
      </c>
      <c r="H23" s="59" t="s">
        <v>14</v>
      </c>
      <c r="I23" s="58" t="s">
        <v>88</v>
      </c>
      <c r="J23" s="56" t="s">
        <v>16</v>
      </c>
      <c r="K23" s="60" t="s">
        <v>10</v>
      </c>
      <c r="L23" s="55" t="s">
        <v>11</v>
      </c>
      <c r="M23" s="56" t="s">
        <v>12</v>
      </c>
      <c r="N23" s="57" t="s">
        <v>13</v>
      </c>
      <c r="O23" s="58" t="s">
        <v>11</v>
      </c>
      <c r="P23" s="56" t="s">
        <v>12</v>
      </c>
      <c r="Q23" s="59" t="s">
        <v>14</v>
      </c>
      <c r="R23" s="58" t="s">
        <v>88</v>
      </c>
      <c r="S23" s="56" t="s">
        <v>82</v>
      </c>
      <c r="T23" s="61"/>
      <c r="U23" s="61"/>
      <c r="V23" s="62"/>
      <c r="W23" s="62"/>
      <c r="X23" s="62">
        <v>54</v>
      </c>
      <c r="Y23" s="62">
        <v>44</v>
      </c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</row>
    <row r="24" spans="1:59" s="24" customFormat="1" ht="17.100000000000001" customHeight="1">
      <c r="A24" s="64" t="s">
        <v>17</v>
      </c>
      <c r="B24" s="65">
        <v>44</v>
      </c>
      <c r="C24" s="66">
        <v>3</v>
      </c>
      <c r="D24" s="66">
        <f>SUM(B24:C24)</f>
        <v>47</v>
      </c>
      <c r="E24" s="65">
        <v>5</v>
      </c>
      <c r="F24" s="66">
        <v>1</v>
      </c>
      <c r="G24" s="66">
        <f>SUM(E24:F24)</f>
        <v>6</v>
      </c>
      <c r="H24" s="65">
        <f>D24+G24</f>
        <v>53</v>
      </c>
      <c r="I24" s="67">
        <f>G24/H24%</f>
        <v>11.320754716981131</v>
      </c>
      <c r="J24" s="68">
        <f>H24/$H$60%</f>
        <v>2.2825150732127479</v>
      </c>
      <c r="K24" s="69"/>
      <c r="L24" s="66"/>
      <c r="M24" s="66"/>
      <c r="N24" s="65"/>
      <c r="O24" s="66"/>
      <c r="P24" s="66"/>
      <c r="Q24" s="65"/>
      <c r="R24" s="67"/>
      <c r="S24" s="68"/>
      <c r="T24" s="70"/>
      <c r="U24" s="70"/>
      <c r="Z24" s="71"/>
      <c r="AA24" s="71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</row>
    <row r="25" spans="1:59" s="24" customFormat="1" ht="17.100000000000001" customHeight="1">
      <c r="A25" s="73" t="s">
        <v>18</v>
      </c>
      <c r="B25" s="74">
        <v>34</v>
      </c>
      <c r="C25" s="75">
        <v>2</v>
      </c>
      <c r="D25" s="75">
        <f t="shared" ref="D25:D29" si="0">SUM(B25:C25)</f>
        <v>36</v>
      </c>
      <c r="E25" s="74">
        <v>4</v>
      </c>
      <c r="F25" s="75">
        <v>1</v>
      </c>
      <c r="G25" s="75">
        <f t="shared" ref="G25:G29" si="1">SUM(E25:F25)</f>
        <v>5</v>
      </c>
      <c r="H25" s="74">
        <f>D25+G25</f>
        <v>41</v>
      </c>
      <c r="I25" s="76">
        <f t="shared" ref="I25:I60" si="2">G25/H25%</f>
        <v>12.195121951219512</v>
      </c>
      <c r="J25" s="77">
        <f t="shared" ref="J25:J59" si="3">H25/$H$60%</f>
        <v>1.7657192075796728</v>
      </c>
      <c r="K25" s="78"/>
      <c r="L25" s="75"/>
      <c r="M25" s="75"/>
      <c r="N25" s="74"/>
      <c r="O25" s="75"/>
      <c r="P25" s="75"/>
      <c r="Q25" s="74"/>
      <c r="R25" s="76"/>
      <c r="S25" s="77"/>
      <c r="T25" s="70"/>
      <c r="U25" s="70"/>
      <c r="Z25" s="71"/>
      <c r="AA25" s="71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</row>
    <row r="26" spans="1:59" s="24" customFormat="1" ht="17.100000000000001" customHeight="1">
      <c r="A26" s="73" t="s">
        <v>19</v>
      </c>
      <c r="B26" s="74">
        <v>16</v>
      </c>
      <c r="C26" s="75">
        <v>1</v>
      </c>
      <c r="D26" s="75">
        <f t="shared" si="0"/>
        <v>17</v>
      </c>
      <c r="E26" s="74">
        <v>3</v>
      </c>
      <c r="F26" s="75">
        <v>0</v>
      </c>
      <c r="G26" s="75">
        <f t="shared" si="1"/>
        <v>3</v>
      </c>
      <c r="H26" s="74">
        <f t="shared" ref="H26:H59" si="4">D26+G26</f>
        <v>20</v>
      </c>
      <c r="I26" s="76">
        <f t="shared" si="2"/>
        <v>15</v>
      </c>
      <c r="J26" s="77">
        <f t="shared" si="3"/>
        <v>0.8613264427217916</v>
      </c>
      <c r="K26" s="78"/>
      <c r="L26" s="75"/>
      <c r="M26" s="75"/>
      <c r="N26" s="74"/>
      <c r="O26" s="75"/>
      <c r="P26" s="75"/>
      <c r="Q26" s="74"/>
      <c r="R26" s="76"/>
      <c r="S26" s="77"/>
      <c r="T26" s="70"/>
      <c r="U26" s="70"/>
      <c r="Z26" s="71"/>
      <c r="AA26" s="71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</row>
    <row r="27" spans="1:59" s="24" customFormat="1" ht="17.100000000000001" customHeight="1">
      <c r="A27" s="79" t="s">
        <v>20</v>
      </c>
      <c r="B27" s="80">
        <v>34</v>
      </c>
      <c r="C27" s="81">
        <v>7</v>
      </c>
      <c r="D27" s="81">
        <f t="shared" si="0"/>
        <v>41</v>
      </c>
      <c r="E27" s="80">
        <v>2</v>
      </c>
      <c r="F27" s="81">
        <v>1</v>
      </c>
      <c r="G27" s="81">
        <f t="shared" si="1"/>
        <v>3</v>
      </c>
      <c r="H27" s="80">
        <f t="shared" si="4"/>
        <v>44</v>
      </c>
      <c r="I27" s="82">
        <f t="shared" si="2"/>
        <v>6.8181818181818183</v>
      </c>
      <c r="J27" s="83">
        <f t="shared" si="3"/>
        <v>1.8949181739879415</v>
      </c>
      <c r="K27" s="84"/>
      <c r="L27" s="81"/>
      <c r="M27" s="81"/>
      <c r="N27" s="80"/>
      <c r="O27" s="81"/>
      <c r="P27" s="81"/>
      <c r="Q27" s="80"/>
      <c r="R27" s="82"/>
      <c r="S27" s="83"/>
      <c r="T27" s="70"/>
      <c r="U27" s="70"/>
      <c r="Z27" s="71"/>
      <c r="AA27" s="71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</row>
    <row r="28" spans="1:59" s="24" customFormat="1" ht="17.100000000000001" customHeight="1">
      <c r="A28" s="73" t="s">
        <v>21</v>
      </c>
      <c r="B28" s="74">
        <v>27</v>
      </c>
      <c r="C28" s="75">
        <v>3</v>
      </c>
      <c r="D28" s="75">
        <f t="shared" si="0"/>
        <v>30</v>
      </c>
      <c r="E28" s="74">
        <v>4</v>
      </c>
      <c r="F28" s="75">
        <v>0</v>
      </c>
      <c r="G28" s="75">
        <f t="shared" si="1"/>
        <v>4</v>
      </c>
      <c r="H28" s="74">
        <f t="shared" si="4"/>
        <v>34</v>
      </c>
      <c r="I28" s="76">
        <f t="shared" si="2"/>
        <v>11.76470588235294</v>
      </c>
      <c r="J28" s="77">
        <f t="shared" si="3"/>
        <v>1.4642549526270456</v>
      </c>
      <c r="K28" s="78"/>
      <c r="L28" s="75"/>
      <c r="M28" s="75"/>
      <c r="N28" s="74"/>
      <c r="O28" s="75"/>
      <c r="P28" s="75"/>
      <c r="Q28" s="74"/>
      <c r="R28" s="76"/>
      <c r="S28" s="77"/>
      <c r="T28" s="70"/>
      <c r="U28" s="70"/>
      <c r="Z28" s="71"/>
      <c r="AA28" s="71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</row>
    <row r="29" spans="1:59" s="24" customFormat="1" ht="17.100000000000001" customHeight="1">
      <c r="A29" s="85" t="s">
        <v>22</v>
      </c>
      <c r="B29" s="86">
        <v>40</v>
      </c>
      <c r="C29" s="87">
        <v>1</v>
      </c>
      <c r="D29" s="87">
        <f t="shared" si="0"/>
        <v>41</v>
      </c>
      <c r="E29" s="86">
        <v>6</v>
      </c>
      <c r="F29" s="87">
        <v>2</v>
      </c>
      <c r="G29" s="87">
        <f t="shared" si="1"/>
        <v>8</v>
      </c>
      <c r="H29" s="86">
        <f t="shared" si="4"/>
        <v>49</v>
      </c>
      <c r="I29" s="88">
        <f t="shared" si="2"/>
        <v>16.326530612244898</v>
      </c>
      <c r="J29" s="89">
        <f t="shared" si="3"/>
        <v>2.1102497846683894</v>
      </c>
      <c r="K29" s="90"/>
      <c r="L29" s="87"/>
      <c r="M29" s="87"/>
      <c r="N29" s="86"/>
      <c r="O29" s="87"/>
      <c r="P29" s="87"/>
      <c r="Q29" s="86"/>
      <c r="R29" s="88"/>
      <c r="S29" s="89"/>
      <c r="T29" s="91"/>
      <c r="U29" s="91"/>
      <c r="Z29" s="71"/>
      <c r="AA29" s="71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</row>
    <row r="30" spans="1:59" s="24" customFormat="1" ht="17.100000000000001" customHeight="1">
      <c r="A30" s="92" t="s">
        <v>23</v>
      </c>
      <c r="B30" s="93">
        <f>SUM(B24:B29)</f>
        <v>195</v>
      </c>
      <c r="C30" s="94">
        <f>SUM(C24:C29)</f>
        <v>17</v>
      </c>
      <c r="D30" s="94">
        <f t="shared" ref="D30:G30" si="5">SUM(D24:D29)</f>
        <v>212</v>
      </c>
      <c r="E30" s="93">
        <f>SUM(E24:E29)</f>
        <v>24</v>
      </c>
      <c r="F30" s="94">
        <f>SUM(F24:F29)</f>
        <v>5</v>
      </c>
      <c r="G30" s="94">
        <f t="shared" si="5"/>
        <v>29</v>
      </c>
      <c r="H30" s="93">
        <f t="shared" si="4"/>
        <v>241</v>
      </c>
      <c r="I30" s="95">
        <f t="shared" si="2"/>
        <v>12.033195020746888</v>
      </c>
      <c r="J30" s="96">
        <f t="shared" si="3"/>
        <v>10.378983634797589</v>
      </c>
      <c r="K30" s="93"/>
      <c r="L30" s="94"/>
      <c r="M30" s="94"/>
      <c r="N30" s="93"/>
      <c r="O30" s="94"/>
      <c r="P30" s="94"/>
      <c r="Q30" s="93"/>
      <c r="R30" s="95"/>
      <c r="S30" s="96"/>
      <c r="T30" s="91"/>
      <c r="U30" s="91"/>
      <c r="V30" s="24">
        <v>1</v>
      </c>
      <c r="Z30" s="71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</row>
    <row r="31" spans="1:59" s="24" customFormat="1" ht="17.100000000000001" customHeight="1">
      <c r="A31" s="98" t="s">
        <v>24</v>
      </c>
      <c r="B31" s="99">
        <v>29</v>
      </c>
      <c r="C31" s="100">
        <v>1</v>
      </c>
      <c r="D31" s="100">
        <f t="shared" ref="D31:D36" si="6">SUM(B31:C31)</f>
        <v>30</v>
      </c>
      <c r="E31" s="99">
        <v>4</v>
      </c>
      <c r="F31" s="100">
        <v>2</v>
      </c>
      <c r="G31" s="100">
        <f t="shared" ref="G31:G36" si="7">SUM(E31:F31)</f>
        <v>6</v>
      </c>
      <c r="H31" s="99">
        <f t="shared" si="4"/>
        <v>36</v>
      </c>
      <c r="I31" s="101">
        <f t="shared" si="2"/>
        <v>16.666666666666668</v>
      </c>
      <c r="J31" s="102">
        <f t="shared" si="3"/>
        <v>1.5503875968992249</v>
      </c>
      <c r="K31" s="103"/>
      <c r="L31" s="100"/>
      <c r="M31" s="100"/>
      <c r="N31" s="99"/>
      <c r="O31" s="100"/>
      <c r="P31" s="100"/>
      <c r="Q31" s="99"/>
      <c r="R31" s="101"/>
      <c r="S31" s="102"/>
      <c r="T31" s="70"/>
      <c r="U31" s="70"/>
      <c r="Z31" s="71"/>
      <c r="AA31" s="71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</row>
    <row r="32" spans="1:59" s="24" customFormat="1" ht="17.100000000000001" customHeight="1">
      <c r="A32" s="73" t="s">
        <v>25</v>
      </c>
      <c r="B32" s="74">
        <v>30</v>
      </c>
      <c r="C32" s="75">
        <v>3</v>
      </c>
      <c r="D32" s="75">
        <f t="shared" si="6"/>
        <v>33</v>
      </c>
      <c r="E32" s="74">
        <v>3</v>
      </c>
      <c r="F32" s="75">
        <v>0</v>
      </c>
      <c r="G32" s="75">
        <f t="shared" si="7"/>
        <v>3</v>
      </c>
      <c r="H32" s="74">
        <f t="shared" si="4"/>
        <v>36</v>
      </c>
      <c r="I32" s="76">
        <f t="shared" si="2"/>
        <v>8.3333333333333339</v>
      </c>
      <c r="J32" s="77">
        <f t="shared" si="3"/>
        <v>1.5503875968992249</v>
      </c>
      <c r="K32" s="78"/>
      <c r="L32" s="75"/>
      <c r="M32" s="75"/>
      <c r="N32" s="74"/>
      <c r="O32" s="75"/>
      <c r="P32" s="75"/>
      <c r="Q32" s="74"/>
      <c r="R32" s="76"/>
      <c r="S32" s="77"/>
      <c r="T32" s="70"/>
      <c r="U32" s="70"/>
      <c r="Z32" s="71"/>
      <c r="AA32" s="71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</row>
    <row r="33" spans="1:59" s="24" customFormat="1" ht="17.100000000000001" customHeight="1">
      <c r="A33" s="73" t="s">
        <v>26</v>
      </c>
      <c r="B33" s="74">
        <v>31</v>
      </c>
      <c r="C33" s="75">
        <v>3</v>
      </c>
      <c r="D33" s="75">
        <f t="shared" si="6"/>
        <v>34</v>
      </c>
      <c r="E33" s="74">
        <v>8</v>
      </c>
      <c r="F33" s="75">
        <v>2</v>
      </c>
      <c r="G33" s="75">
        <f t="shared" si="7"/>
        <v>10</v>
      </c>
      <c r="H33" s="74">
        <f t="shared" si="4"/>
        <v>44</v>
      </c>
      <c r="I33" s="76">
        <f t="shared" si="2"/>
        <v>22.727272727272727</v>
      </c>
      <c r="J33" s="77">
        <f t="shared" si="3"/>
        <v>1.8949181739879415</v>
      </c>
      <c r="K33" s="78"/>
      <c r="L33" s="75"/>
      <c r="M33" s="75"/>
      <c r="N33" s="74"/>
      <c r="O33" s="75"/>
      <c r="P33" s="75"/>
      <c r="Q33" s="74"/>
      <c r="R33" s="76"/>
      <c r="S33" s="77"/>
      <c r="T33" s="70"/>
      <c r="U33" s="70"/>
      <c r="Z33" s="71"/>
      <c r="AA33" s="71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</row>
    <row r="34" spans="1:59" s="24" customFormat="1" ht="17.100000000000001" customHeight="1">
      <c r="A34" s="73" t="s">
        <v>27</v>
      </c>
      <c r="B34" s="74">
        <v>25</v>
      </c>
      <c r="C34" s="75">
        <v>0</v>
      </c>
      <c r="D34" s="75">
        <f t="shared" si="6"/>
        <v>25</v>
      </c>
      <c r="E34" s="74">
        <v>4</v>
      </c>
      <c r="F34" s="75">
        <v>3</v>
      </c>
      <c r="G34" s="75">
        <f t="shared" si="7"/>
        <v>7</v>
      </c>
      <c r="H34" s="74">
        <f t="shared" si="4"/>
        <v>32</v>
      </c>
      <c r="I34" s="76">
        <f t="shared" si="2"/>
        <v>21.875</v>
      </c>
      <c r="J34" s="77">
        <f t="shared" si="3"/>
        <v>1.3781223083548666</v>
      </c>
      <c r="K34" s="78"/>
      <c r="L34" s="75"/>
      <c r="M34" s="75"/>
      <c r="N34" s="74"/>
      <c r="O34" s="75"/>
      <c r="P34" s="75"/>
      <c r="Q34" s="74"/>
      <c r="R34" s="76"/>
      <c r="S34" s="77"/>
      <c r="T34" s="70"/>
      <c r="U34" s="70"/>
      <c r="Z34" s="71"/>
      <c r="AA34" s="71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</row>
    <row r="35" spans="1:59" s="24" customFormat="1" ht="17.100000000000001" customHeight="1">
      <c r="A35" s="73" t="s">
        <v>28</v>
      </c>
      <c r="B35" s="74">
        <v>21</v>
      </c>
      <c r="C35" s="75">
        <v>3</v>
      </c>
      <c r="D35" s="75">
        <f t="shared" si="6"/>
        <v>24</v>
      </c>
      <c r="E35" s="74">
        <v>3</v>
      </c>
      <c r="F35" s="75">
        <v>3</v>
      </c>
      <c r="G35" s="75">
        <f t="shared" si="7"/>
        <v>6</v>
      </c>
      <c r="H35" s="74">
        <f t="shared" si="4"/>
        <v>30</v>
      </c>
      <c r="I35" s="76">
        <f t="shared" si="2"/>
        <v>20</v>
      </c>
      <c r="J35" s="77">
        <f t="shared" si="3"/>
        <v>1.2919896640826873</v>
      </c>
      <c r="K35" s="78"/>
      <c r="L35" s="75"/>
      <c r="M35" s="75"/>
      <c r="N35" s="74"/>
      <c r="O35" s="75"/>
      <c r="P35" s="75"/>
      <c r="Q35" s="74"/>
      <c r="R35" s="76"/>
      <c r="S35" s="77"/>
      <c r="T35" s="70"/>
      <c r="U35" s="70"/>
      <c r="Z35" s="71"/>
      <c r="AA35" s="71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</row>
    <row r="36" spans="1:59" s="24" customFormat="1" ht="17.100000000000001" customHeight="1">
      <c r="A36" s="85" t="s">
        <v>29</v>
      </c>
      <c r="B36" s="86">
        <v>29</v>
      </c>
      <c r="C36" s="87">
        <v>1</v>
      </c>
      <c r="D36" s="87">
        <f t="shared" si="6"/>
        <v>30</v>
      </c>
      <c r="E36" s="86">
        <v>5</v>
      </c>
      <c r="F36" s="87">
        <v>1</v>
      </c>
      <c r="G36" s="87">
        <f t="shared" si="7"/>
        <v>6</v>
      </c>
      <c r="H36" s="86">
        <f t="shared" si="4"/>
        <v>36</v>
      </c>
      <c r="I36" s="88">
        <f t="shared" si="2"/>
        <v>16.666666666666668</v>
      </c>
      <c r="J36" s="89">
        <f t="shared" si="3"/>
        <v>1.5503875968992249</v>
      </c>
      <c r="K36" s="90"/>
      <c r="L36" s="87"/>
      <c r="M36" s="87"/>
      <c r="N36" s="86"/>
      <c r="O36" s="87"/>
      <c r="P36" s="87"/>
      <c r="Q36" s="86"/>
      <c r="R36" s="88"/>
      <c r="S36" s="89"/>
      <c r="T36" s="91"/>
      <c r="U36" s="91"/>
      <c r="Z36" s="71"/>
      <c r="AA36" s="71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</row>
    <row r="37" spans="1:59" s="24" customFormat="1" ht="17.100000000000001" customHeight="1">
      <c r="A37" s="92" t="s">
        <v>30</v>
      </c>
      <c r="B37" s="93">
        <f>SUM(B31:B36)</f>
        <v>165</v>
      </c>
      <c r="C37" s="94">
        <f>SUM(C31:C36)</f>
        <v>11</v>
      </c>
      <c r="D37" s="94">
        <f t="shared" ref="D37:G37" si="8">SUM(D31:D36)</f>
        <v>176</v>
      </c>
      <c r="E37" s="93">
        <f>SUM(E31:E36)</f>
        <v>27</v>
      </c>
      <c r="F37" s="94">
        <f>SUM(F31:F36)</f>
        <v>11</v>
      </c>
      <c r="G37" s="94">
        <f t="shared" si="8"/>
        <v>38</v>
      </c>
      <c r="H37" s="93">
        <f t="shared" si="4"/>
        <v>214</v>
      </c>
      <c r="I37" s="95">
        <f t="shared" si="2"/>
        <v>17.75700934579439</v>
      </c>
      <c r="J37" s="96">
        <f t="shared" si="3"/>
        <v>9.2161929371231697</v>
      </c>
      <c r="K37" s="93"/>
      <c r="L37" s="94"/>
      <c r="M37" s="94"/>
      <c r="N37" s="93"/>
      <c r="O37" s="94"/>
      <c r="P37" s="94"/>
      <c r="Q37" s="93"/>
      <c r="R37" s="95"/>
      <c r="S37" s="96"/>
      <c r="T37" s="91"/>
      <c r="U37" s="91"/>
      <c r="V37" s="24">
        <v>1</v>
      </c>
      <c r="Z37" s="71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</row>
    <row r="38" spans="1:59" s="24" customFormat="1" ht="17.100000000000001" customHeight="1">
      <c r="A38" s="92" t="s">
        <v>31</v>
      </c>
      <c r="B38" s="104">
        <v>161</v>
      </c>
      <c r="C38" s="105">
        <v>22</v>
      </c>
      <c r="D38" s="94">
        <f t="shared" ref="D38:D51" si="9">SUM(B38:C38)</f>
        <v>183</v>
      </c>
      <c r="E38" s="104">
        <v>20</v>
      </c>
      <c r="F38" s="105">
        <v>11</v>
      </c>
      <c r="G38" s="94">
        <f t="shared" ref="G38:G51" si="10">SUM(E38:F38)</f>
        <v>31</v>
      </c>
      <c r="H38" s="93">
        <f t="shared" si="4"/>
        <v>214</v>
      </c>
      <c r="I38" s="95">
        <f t="shared" si="2"/>
        <v>14.485981308411214</v>
      </c>
      <c r="J38" s="96">
        <f t="shared" si="3"/>
        <v>9.2161929371231697</v>
      </c>
      <c r="K38" s="106"/>
      <c r="L38" s="105"/>
      <c r="M38" s="94"/>
      <c r="N38" s="104"/>
      <c r="O38" s="105"/>
      <c r="P38" s="94"/>
      <c r="Q38" s="93"/>
      <c r="R38" s="95"/>
      <c r="S38" s="96"/>
      <c r="T38" s="91"/>
      <c r="U38" s="91"/>
      <c r="V38" s="24">
        <v>1</v>
      </c>
      <c r="Z38" s="71"/>
      <c r="AA38" s="71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</row>
    <row r="39" spans="1:59" s="24" customFormat="1" ht="17.100000000000001" customHeight="1">
      <c r="A39" s="300" t="s">
        <v>32</v>
      </c>
      <c r="B39" s="104">
        <v>140</v>
      </c>
      <c r="C39" s="105">
        <v>21</v>
      </c>
      <c r="D39" s="94">
        <f t="shared" si="9"/>
        <v>161</v>
      </c>
      <c r="E39" s="104">
        <v>18</v>
      </c>
      <c r="F39" s="105">
        <v>6</v>
      </c>
      <c r="G39" s="94">
        <f t="shared" si="10"/>
        <v>24</v>
      </c>
      <c r="H39" s="93">
        <f t="shared" si="4"/>
        <v>185</v>
      </c>
      <c r="I39" s="95">
        <f t="shared" si="2"/>
        <v>12.972972972972972</v>
      </c>
      <c r="J39" s="96">
        <f t="shared" si="3"/>
        <v>7.967269595176572</v>
      </c>
      <c r="K39" s="106"/>
      <c r="L39" s="105"/>
      <c r="M39" s="94"/>
      <c r="N39" s="104"/>
      <c r="O39" s="105"/>
      <c r="P39" s="94"/>
      <c r="Q39" s="93"/>
      <c r="R39" s="95"/>
      <c r="S39" s="96"/>
      <c r="T39" s="91"/>
      <c r="U39" s="91"/>
      <c r="V39" s="24">
        <v>1</v>
      </c>
      <c r="Z39" s="71"/>
      <c r="AA39" s="71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</row>
    <row r="40" spans="1:59" s="24" customFormat="1" ht="17.100000000000001" customHeight="1">
      <c r="A40" s="300" t="s">
        <v>33</v>
      </c>
      <c r="B40" s="104">
        <v>161</v>
      </c>
      <c r="C40" s="105">
        <v>29</v>
      </c>
      <c r="D40" s="94">
        <f t="shared" si="9"/>
        <v>190</v>
      </c>
      <c r="E40" s="104">
        <v>20</v>
      </c>
      <c r="F40" s="105">
        <v>3</v>
      </c>
      <c r="G40" s="94">
        <f t="shared" si="10"/>
        <v>23</v>
      </c>
      <c r="H40" s="93">
        <f t="shared" si="4"/>
        <v>213</v>
      </c>
      <c r="I40" s="95">
        <f t="shared" si="2"/>
        <v>10.7981220657277</v>
      </c>
      <c r="J40" s="96">
        <f t="shared" si="3"/>
        <v>9.1731266149870798</v>
      </c>
      <c r="K40" s="106"/>
      <c r="L40" s="105"/>
      <c r="M40" s="94"/>
      <c r="N40" s="104"/>
      <c r="O40" s="105"/>
      <c r="P40" s="94"/>
      <c r="Q40" s="93"/>
      <c r="R40" s="95"/>
      <c r="S40" s="96"/>
      <c r="T40" s="91"/>
      <c r="U40" s="91"/>
      <c r="V40" s="24">
        <v>1</v>
      </c>
      <c r="Z40" s="71"/>
      <c r="AA40" s="71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</row>
    <row r="41" spans="1:59" s="24" customFormat="1" ht="17.100000000000001" customHeight="1">
      <c r="A41" s="300" t="s">
        <v>34</v>
      </c>
      <c r="B41" s="104">
        <v>150</v>
      </c>
      <c r="C41" s="105">
        <v>13</v>
      </c>
      <c r="D41" s="94">
        <f t="shared" si="9"/>
        <v>163</v>
      </c>
      <c r="E41" s="104">
        <v>16</v>
      </c>
      <c r="F41" s="105">
        <v>5</v>
      </c>
      <c r="G41" s="94">
        <f t="shared" si="10"/>
        <v>21</v>
      </c>
      <c r="H41" s="93">
        <f t="shared" si="4"/>
        <v>184</v>
      </c>
      <c r="I41" s="95">
        <f t="shared" si="2"/>
        <v>11.413043478260869</v>
      </c>
      <c r="J41" s="96">
        <f t="shared" si="3"/>
        <v>7.924203273040483</v>
      </c>
      <c r="K41" s="106"/>
      <c r="L41" s="105"/>
      <c r="M41" s="94"/>
      <c r="N41" s="104"/>
      <c r="O41" s="105"/>
      <c r="P41" s="94"/>
      <c r="Q41" s="93"/>
      <c r="R41" s="95"/>
      <c r="S41" s="96"/>
      <c r="T41" s="91"/>
      <c r="U41" s="91"/>
      <c r="V41" s="24">
        <v>1</v>
      </c>
      <c r="Z41" s="71"/>
      <c r="AA41" s="71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</row>
    <row r="42" spans="1:59" s="24" customFormat="1" ht="17.100000000000001" customHeight="1">
      <c r="A42" s="300" t="s">
        <v>35</v>
      </c>
      <c r="B42" s="104">
        <v>146</v>
      </c>
      <c r="C42" s="105">
        <v>12</v>
      </c>
      <c r="D42" s="94">
        <f t="shared" si="9"/>
        <v>158</v>
      </c>
      <c r="E42" s="104">
        <v>15</v>
      </c>
      <c r="F42" s="105">
        <v>3</v>
      </c>
      <c r="G42" s="94">
        <f t="shared" si="10"/>
        <v>18</v>
      </c>
      <c r="H42" s="93">
        <f t="shared" si="4"/>
        <v>176</v>
      </c>
      <c r="I42" s="95">
        <f t="shared" si="2"/>
        <v>10.227272727272727</v>
      </c>
      <c r="J42" s="96">
        <f t="shared" si="3"/>
        <v>7.579672695951766</v>
      </c>
      <c r="K42" s="106"/>
      <c r="L42" s="105"/>
      <c r="M42" s="94"/>
      <c r="N42" s="104"/>
      <c r="O42" s="105"/>
      <c r="P42" s="94"/>
      <c r="Q42" s="93"/>
      <c r="R42" s="95"/>
      <c r="S42" s="96"/>
      <c r="T42" s="91"/>
      <c r="U42" s="91"/>
      <c r="V42" s="24">
        <v>1</v>
      </c>
      <c r="Z42" s="71"/>
      <c r="AA42" s="71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</row>
    <row r="43" spans="1:59" s="24" customFormat="1" ht="17.100000000000001" customHeight="1">
      <c r="A43" s="300" t="s">
        <v>36</v>
      </c>
      <c r="B43" s="104">
        <v>142</v>
      </c>
      <c r="C43" s="105">
        <v>15</v>
      </c>
      <c r="D43" s="94">
        <f t="shared" si="9"/>
        <v>157</v>
      </c>
      <c r="E43" s="104">
        <v>16</v>
      </c>
      <c r="F43" s="105">
        <v>5</v>
      </c>
      <c r="G43" s="94">
        <f t="shared" si="10"/>
        <v>21</v>
      </c>
      <c r="H43" s="93">
        <f t="shared" si="4"/>
        <v>178</v>
      </c>
      <c r="I43" s="95">
        <f t="shared" si="2"/>
        <v>11.797752808988763</v>
      </c>
      <c r="J43" s="96">
        <f t="shared" si="3"/>
        <v>7.6658053402239457</v>
      </c>
      <c r="K43" s="106"/>
      <c r="L43" s="105"/>
      <c r="M43" s="94"/>
      <c r="N43" s="104"/>
      <c r="O43" s="105"/>
      <c r="P43" s="94"/>
      <c r="Q43" s="93"/>
      <c r="R43" s="95"/>
      <c r="S43" s="96"/>
      <c r="T43" s="91"/>
      <c r="U43" s="91"/>
      <c r="V43" s="24">
        <v>1</v>
      </c>
      <c r="Z43" s="71"/>
      <c r="AA43" s="71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</row>
    <row r="44" spans="1:59" s="24" customFormat="1" ht="17.100000000000001" customHeight="1">
      <c r="A44" s="300" t="s">
        <v>37</v>
      </c>
      <c r="B44" s="107">
        <v>144</v>
      </c>
      <c r="C44" s="108">
        <v>22</v>
      </c>
      <c r="D44" s="109">
        <f t="shared" si="9"/>
        <v>166</v>
      </c>
      <c r="E44" s="107">
        <v>17</v>
      </c>
      <c r="F44" s="110">
        <v>1</v>
      </c>
      <c r="G44" s="109">
        <f t="shared" si="10"/>
        <v>18</v>
      </c>
      <c r="H44" s="104">
        <f t="shared" si="4"/>
        <v>184</v>
      </c>
      <c r="I44" s="95">
        <f t="shared" si="2"/>
        <v>9.7826086956521738</v>
      </c>
      <c r="J44" s="96">
        <f t="shared" si="3"/>
        <v>7.924203273040483</v>
      </c>
      <c r="K44" s="111"/>
      <c r="L44" s="108"/>
      <c r="M44" s="109"/>
      <c r="N44" s="107"/>
      <c r="O44" s="110"/>
      <c r="P44" s="109"/>
      <c r="Q44" s="104"/>
      <c r="R44" s="95"/>
      <c r="S44" s="96"/>
      <c r="T44" s="91"/>
      <c r="U44" s="91"/>
      <c r="V44" s="24">
        <v>1</v>
      </c>
      <c r="W44" s="72"/>
      <c r="Z44" s="71"/>
      <c r="AA44" s="71"/>
      <c r="AB44" s="72"/>
      <c r="AC44" s="72"/>
      <c r="AD44" s="72"/>
      <c r="AE44" s="72"/>
      <c r="AF44" s="23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</row>
    <row r="45" spans="1:59" s="24" customFormat="1" ht="17.100000000000001" customHeight="1">
      <c r="A45" s="112" t="s">
        <v>38</v>
      </c>
      <c r="B45" s="107">
        <v>136</v>
      </c>
      <c r="C45" s="108">
        <v>29</v>
      </c>
      <c r="D45" s="109">
        <f t="shared" si="9"/>
        <v>165</v>
      </c>
      <c r="E45" s="107">
        <v>20</v>
      </c>
      <c r="F45" s="110">
        <v>4</v>
      </c>
      <c r="G45" s="109">
        <f t="shared" si="10"/>
        <v>24</v>
      </c>
      <c r="H45" s="104">
        <f t="shared" si="4"/>
        <v>189</v>
      </c>
      <c r="I45" s="95">
        <f t="shared" si="2"/>
        <v>12.698412698412699</v>
      </c>
      <c r="J45" s="96">
        <f t="shared" si="3"/>
        <v>8.1395348837209305</v>
      </c>
      <c r="K45" s="111"/>
      <c r="L45" s="108"/>
      <c r="M45" s="109"/>
      <c r="N45" s="107"/>
      <c r="O45" s="110"/>
      <c r="P45" s="109"/>
      <c r="Q45" s="104"/>
      <c r="R45" s="95"/>
      <c r="S45" s="96"/>
      <c r="T45" s="91"/>
      <c r="U45" s="91"/>
      <c r="V45" s="24">
        <v>1</v>
      </c>
      <c r="W45" s="72"/>
      <c r="Z45" s="71"/>
      <c r="AA45" s="71"/>
      <c r="AB45" s="72"/>
      <c r="AC45" s="72"/>
      <c r="AD45" s="72"/>
      <c r="AE45" s="72"/>
      <c r="AF45" s="23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  <c r="BG45" s="72"/>
    </row>
    <row r="46" spans="1:59" s="24" customFormat="1" ht="17.100000000000001" customHeight="1">
      <c r="A46" s="113" t="s">
        <v>39</v>
      </c>
      <c r="B46" s="114">
        <v>32</v>
      </c>
      <c r="C46" s="115">
        <v>6</v>
      </c>
      <c r="D46" s="116">
        <f t="shared" si="9"/>
        <v>38</v>
      </c>
      <c r="E46" s="114">
        <v>3</v>
      </c>
      <c r="F46" s="117">
        <v>1</v>
      </c>
      <c r="G46" s="116">
        <f t="shared" si="10"/>
        <v>4</v>
      </c>
      <c r="H46" s="118">
        <f t="shared" si="4"/>
        <v>42</v>
      </c>
      <c r="I46" s="119">
        <f t="shared" si="2"/>
        <v>9.5238095238095237</v>
      </c>
      <c r="J46" s="120">
        <f t="shared" si="3"/>
        <v>1.8087855297157625</v>
      </c>
      <c r="K46" s="121"/>
      <c r="L46" s="115"/>
      <c r="M46" s="116"/>
      <c r="N46" s="114"/>
      <c r="O46" s="117"/>
      <c r="P46" s="116"/>
      <c r="Q46" s="118"/>
      <c r="R46" s="119"/>
      <c r="S46" s="120"/>
      <c r="T46" s="91"/>
      <c r="U46" s="91"/>
      <c r="V46" s="23"/>
      <c r="W46" s="72"/>
      <c r="Z46" s="71"/>
      <c r="AA46" s="71"/>
      <c r="AB46" s="72"/>
      <c r="AC46" s="72"/>
      <c r="AD46" s="72"/>
      <c r="AE46" s="72"/>
      <c r="AF46" s="23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</row>
    <row r="47" spans="1:59" s="24" customFormat="1" ht="17.100000000000001" customHeight="1">
      <c r="A47" s="122" t="s">
        <v>40</v>
      </c>
      <c r="B47" s="123">
        <v>18</v>
      </c>
      <c r="C47" s="124">
        <v>2</v>
      </c>
      <c r="D47" s="125">
        <f t="shared" si="9"/>
        <v>20</v>
      </c>
      <c r="E47" s="123">
        <v>3</v>
      </c>
      <c r="F47" s="126">
        <v>0</v>
      </c>
      <c r="G47" s="125">
        <f t="shared" si="10"/>
        <v>3</v>
      </c>
      <c r="H47" s="127">
        <f t="shared" si="4"/>
        <v>23</v>
      </c>
      <c r="I47" s="128">
        <f t="shared" si="2"/>
        <v>13.043478260869565</v>
      </c>
      <c r="J47" s="129">
        <f t="shared" si="3"/>
        <v>0.99052540913006037</v>
      </c>
      <c r="K47" s="130"/>
      <c r="L47" s="124"/>
      <c r="M47" s="125"/>
      <c r="N47" s="123"/>
      <c r="O47" s="126"/>
      <c r="P47" s="125"/>
      <c r="Q47" s="127"/>
      <c r="R47" s="128"/>
      <c r="S47" s="129"/>
      <c r="T47" s="91"/>
      <c r="U47" s="91"/>
      <c r="V47" s="23"/>
      <c r="W47" s="72"/>
      <c r="Z47" s="71"/>
      <c r="AA47" s="71"/>
      <c r="AB47" s="72"/>
      <c r="AC47" s="72"/>
      <c r="AD47" s="72"/>
      <c r="AE47" s="72"/>
      <c r="AF47" s="23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</row>
    <row r="48" spans="1:59" s="24" customFormat="1" ht="17.100000000000001" customHeight="1">
      <c r="A48" s="122" t="s">
        <v>41</v>
      </c>
      <c r="B48" s="123">
        <v>24</v>
      </c>
      <c r="C48" s="124">
        <v>1</v>
      </c>
      <c r="D48" s="125">
        <f t="shared" si="9"/>
        <v>25</v>
      </c>
      <c r="E48" s="123">
        <v>4</v>
      </c>
      <c r="F48" s="126">
        <v>0</v>
      </c>
      <c r="G48" s="125">
        <f t="shared" si="10"/>
        <v>4</v>
      </c>
      <c r="H48" s="127">
        <f t="shared" si="4"/>
        <v>29</v>
      </c>
      <c r="I48" s="128">
        <f t="shared" si="2"/>
        <v>13.793103448275863</v>
      </c>
      <c r="J48" s="129">
        <f t="shared" si="3"/>
        <v>1.2489233419465979</v>
      </c>
      <c r="K48" s="130"/>
      <c r="L48" s="124"/>
      <c r="M48" s="125"/>
      <c r="N48" s="123"/>
      <c r="O48" s="126"/>
      <c r="P48" s="125"/>
      <c r="Q48" s="127"/>
      <c r="R48" s="128"/>
      <c r="S48" s="129"/>
      <c r="T48" s="91"/>
      <c r="U48" s="91"/>
      <c r="V48" s="23"/>
      <c r="W48" s="72"/>
      <c r="Z48" s="71"/>
      <c r="AA48" s="71"/>
      <c r="AB48" s="72"/>
      <c r="AC48" s="72"/>
      <c r="AD48" s="72"/>
      <c r="AE48" s="72"/>
      <c r="AF48" s="23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</row>
    <row r="49" spans="1:59" s="24" customFormat="1" ht="17.100000000000001" customHeight="1">
      <c r="A49" s="122" t="s">
        <v>42</v>
      </c>
      <c r="B49" s="123">
        <v>23</v>
      </c>
      <c r="C49" s="124">
        <v>1</v>
      </c>
      <c r="D49" s="125">
        <f t="shared" si="9"/>
        <v>24</v>
      </c>
      <c r="E49" s="123">
        <v>4</v>
      </c>
      <c r="F49" s="126">
        <v>0</v>
      </c>
      <c r="G49" s="125">
        <f t="shared" si="10"/>
        <v>4</v>
      </c>
      <c r="H49" s="127">
        <f t="shared" si="4"/>
        <v>28</v>
      </c>
      <c r="I49" s="128">
        <f t="shared" si="2"/>
        <v>14.285714285714285</v>
      </c>
      <c r="J49" s="129">
        <f t="shared" si="3"/>
        <v>1.2058570198105083</v>
      </c>
      <c r="K49" s="130"/>
      <c r="L49" s="124"/>
      <c r="M49" s="125"/>
      <c r="N49" s="123"/>
      <c r="O49" s="126"/>
      <c r="P49" s="125"/>
      <c r="Q49" s="127"/>
      <c r="R49" s="128"/>
      <c r="S49" s="129"/>
      <c r="T49" s="91"/>
      <c r="U49" s="91"/>
      <c r="V49" s="23"/>
      <c r="W49" s="72"/>
      <c r="Z49" s="71"/>
      <c r="AA49" s="71"/>
      <c r="AB49" s="72"/>
      <c r="AC49" s="72"/>
      <c r="AD49" s="72"/>
      <c r="AE49" s="72"/>
      <c r="AF49" s="23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</row>
    <row r="50" spans="1:59" s="24" customFormat="1" ht="17.100000000000001" customHeight="1">
      <c r="A50" s="122" t="s">
        <v>43</v>
      </c>
      <c r="B50" s="74">
        <v>26</v>
      </c>
      <c r="C50" s="75">
        <v>5</v>
      </c>
      <c r="D50" s="75">
        <f t="shared" si="9"/>
        <v>31</v>
      </c>
      <c r="E50" s="74">
        <v>4</v>
      </c>
      <c r="F50" s="75">
        <v>1</v>
      </c>
      <c r="G50" s="75">
        <f t="shared" si="10"/>
        <v>5</v>
      </c>
      <c r="H50" s="74">
        <f t="shared" si="4"/>
        <v>36</v>
      </c>
      <c r="I50" s="76">
        <f t="shared" si="2"/>
        <v>13.888888888888889</v>
      </c>
      <c r="J50" s="77">
        <f t="shared" si="3"/>
        <v>1.5503875968992249</v>
      </c>
      <c r="K50" s="78"/>
      <c r="L50" s="75"/>
      <c r="M50" s="75"/>
      <c r="N50" s="74"/>
      <c r="O50" s="75"/>
      <c r="P50" s="75"/>
      <c r="Q50" s="74"/>
      <c r="R50" s="76"/>
      <c r="S50" s="77"/>
      <c r="T50" s="70"/>
      <c r="U50" s="70"/>
      <c r="Z50" s="71"/>
      <c r="AA50" s="71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</row>
    <row r="51" spans="1:59" s="24" customFormat="1" ht="17.100000000000001" customHeight="1">
      <c r="A51" s="131" t="s">
        <v>44</v>
      </c>
      <c r="B51" s="86">
        <v>22</v>
      </c>
      <c r="C51" s="87">
        <v>0</v>
      </c>
      <c r="D51" s="87">
        <f t="shared" si="9"/>
        <v>22</v>
      </c>
      <c r="E51" s="86">
        <v>4</v>
      </c>
      <c r="F51" s="87">
        <v>0</v>
      </c>
      <c r="G51" s="87">
        <f t="shared" si="10"/>
        <v>4</v>
      </c>
      <c r="H51" s="86">
        <f t="shared" si="4"/>
        <v>26</v>
      </c>
      <c r="I51" s="132">
        <f t="shared" si="2"/>
        <v>15.384615384615383</v>
      </c>
      <c r="J51" s="133">
        <f t="shared" si="3"/>
        <v>1.119724375538329</v>
      </c>
      <c r="K51" s="90"/>
      <c r="L51" s="87"/>
      <c r="M51" s="87"/>
      <c r="N51" s="86"/>
      <c r="O51" s="87"/>
      <c r="P51" s="87"/>
      <c r="Q51" s="86"/>
      <c r="R51" s="132"/>
      <c r="S51" s="133"/>
      <c r="T51" s="70"/>
      <c r="U51" s="70"/>
      <c r="Z51" s="71"/>
      <c r="AA51" s="71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  <c r="BG51" s="72"/>
    </row>
    <row r="52" spans="1:59" s="24" customFormat="1" ht="17.100000000000001" customHeight="1">
      <c r="A52" s="112" t="s">
        <v>45</v>
      </c>
      <c r="B52" s="93">
        <f>SUM(B46:B51)</f>
        <v>145</v>
      </c>
      <c r="C52" s="94">
        <f>SUM(C46:C51)</f>
        <v>15</v>
      </c>
      <c r="D52" s="94">
        <f t="shared" ref="D52:G52" si="11">SUM(D46:D51)</f>
        <v>160</v>
      </c>
      <c r="E52" s="93">
        <f>SUM(E46:E51)</f>
        <v>22</v>
      </c>
      <c r="F52" s="94">
        <f>SUM(F46:F51)</f>
        <v>2</v>
      </c>
      <c r="G52" s="94">
        <f t="shared" si="11"/>
        <v>24</v>
      </c>
      <c r="H52" s="93">
        <f t="shared" si="4"/>
        <v>184</v>
      </c>
      <c r="I52" s="95">
        <f t="shared" si="2"/>
        <v>13.043478260869565</v>
      </c>
      <c r="J52" s="96">
        <f t="shared" si="3"/>
        <v>7.924203273040483</v>
      </c>
      <c r="K52" s="93"/>
      <c r="L52" s="94"/>
      <c r="M52" s="94"/>
      <c r="N52" s="93"/>
      <c r="O52" s="94"/>
      <c r="P52" s="94"/>
      <c r="Q52" s="93"/>
      <c r="R52" s="95"/>
      <c r="S52" s="96"/>
      <c r="T52" s="91"/>
      <c r="U52" s="91"/>
      <c r="V52" s="24">
        <v>1</v>
      </c>
      <c r="Z52" s="71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</row>
    <row r="53" spans="1:59" s="24" customFormat="1" ht="17.100000000000001" customHeight="1">
      <c r="A53" s="98" t="s">
        <v>46</v>
      </c>
      <c r="B53" s="134">
        <v>18</v>
      </c>
      <c r="C53" s="135">
        <v>1</v>
      </c>
      <c r="D53" s="135">
        <f t="shared" ref="D53:D58" si="12">SUM(B53:C53)</f>
        <v>19</v>
      </c>
      <c r="E53" s="134">
        <v>5</v>
      </c>
      <c r="F53" s="135">
        <v>0</v>
      </c>
      <c r="G53" s="135">
        <f t="shared" ref="G53:G58" si="13">SUM(E53:F53)</f>
        <v>5</v>
      </c>
      <c r="H53" s="134">
        <f t="shared" si="4"/>
        <v>24</v>
      </c>
      <c r="I53" s="136">
        <f t="shared" si="2"/>
        <v>20.833333333333336</v>
      </c>
      <c r="J53" s="137">
        <f t="shared" si="3"/>
        <v>1.03359173126615</v>
      </c>
      <c r="K53" s="138"/>
      <c r="L53" s="135"/>
      <c r="M53" s="135"/>
      <c r="N53" s="134"/>
      <c r="O53" s="135"/>
      <c r="P53" s="135"/>
      <c r="Q53" s="134"/>
      <c r="R53" s="136"/>
      <c r="S53" s="137"/>
      <c r="T53" s="70"/>
      <c r="U53" s="70"/>
      <c r="Z53" s="71"/>
      <c r="AA53" s="71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2"/>
      <c r="BF53" s="72"/>
      <c r="BG53" s="72"/>
    </row>
    <row r="54" spans="1:59" s="24" customFormat="1" ht="17.100000000000001" customHeight="1">
      <c r="A54" s="73" t="s">
        <v>47</v>
      </c>
      <c r="B54" s="74">
        <v>22</v>
      </c>
      <c r="C54" s="75">
        <v>3</v>
      </c>
      <c r="D54" s="75">
        <f t="shared" si="12"/>
        <v>25</v>
      </c>
      <c r="E54" s="74">
        <v>5</v>
      </c>
      <c r="F54" s="75">
        <v>0</v>
      </c>
      <c r="G54" s="75">
        <f t="shared" si="13"/>
        <v>5</v>
      </c>
      <c r="H54" s="74">
        <f t="shared" si="4"/>
        <v>30</v>
      </c>
      <c r="I54" s="76">
        <f t="shared" si="2"/>
        <v>16.666666666666668</v>
      </c>
      <c r="J54" s="77">
        <f t="shared" si="3"/>
        <v>1.2919896640826873</v>
      </c>
      <c r="K54" s="78"/>
      <c r="L54" s="75"/>
      <c r="M54" s="75"/>
      <c r="N54" s="74"/>
      <c r="O54" s="75"/>
      <c r="P54" s="75"/>
      <c r="Q54" s="74"/>
      <c r="R54" s="76"/>
      <c r="S54" s="77"/>
      <c r="T54" s="70"/>
      <c r="U54" s="70"/>
      <c r="Z54" s="71"/>
      <c r="AA54" s="71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  <c r="BE54" s="72"/>
      <c r="BF54" s="72"/>
      <c r="BG54" s="72"/>
    </row>
    <row r="55" spans="1:59" s="24" customFormat="1" ht="17.100000000000001" customHeight="1">
      <c r="A55" s="73" t="s">
        <v>48</v>
      </c>
      <c r="B55" s="74">
        <v>21</v>
      </c>
      <c r="C55" s="75">
        <v>1</v>
      </c>
      <c r="D55" s="75">
        <f t="shared" si="12"/>
        <v>22</v>
      </c>
      <c r="E55" s="74">
        <v>6</v>
      </c>
      <c r="F55" s="75">
        <v>0</v>
      </c>
      <c r="G55" s="75">
        <f t="shared" si="13"/>
        <v>6</v>
      </c>
      <c r="H55" s="74">
        <f t="shared" si="4"/>
        <v>28</v>
      </c>
      <c r="I55" s="76">
        <f t="shared" si="2"/>
        <v>21.428571428571427</v>
      </c>
      <c r="J55" s="77">
        <f t="shared" si="3"/>
        <v>1.2058570198105083</v>
      </c>
      <c r="K55" s="78"/>
      <c r="L55" s="75"/>
      <c r="M55" s="75"/>
      <c r="N55" s="74"/>
      <c r="O55" s="75"/>
      <c r="P55" s="75"/>
      <c r="Q55" s="74"/>
      <c r="R55" s="76"/>
      <c r="S55" s="77"/>
      <c r="T55" s="70"/>
      <c r="U55" s="70"/>
      <c r="Z55" s="71"/>
      <c r="AA55" s="71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  <c r="AZ55" s="72"/>
      <c r="BA55" s="72"/>
      <c r="BB55" s="72"/>
      <c r="BC55" s="72"/>
      <c r="BD55" s="72"/>
      <c r="BE55" s="72"/>
      <c r="BF55" s="72"/>
      <c r="BG55" s="72"/>
    </row>
    <row r="56" spans="1:59" s="24" customFormat="1" ht="17.100000000000001" customHeight="1">
      <c r="A56" s="73" t="s">
        <v>49</v>
      </c>
      <c r="B56" s="74">
        <v>26</v>
      </c>
      <c r="C56" s="75">
        <v>2</v>
      </c>
      <c r="D56" s="75">
        <f t="shared" si="12"/>
        <v>28</v>
      </c>
      <c r="E56" s="74">
        <v>4</v>
      </c>
      <c r="F56" s="75">
        <v>0</v>
      </c>
      <c r="G56" s="75">
        <f t="shared" si="13"/>
        <v>4</v>
      </c>
      <c r="H56" s="74">
        <f t="shared" si="4"/>
        <v>32</v>
      </c>
      <c r="I56" s="128">
        <f t="shared" si="2"/>
        <v>12.5</v>
      </c>
      <c r="J56" s="129">
        <f t="shared" si="3"/>
        <v>1.3781223083548666</v>
      </c>
      <c r="K56" s="78"/>
      <c r="L56" s="75"/>
      <c r="M56" s="75"/>
      <c r="N56" s="74"/>
      <c r="O56" s="75"/>
      <c r="P56" s="75"/>
      <c r="Q56" s="74"/>
      <c r="R56" s="128"/>
      <c r="S56" s="129"/>
      <c r="T56" s="91"/>
      <c r="U56" s="91"/>
      <c r="Z56" s="71"/>
      <c r="AA56" s="71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</row>
    <row r="57" spans="1:59" s="24" customFormat="1" ht="17.100000000000001" customHeight="1">
      <c r="A57" s="73" t="s">
        <v>50</v>
      </c>
      <c r="B57" s="74">
        <v>14</v>
      </c>
      <c r="C57" s="75">
        <v>1</v>
      </c>
      <c r="D57" s="75">
        <f t="shared" si="12"/>
        <v>15</v>
      </c>
      <c r="E57" s="74">
        <v>1</v>
      </c>
      <c r="F57" s="75">
        <v>1</v>
      </c>
      <c r="G57" s="75">
        <f t="shared" si="13"/>
        <v>2</v>
      </c>
      <c r="H57" s="74">
        <f t="shared" si="4"/>
        <v>17</v>
      </c>
      <c r="I57" s="76">
        <f t="shared" si="2"/>
        <v>11.76470588235294</v>
      </c>
      <c r="J57" s="77">
        <f t="shared" si="3"/>
        <v>0.73212747631352282</v>
      </c>
      <c r="K57" s="78"/>
      <c r="L57" s="75"/>
      <c r="M57" s="75"/>
      <c r="N57" s="74"/>
      <c r="O57" s="75"/>
      <c r="P57" s="75"/>
      <c r="Q57" s="74"/>
      <c r="R57" s="76"/>
      <c r="S57" s="77"/>
      <c r="T57" s="70"/>
      <c r="U57" s="70"/>
      <c r="Z57" s="71"/>
      <c r="AA57" s="71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</row>
    <row r="58" spans="1:59" s="24" customFormat="1" ht="17.100000000000001" customHeight="1">
      <c r="A58" s="139" t="s">
        <v>51</v>
      </c>
      <c r="B58" s="86">
        <v>21</v>
      </c>
      <c r="C58" s="87">
        <v>1</v>
      </c>
      <c r="D58" s="87">
        <f t="shared" si="12"/>
        <v>22</v>
      </c>
      <c r="E58" s="86">
        <v>6</v>
      </c>
      <c r="F58" s="87">
        <v>1</v>
      </c>
      <c r="G58" s="87">
        <f t="shared" si="13"/>
        <v>7</v>
      </c>
      <c r="H58" s="86">
        <f t="shared" si="4"/>
        <v>29</v>
      </c>
      <c r="I58" s="132">
        <f t="shared" si="2"/>
        <v>24.137931034482762</v>
      </c>
      <c r="J58" s="133">
        <f t="shared" si="3"/>
        <v>1.2489233419465979</v>
      </c>
      <c r="K58" s="90"/>
      <c r="L58" s="87"/>
      <c r="M58" s="87"/>
      <c r="N58" s="86"/>
      <c r="O58" s="87"/>
      <c r="P58" s="87"/>
      <c r="Q58" s="86"/>
      <c r="R58" s="132"/>
      <c r="S58" s="133"/>
      <c r="T58" s="70"/>
      <c r="U58" s="70"/>
      <c r="Z58" s="71"/>
      <c r="AA58" s="71"/>
      <c r="AG58" s="72"/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72"/>
      <c r="BD58" s="72"/>
      <c r="BE58" s="72"/>
      <c r="BF58" s="72"/>
      <c r="BG58" s="72"/>
    </row>
    <row r="59" spans="1:59" s="24" customFormat="1" ht="17.100000000000001" customHeight="1" thickBot="1">
      <c r="A59" s="112" t="s">
        <v>52</v>
      </c>
      <c r="B59" s="93">
        <f>SUM(B53:B58)</f>
        <v>122</v>
      </c>
      <c r="C59" s="94">
        <f t="shared" ref="C59:G59" si="14">SUM(C53:C58)</f>
        <v>9</v>
      </c>
      <c r="D59" s="94">
        <f t="shared" si="14"/>
        <v>131</v>
      </c>
      <c r="E59" s="93">
        <f t="shared" si="14"/>
        <v>27</v>
      </c>
      <c r="F59" s="94">
        <f t="shared" si="14"/>
        <v>2</v>
      </c>
      <c r="G59" s="94">
        <f t="shared" si="14"/>
        <v>29</v>
      </c>
      <c r="H59" s="93">
        <f t="shared" si="4"/>
        <v>160</v>
      </c>
      <c r="I59" s="95">
        <f t="shared" si="2"/>
        <v>18.125</v>
      </c>
      <c r="J59" s="96">
        <f t="shared" si="3"/>
        <v>6.8906115417743328</v>
      </c>
      <c r="K59" s="97"/>
      <c r="L59" s="94"/>
      <c r="M59" s="94"/>
      <c r="N59" s="93"/>
      <c r="O59" s="94"/>
      <c r="P59" s="94"/>
      <c r="Q59" s="93"/>
      <c r="R59" s="95"/>
      <c r="S59" s="96"/>
      <c r="T59" s="91"/>
      <c r="U59" s="91"/>
      <c r="V59" s="24">
        <v>1</v>
      </c>
      <c r="Z59" s="71"/>
      <c r="AA59" s="71"/>
      <c r="AG59" s="72"/>
      <c r="AH59" s="72"/>
      <c r="AI59" s="72"/>
      <c r="AJ59" s="72"/>
      <c r="AK59" s="72"/>
      <c r="AL59" s="72"/>
      <c r="AM59" s="72"/>
      <c r="AN59" s="72"/>
      <c r="AO59" s="72"/>
      <c r="AP59" s="72"/>
      <c r="AQ59" s="72"/>
      <c r="AR59" s="72"/>
      <c r="AS59" s="72"/>
      <c r="AT59" s="72"/>
      <c r="AU59" s="72"/>
      <c r="AV59" s="72"/>
      <c r="AW59" s="72"/>
      <c r="AX59" s="72"/>
      <c r="AY59" s="72"/>
      <c r="AZ59" s="72"/>
      <c r="BA59" s="72"/>
      <c r="BB59" s="72"/>
      <c r="BC59" s="72"/>
      <c r="BD59" s="72"/>
      <c r="BE59" s="72"/>
      <c r="BF59" s="72"/>
      <c r="BG59" s="72"/>
    </row>
    <row r="60" spans="1:59" s="24" customFormat="1" ht="17.100000000000001" customHeight="1" thickBot="1">
      <c r="A60" s="140" t="s">
        <v>53</v>
      </c>
      <c r="B60" s="141">
        <f>B30+B37+B38+B39+B40+B41+B42+B43+B44+B45+B52+B59</f>
        <v>1807</v>
      </c>
      <c r="C60" s="142">
        <f t="shared" ref="C60:G60" si="15">C30+C37+C38+C39+C40+C41+C42+C43+C44+C45+C52+C59</f>
        <v>215</v>
      </c>
      <c r="D60" s="143">
        <f t="shared" si="15"/>
        <v>2022</v>
      </c>
      <c r="E60" s="141">
        <f t="shared" si="15"/>
        <v>242</v>
      </c>
      <c r="F60" s="144">
        <f t="shared" si="15"/>
        <v>58</v>
      </c>
      <c r="G60" s="143">
        <f t="shared" si="15"/>
        <v>300</v>
      </c>
      <c r="H60" s="297">
        <f t="shared" ref="H60:J60" si="16">H30+H37+H38+H39+H40+H41+H42+H43+H44+H45+H52+H59</f>
        <v>2322</v>
      </c>
      <c r="I60" s="311">
        <f t="shared" si="2"/>
        <v>12.919896640826874</v>
      </c>
      <c r="J60" s="299">
        <f t="shared" si="16"/>
        <v>100.00000000000001</v>
      </c>
      <c r="K60" s="145"/>
      <c r="L60" s="142"/>
      <c r="M60" s="143"/>
      <c r="N60" s="141"/>
      <c r="O60" s="144"/>
      <c r="P60" s="143"/>
      <c r="Q60" s="297"/>
      <c r="R60" s="298"/>
      <c r="S60" s="299"/>
      <c r="T60" s="91"/>
      <c r="U60" s="91"/>
      <c r="V60" s="23"/>
      <c r="Z60" s="71"/>
      <c r="AA60" s="71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</row>
  </sheetData>
  <phoneticPr fontId="3"/>
  <conditionalFormatting sqref="T30:U30 T37:U37 T44:U49 T52:U52 T59:U59">
    <cfRule type="expression" dxfId="54" priority="21" stopIfTrue="1">
      <formula>$Y30=1</formula>
    </cfRule>
  </conditionalFormatting>
  <conditionalFormatting sqref="H44:J49 H30:J30 H37:J37 H52:J52 H59:J59">
    <cfRule type="expression" dxfId="53" priority="17" stopIfTrue="1">
      <formula>$Y30=1</formula>
    </cfRule>
  </conditionalFormatting>
  <conditionalFormatting sqref="M30 M37 K44:R49 M52 K59:R59 P30:R30 P37:R37 P52:R52">
    <cfRule type="expression" dxfId="52" priority="16" stopIfTrue="1">
      <formula>$Y30=1</formula>
    </cfRule>
  </conditionalFormatting>
  <conditionalFormatting sqref="K30:L30">
    <cfRule type="expression" dxfId="51" priority="15" stopIfTrue="1">
      <formula>$Y30=1</formula>
    </cfRule>
  </conditionalFormatting>
  <conditionalFormatting sqref="N30:O30">
    <cfRule type="expression" dxfId="50" priority="14" stopIfTrue="1">
      <formula>$Y30=1</formula>
    </cfRule>
  </conditionalFormatting>
  <conditionalFormatting sqref="K37:L37">
    <cfRule type="expression" dxfId="49" priority="13" stopIfTrue="1">
      <formula>$Y37=1</formula>
    </cfRule>
  </conditionalFormatting>
  <conditionalFormatting sqref="N37:O37">
    <cfRule type="expression" dxfId="48" priority="12" stopIfTrue="1">
      <formula>$Y37=1</formula>
    </cfRule>
  </conditionalFormatting>
  <conditionalFormatting sqref="K52:L52">
    <cfRule type="expression" dxfId="47" priority="11" stopIfTrue="1">
      <formula>$Y52=1</formula>
    </cfRule>
  </conditionalFormatting>
  <conditionalFormatting sqref="N52:O52">
    <cfRule type="expression" dxfId="46" priority="10" stopIfTrue="1">
      <formula>$Y52=1</formula>
    </cfRule>
  </conditionalFormatting>
  <conditionalFormatting sqref="D30 D37 B44:G49 D52 B59:G59 G30 G37 G52">
    <cfRule type="expression" dxfId="45" priority="9" stopIfTrue="1">
      <formula>$Y30=1</formula>
    </cfRule>
  </conditionalFormatting>
  <conditionalFormatting sqref="B30:C30">
    <cfRule type="expression" dxfId="44" priority="8" stopIfTrue="1">
      <formula>$Y30=1</formula>
    </cfRule>
  </conditionalFormatting>
  <conditionalFormatting sqref="E30:F30">
    <cfRule type="expression" dxfId="43" priority="7" stopIfTrue="1">
      <formula>$Y30=1</formula>
    </cfRule>
  </conditionalFormatting>
  <conditionalFormatting sqref="B37:C37">
    <cfRule type="expression" dxfId="42" priority="6" stopIfTrue="1">
      <formula>$Y37=1</formula>
    </cfRule>
  </conditionalFormatting>
  <conditionalFormatting sqref="E37:F37">
    <cfRule type="expression" dxfId="41" priority="5" stopIfTrue="1">
      <formula>$Y37=1</formula>
    </cfRule>
  </conditionalFormatting>
  <conditionalFormatting sqref="B52:C52">
    <cfRule type="expression" dxfId="40" priority="4" stopIfTrue="1">
      <formula>$Y52=1</formula>
    </cfRule>
  </conditionalFormatting>
  <conditionalFormatting sqref="E52:F52">
    <cfRule type="expression" dxfId="39" priority="3" stopIfTrue="1">
      <formula>$Y52=1</formula>
    </cfRule>
  </conditionalFormatting>
  <conditionalFormatting sqref="S44:S49 S30 S37 S52 S59">
    <cfRule type="expression" dxfId="38" priority="2" stopIfTrue="1">
      <formula>$Y30=1</formula>
    </cfRule>
  </conditionalFormatting>
  <conditionalFormatting sqref="I60">
    <cfRule type="expression" dxfId="37" priority="1" stopIfTrue="1">
      <formula>$Y60=1</formula>
    </cfRule>
  </conditionalFormatting>
  <printOptions gridLinesSet="0"/>
  <pageMargins left="0.78740157480314965" right="0" top="0.98425196850393704" bottom="0.43307086614173229" header="0.31496062992125984" footer="0.31496062992125984"/>
  <pageSetup paperSize="9" scale="80" orientation="portrait" horizontalDpi="4294967292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BG100"/>
  <sheetViews>
    <sheetView view="pageBreakPreview" zoomScale="115" zoomScaleNormal="55" zoomScaleSheetLayoutView="115" workbookViewId="0">
      <selection activeCell="M104" sqref="M104"/>
    </sheetView>
  </sheetViews>
  <sheetFormatPr defaultColWidth="5.33203125" defaultRowHeight="11.25"/>
  <cols>
    <col min="1" max="1" width="13.83203125" style="9" customWidth="1"/>
    <col min="2" max="21" width="6.83203125" style="9" customWidth="1"/>
    <col min="22" max="22" width="2.83203125" style="9" customWidth="1"/>
    <col min="23" max="23" width="4.83203125" style="9" customWidth="1"/>
    <col min="24" max="32" width="6.83203125" style="9" customWidth="1"/>
    <col min="33" max="59" width="5.33203125" style="10"/>
    <col min="60" max="16384" width="5.33203125" style="9"/>
  </cols>
  <sheetData>
    <row r="1" spans="1:32" ht="15" customHeight="1">
      <c r="A1" s="1"/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4"/>
      <c r="O1" s="2"/>
      <c r="P1" s="5"/>
      <c r="Q1" s="5"/>
      <c r="R1" s="5"/>
      <c r="S1" s="6"/>
      <c r="T1" s="7"/>
      <c r="U1" s="7"/>
      <c r="V1" s="8" t="s">
        <v>89</v>
      </c>
      <c r="W1" s="7"/>
      <c r="Y1" s="7"/>
      <c r="Z1" s="7"/>
      <c r="AA1" s="7"/>
      <c r="AB1" s="7"/>
      <c r="AC1" s="7"/>
      <c r="AD1" s="7"/>
      <c r="AE1" s="7"/>
      <c r="AF1" s="7"/>
    </row>
    <row r="2" spans="1:32" ht="15" customHeight="1">
      <c r="A2" s="11"/>
      <c r="B2" s="12"/>
      <c r="C2" s="12"/>
      <c r="D2" s="12"/>
      <c r="E2" s="12"/>
      <c r="F2" s="12"/>
      <c r="G2" s="12"/>
      <c r="H2" s="12"/>
      <c r="I2" s="12"/>
      <c r="J2" s="13"/>
      <c r="K2" s="12"/>
      <c r="L2" s="12"/>
      <c r="M2" s="12"/>
      <c r="N2" s="14"/>
      <c r="O2" s="12"/>
      <c r="P2" s="7"/>
      <c r="Q2" s="7"/>
      <c r="R2" s="7"/>
      <c r="S2" s="15"/>
      <c r="T2" s="7"/>
      <c r="U2" s="7"/>
      <c r="V2" s="9" t="s">
        <v>93</v>
      </c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15" customHeight="1">
      <c r="A3" s="16"/>
      <c r="B3" s="17"/>
      <c r="C3" s="12"/>
      <c r="D3" s="12"/>
      <c r="E3" s="12"/>
      <c r="F3" s="12"/>
      <c r="G3" s="12"/>
      <c r="H3" s="12"/>
      <c r="I3" s="12"/>
      <c r="J3" s="13"/>
      <c r="K3" s="12"/>
      <c r="L3" s="12"/>
      <c r="M3" s="12"/>
      <c r="N3" s="14"/>
      <c r="O3" s="12"/>
      <c r="P3" s="7"/>
      <c r="Q3" s="7"/>
      <c r="R3" s="7"/>
      <c r="S3" s="15"/>
      <c r="T3" s="7"/>
      <c r="U3" s="7"/>
      <c r="V3" s="7" t="s">
        <v>70</v>
      </c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15" customHeight="1">
      <c r="A4" s="16"/>
      <c r="B4" s="12"/>
      <c r="C4" s="12"/>
      <c r="D4" s="12"/>
      <c r="E4" s="12"/>
      <c r="F4" s="12"/>
      <c r="G4" s="12"/>
      <c r="H4" s="12"/>
      <c r="I4" s="12"/>
      <c r="J4" s="13"/>
      <c r="K4" s="12"/>
      <c r="L4" s="12"/>
      <c r="M4" s="12"/>
      <c r="N4" s="14"/>
      <c r="O4" s="12"/>
      <c r="P4" s="7"/>
      <c r="Q4" s="7"/>
      <c r="R4" s="7"/>
      <c r="S4" s="15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15" customHeight="1">
      <c r="A5" s="16"/>
      <c r="B5" s="12"/>
      <c r="C5" s="12"/>
      <c r="D5" s="12"/>
      <c r="E5" s="12"/>
      <c r="F5" s="12"/>
      <c r="G5" s="12"/>
      <c r="H5" s="12"/>
      <c r="I5" s="12"/>
      <c r="J5" s="13"/>
      <c r="K5" s="12"/>
      <c r="L5" s="12"/>
      <c r="M5" s="12"/>
      <c r="N5" s="14"/>
      <c r="O5" s="12"/>
      <c r="P5" s="7"/>
      <c r="Q5" s="7"/>
      <c r="R5" s="7"/>
      <c r="S5" s="15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4" customHeight="1">
      <c r="A6" s="18" t="s">
        <v>97</v>
      </c>
      <c r="B6" s="12"/>
      <c r="C6" s="12"/>
      <c r="D6" s="12"/>
      <c r="E6" s="12"/>
      <c r="F6" s="12"/>
      <c r="G6" s="12"/>
      <c r="H6" s="12"/>
      <c r="I6" s="14"/>
      <c r="J6" s="19"/>
      <c r="K6" s="14"/>
      <c r="L6" s="14"/>
      <c r="M6" s="14"/>
      <c r="N6" s="14"/>
      <c r="O6" s="14"/>
      <c r="P6" s="14"/>
      <c r="Q6" s="14"/>
      <c r="R6" s="14"/>
      <c r="S6" s="20"/>
      <c r="T6" s="14"/>
      <c r="U6" s="14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15" customHeight="1">
      <c r="A7" s="16"/>
      <c r="B7" s="12"/>
      <c r="C7" s="12"/>
      <c r="D7" s="12"/>
      <c r="E7" s="12"/>
      <c r="F7" s="12"/>
      <c r="G7" s="12"/>
      <c r="H7" s="12"/>
      <c r="I7" s="12"/>
      <c r="J7" s="13"/>
      <c r="K7" s="12"/>
      <c r="L7" s="12"/>
      <c r="M7" s="12"/>
      <c r="N7" s="14"/>
      <c r="O7" s="12"/>
      <c r="P7" s="7"/>
      <c r="Q7" s="7"/>
      <c r="R7" s="7"/>
      <c r="S7" s="15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15" customHeight="1">
      <c r="A8" s="16"/>
      <c r="B8" s="12"/>
      <c r="C8" s="12"/>
      <c r="D8" s="12"/>
      <c r="E8" s="12"/>
      <c r="F8" s="12"/>
      <c r="G8" s="12"/>
      <c r="H8" s="12"/>
      <c r="I8" s="12"/>
      <c r="J8" s="13"/>
      <c r="K8" s="12"/>
      <c r="L8" s="12"/>
      <c r="M8" s="12"/>
      <c r="N8" s="14"/>
      <c r="O8" s="12"/>
      <c r="P8" s="7"/>
      <c r="Q8" s="7"/>
      <c r="R8" s="7"/>
      <c r="S8" s="15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15" customHeight="1">
      <c r="A9" s="16"/>
      <c r="B9" s="12"/>
      <c r="C9" s="12"/>
      <c r="D9" s="12"/>
      <c r="E9" s="12"/>
      <c r="F9" s="12"/>
      <c r="G9" s="12"/>
      <c r="H9" s="12"/>
      <c r="I9" s="12"/>
      <c r="J9" s="13"/>
      <c r="K9" s="12"/>
      <c r="L9" s="12"/>
      <c r="M9" s="12"/>
      <c r="N9" s="14"/>
      <c r="O9" s="12"/>
      <c r="P9" s="7"/>
      <c r="Q9" s="7"/>
      <c r="R9" s="7"/>
      <c r="S9" s="15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15" customHeight="1">
      <c r="A10" s="16"/>
      <c r="B10" s="12"/>
      <c r="C10" s="12"/>
      <c r="D10" s="12"/>
      <c r="E10" s="12"/>
      <c r="F10" s="12"/>
      <c r="G10" s="12"/>
      <c r="H10" s="12"/>
      <c r="I10" s="12"/>
      <c r="J10" s="13"/>
      <c r="K10" s="12"/>
      <c r="L10" s="12"/>
      <c r="M10" s="12"/>
      <c r="N10" s="14"/>
      <c r="O10" s="12"/>
      <c r="P10" s="7"/>
      <c r="Q10" s="7"/>
      <c r="R10" s="7"/>
      <c r="S10" s="15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15" customHeight="1">
      <c r="A11" s="11"/>
      <c r="B11" s="12"/>
      <c r="C11" s="12"/>
      <c r="D11" s="12"/>
      <c r="E11" s="12"/>
      <c r="F11" s="12"/>
      <c r="G11" s="12"/>
      <c r="H11" s="12"/>
      <c r="I11" s="14"/>
      <c r="J11" s="13"/>
      <c r="K11" s="12"/>
      <c r="L11" s="12"/>
      <c r="M11" s="14"/>
      <c r="N11" s="14"/>
      <c r="O11" s="14"/>
      <c r="P11" s="14"/>
      <c r="Q11" s="14"/>
      <c r="R11" s="14"/>
      <c r="S11" s="20"/>
      <c r="T11" s="14"/>
      <c r="U11" s="14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15" customHeight="1">
      <c r="A12" s="11"/>
      <c r="B12" s="12"/>
      <c r="C12" s="12"/>
      <c r="D12" s="12"/>
      <c r="E12" s="12"/>
      <c r="F12" s="12"/>
      <c r="G12" s="12"/>
      <c r="H12" s="12"/>
      <c r="I12" s="14"/>
      <c r="J12" s="13"/>
      <c r="K12" s="12"/>
      <c r="L12" s="12"/>
      <c r="M12" s="14"/>
      <c r="N12" s="14"/>
      <c r="O12" s="14"/>
      <c r="P12" s="14"/>
      <c r="Q12" s="14"/>
      <c r="R12" s="14"/>
      <c r="S12" s="20"/>
      <c r="T12" s="14"/>
      <c r="U12" s="14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15" customHeight="1">
      <c r="A13" s="21" t="s">
        <v>173</v>
      </c>
      <c r="B13" s="14"/>
      <c r="C13" s="14"/>
      <c r="D13" s="14"/>
      <c r="E13" s="14"/>
      <c r="F13" s="14"/>
      <c r="G13" s="14"/>
      <c r="H13" s="14"/>
      <c r="I13" s="14"/>
      <c r="J13" s="19"/>
      <c r="K13" s="12"/>
      <c r="L13" s="12"/>
      <c r="M13" s="14"/>
      <c r="N13" s="14"/>
      <c r="O13" s="14"/>
      <c r="P13" s="14"/>
      <c r="Q13" s="14"/>
      <c r="R13" s="14"/>
      <c r="S13" s="20"/>
      <c r="T13" s="14"/>
      <c r="U13" s="14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15" customHeight="1">
      <c r="A14" s="22"/>
      <c r="B14" s="12"/>
      <c r="C14" s="12"/>
      <c r="D14" s="12"/>
      <c r="E14" s="12"/>
      <c r="F14" s="12"/>
      <c r="G14" s="12"/>
      <c r="H14" s="12"/>
      <c r="I14" s="14"/>
      <c r="J14" s="13"/>
      <c r="K14" s="12"/>
      <c r="L14" s="12"/>
      <c r="M14" s="14"/>
      <c r="N14" s="14"/>
      <c r="O14" s="14"/>
      <c r="P14" s="14"/>
      <c r="Q14" s="14"/>
      <c r="R14" s="14"/>
      <c r="S14" s="20"/>
      <c r="T14" s="14"/>
      <c r="U14" s="14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15" customHeight="1">
      <c r="A15" s="21" t="s">
        <v>71</v>
      </c>
      <c r="B15" s="12"/>
      <c r="C15" s="12"/>
      <c r="D15" s="12"/>
      <c r="E15" s="12"/>
      <c r="F15" s="12"/>
      <c r="G15" s="12"/>
      <c r="H15" s="12"/>
      <c r="I15" s="14"/>
      <c r="J15" s="13"/>
      <c r="K15" s="12"/>
      <c r="L15" s="12"/>
      <c r="M15" s="14"/>
      <c r="N15" s="14"/>
      <c r="O15" s="14"/>
      <c r="P15" s="14"/>
      <c r="Q15" s="14"/>
      <c r="R15" s="14"/>
      <c r="S15" s="20"/>
      <c r="T15" s="14"/>
      <c r="U15" s="14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ht="15" customHeight="1">
      <c r="A16" s="22"/>
      <c r="B16" s="12"/>
      <c r="C16" s="12"/>
      <c r="D16" s="12"/>
      <c r="E16" s="12"/>
      <c r="F16" s="12"/>
      <c r="G16" s="12"/>
      <c r="H16" s="12"/>
      <c r="I16" s="14"/>
      <c r="J16" s="13"/>
      <c r="K16" s="12"/>
      <c r="L16" s="12"/>
      <c r="M16" s="14"/>
      <c r="N16" s="14"/>
      <c r="O16" s="14"/>
      <c r="P16" s="14"/>
      <c r="Q16" s="14"/>
      <c r="R16" s="14"/>
      <c r="S16" s="20"/>
      <c r="T16" s="14"/>
      <c r="U16" s="14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59" ht="15" customHeight="1">
      <c r="A17" s="21" t="s">
        <v>209</v>
      </c>
      <c r="B17" s="12"/>
      <c r="C17" s="12"/>
      <c r="D17" s="12"/>
      <c r="E17" s="12"/>
      <c r="F17" s="12"/>
      <c r="G17" s="12"/>
      <c r="H17" s="12"/>
      <c r="I17" s="14"/>
      <c r="J17" s="13"/>
      <c r="K17" s="7"/>
      <c r="L17" s="7"/>
      <c r="M17" s="14"/>
      <c r="N17" s="14"/>
      <c r="O17" s="14"/>
      <c r="P17" s="14"/>
      <c r="Q17" s="14"/>
      <c r="R17" s="14"/>
      <c r="S17" s="20"/>
      <c r="T17" s="14"/>
      <c r="U17" s="14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59" s="24" customFormat="1" ht="15" customHeight="1">
      <c r="A18" s="22"/>
      <c r="B18" s="12"/>
      <c r="C18" s="12"/>
      <c r="D18" s="12"/>
      <c r="E18" s="12"/>
      <c r="F18" s="12"/>
      <c r="G18" s="12"/>
      <c r="H18" s="12"/>
      <c r="I18" s="14"/>
      <c r="J18" s="13"/>
      <c r="K18" s="23"/>
      <c r="L18" s="23"/>
      <c r="M18" s="14"/>
      <c r="N18" s="14"/>
      <c r="O18" s="14"/>
      <c r="P18" s="14"/>
      <c r="Q18" s="14"/>
      <c r="R18" s="14"/>
      <c r="S18" s="20"/>
      <c r="T18" s="14"/>
      <c r="U18" s="14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</row>
    <row r="19" spans="1:59" ht="15" customHeight="1">
      <c r="A19" s="11"/>
      <c r="B19" s="7"/>
      <c r="C19" s="7"/>
      <c r="D19" s="7"/>
      <c r="E19" s="7"/>
      <c r="F19" s="7"/>
      <c r="G19" s="7"/>
      <c r="H19" s="7"/>
      <c r="I19" s="12"/>
      <c r="J19" s="25"/>
      <c r="K19" s="12"/>
      <c r="L19" s="12"/>
      <c r="M19" s="12"/>
      <c r="N19" s="14"/>
      <c r="O19" s="26"/>
      <c r="P19" s="7"/>
      <c r="Q19" s="7"/>
      <c r="R19" s="7"/>
      <c r="S19" s="15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59" ht="15" customHeight="1" thickBot="1">
      <c r="A20" s="27"/>
      <c r="B20" s="28"/>
      <c r="C20" s="29"/>
      <c r="D20" s="29"/>
      <c r="E20" s="29"/>
      <c r="F20" s="7"/>
      <c r="G20" s="7"/>
      <c r="H20" s="7"/>
      <c r="I20" s="12"/>
      <c r="J20" s="30"/>
      <c r="K20" s="31"/>
      <c r="L20" s="31"/>
      <c r="M20" s="31"/>
      <c r="N20" s="32"/>
      <c r="O20" s="33"/>
      <c r="P20" s="34"/>
      <c r="Q20" s="34"/>
      <c r="R20" s="34"/>
      <c r="S20" s="35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59" s="24" customFormat="1" ht="17.100000000000001" customHeight="1" thickBot="1">
      <c r="A21" s="36" t="s">
        <v>2</v>
      </c>
      <c r="B21" s="37" t="s">
        <v>184</v>
      </c>
      <c r="C21" s="38"/>
      <c r="D21" s="38"/>
      <c r="E21" s="38"/>
      <c r="F21" s="38"/>
      <c r="G21" s="38"/>
      <c r="H21" s="38"/>
      <c r="I21" s="38"/>
      <c r="J21" s="39"/>
      <c r="K21" s="40" t="s">
        <v>195</v>
      </c>
      <c r="L21" s="38"/>
      <c r="M21" s="38"/>
      <c r="N21" s="38"/>
      <c r="O21" s="38"/>
      <c r="P21" s="38"/>
      <c r="Q21" s="38"/>
      <c r="R21" s="38"/>
      <c r="S21" s="39"/>
      <c r="T21" s="23"/>
      <c r="U21" s="23"/>
      <c r="V21" s="10" t="s">
        <v>3</v>
      </c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</row>
    <row r="22" spans="1:59" s="52" customFormat="1" ht="17.100000000000001" customHeight="1" thickBot="1">
      <c r="A22" s="41"/>
      <c r="B22" s="42" t="s">
        <v>98</v>
      </c>
      <c r="C22" s="43"/>
      <c r="D22" s="44"/>
      <c r="E22" s="45" t="s">
        <v>5</v>
      </c>
      <c r="F22" s="43"/>
      <c r="G22" s="44"/>
      <c r="H22" s="46"/>
      <c r="I22" s="47" t="s">
        <v>6</v>
      </c>
      <c r="J22" s="48" t="s">
        <v>7</v>
      </c>
      <c r="K22" s="49" t="s">
        <v>8</v>
      </c>
      <c r="L22" s="43"/>
      <c r="M22" s="44"/>
      <c r="N22" s="45" t="s">
        <v>5</v>
      </c>
      <c r="O22" s="43"/>
      <c r="P22" s="44"/>
      <c r="Q22" s="46"/>
      <c r="R22" s="47" t="s">
        <v>6</v>
      </c>
      <c r="S22" s="48" t="s">
        <v>7</v>
      </c>
      <c r="T22" s="50"/>
      <c r="U22" s="50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</row>
    <row r="23" spans="1:59" s="63" customFormat="1" ht="23.25" thickBot="1">
      <c r="A23" s="53" t="s">
        <v>9</v>
      </c>
      <c r="B23" s="54" t="s">
        <v>10</v>
      </c>
      <c r="C23" s="55" t="s">
        <v>11</v>
      </c>
      <c r="D23" s="56" t="s">
        <v>12</v>
      </c>
      <c r="E23" s="57" t="s">
        <v>13</v>
      </c>
      <c r="F23" s="58" t="s">
        <v>11</v>
      </c>
      <c r="G23" s="56" t="s">
        <v>12</v>
      </c>
      <c r="H23" s="59" t="s">
        <v>14</v>
      </c>
      <c r="I23" s="58" t="s">
        <v>15</v>
      </c>
      <c r="J23" s="56" t="s">
        <v>16</v>
      </c>
      <c r="K23" s="60" t="s">
        <v>10</v>
      </c>
      <c r="L23" s="55" t="s">
        <v>11</v>
      </c>
      <c r="M23" s="56" t="s">
        <v>12</v>
      </c>
      <c r="N23" s="57" t="s">
        <v>13</v>
      </c>
      <c r="O23" s="58" t="s">
        <v>11</v>
      </c>
      <c r="P23" s="56" t="s">
        <v>12</v>
      </c>
      <c r="Q23" s="59" t="s">
        <v>14</v>
      </c>
      <c r="R23" s="58" t="s">
        <v>86</v>
      </c>
      <c r="S23" s="56" t="s">
        <v>99</v>
      </c>
      <c r="T23" s="61"/>
      <c r="U23" s="61"/>
      <c r="V23" s="62"/>
      <c r="W23" s="62"/>
      <c r="X23" s="62">
        <v>523</v>
      </c>
      <c r="Y23" s="62">
        <v>600</v>
      </c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</row>
    <row r="24" spans="1:59" s="24" customFormat="1" ht="17.100000000000001" customHeight="1">
      <c r="A24" s="64" t="s">
        <v>17</v>
      </c>
      <c r="B24" s="65">
        <f>'No.2-12（方向別）'!B24+'No.2-12（方向別）'!K24</f>
        <v>60</v>
      </c>
      <c r="C24" s="66">
        <f>'No.2-12（方向別）'!C24+'No.2-12（方向別）'!L24</f>
        <v>1</v>
      </c>
      <c r="D24" s="66">
        <f>'No.2-12（方向別）'!D24+'No.2-12（方向別）'!M24</f>
        <v>61</v>
      </c>
      <c r="E24" s="65">
        <f>'No.2-12（方向別）'!E24+'No.2-12（方向別）'!N24</f>
        <v>9</v>
      </c>
      <c r="F24" s="66">
        <f>'No.2-12（方向別）'!F24+'No.2-12（方向別）'!O24</f>
        <v>1</v>
      </c>
      <c r="G24" s="66">
        <f>'No.2-12（方向別）'!G24+'No.2-12（方向別）'!P24</f>
        <v>10</v>
      </c>
      <c r="H24" s="65">
        <f>D24+G24</f>
        <v>71</v>
      </c>
      <c r="I24" s="67">
        <f>G24/H24%</f>
        <v>14.084507042253522</v>
      </c>
      <c r="J24" s="68">
        <f>H24/$H$60%</f>
        <v>1.2778977681785457</v>
      </c>
      <c r="K24" s="65">
        <f>'No.2-34（方向別）'!B24+'No.2-56（方向別）'!K24+'No.2-910（方向別）'!B24</f>
        <v>82</v>
      </c>
      <c r="L24" s="66">
        <f>'No.2-34（方向別）'!C24+'No.2-56（方向別）'!L24+'No.2-910（方向別）'!C24</f>
        <v>5</v>
      </c>
      <c r="M24" s="66">
        <f>'No.2-34（方向別）'!D24+'No.2-56（方向別）'!M24+'No.2-910（方向別）'!D24</f>
        <v>87</v>
      </c>
      <c r="N24" s="65">
        <f>'No.2-34（方向別）'!E24+'No.2-56（方向別）'!N24+'No.2-910（方向別）'!E24</f>
        <v>16</v>
      </c>
      <c r="O24" s="66">
        <f>'No.2-34（方向別）'!F24+'No.2-56（方向別）'!O24+'No.2-910（方向別）'!F24</f>
        <v>2</v>
      </c>
      <c r="P24" s="66">
        <f>'No.2-34（方向別）'!G24+'No.2-56（方向別）'!P24+'No.2-910（方向別）'!G24</f>
        <v>18</v>
      </c>
      <c r="Q24" s="65">
        <f>M24+P24</f>
        <v>105</v>
      </c>
      <c r="R24" s="67">
        <f>P24/Q24%</f>
        <v>17.142857142857142</v>
      </c>
      <c r="S24" s="68">
        <f>Q24/$Q$60%</f>
        <v>1.6661377340526815</v>
      </c>
      <c r="T24" s="70">
        <v>45</v>
      </c>
      <c r="U24" s="70">
        <v>37</v>
      </c>
      <c r="W24" s="382">
        <f>SUM(T24:U24)</f>
        <v>82</v>
      </c>
      <c r="Z24" s="71"/>
      <c r="AA24" s="71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</row>
    <row r="25" spans="1:59" s="24" customFormat="1" ht="17.100000000000001" customHeight="1">
      <c r="A25" s="73" t="s">
        <v>18</v>
      </c>
      <c r="B25" s="74">
        <f>'No.2-12（方向別）'!B25+'No.2-12（方向別）'!K25</f>
        <v>64</v>
      </c>
      <c r="C25" s="75">
        <f>'No.2-12（方向別）'!C25+'No.2-12（方向別）'!L25</f>
        <v>2</v>
      </c>
      <c r="D25" s="75">
        <f>'No.2-12（方向別）'!D25+'No.2-12（方向別）'!M25</f>
        <v>66</v>
      </c>
      <c r="E25" s="74">
        <f>'No.2-12（方向別）'!E25+'No.2-12（方向別）'!N25</f>
        <v>18</v>
      </c>
      <c r="F25" s="75">
        <f>'No.2-12（方向別）'!F25+'No.2-12（方向別）'!O25</f>
        <v>1</v>
      </c>
      <c r="G25" s="75">
        <f>'No.2-12（方向別）'!G25+'No.2-12（方向別）'!P25</f>
        <v>19</v>
      </c>
      <c r="H25" s="74">
        <f>D25+G25</f>
        <v>85</v>
      </c>
      <c r="I25" s="76">
        <f t="shared" ref="I25:I60" si="0">G25/H25%</f>
        <v>22.352941176470591</v>
      </c>
      <c r="J25" s="77">
        <f t="shared" ref="J25:J59" si="1">H25/$H$60%</f>
        <v>1.5298776097912166</v>
      </c>
      <c r="K25" s="74">
        <f>'No.2-34（方向別）'!B25+'No.2-56（方向別）'!K25+'No.2-910（方向別）'!B25</f>
        <v>59</v>
      </c>
      <c r="L25" s="75">
        <f>'No.2-34（方向別）'!C25+'No.2-56（方向別）'!L25+'No.2-910（方向別）'!C25</f>
        <v>5</v>
      </c>
      <c r="M25" s="75">
        <f>'No.2-34（方向別）'!D25+'No.2-56（方向別）'!M25+'No.2-910（方向別）'!D25</f>
        <v>64</v>
      </c>
      <c r="N25" s="74">
        <f>'No.2-34（方向別）'!E25+'No.2-56（方向別）'!N25+'No.2-910（方向別）'!E25</f>
        <v>14</v>
      </c>
      <c r="O25" s="75">
        <f>'No.2-34（方向別）'!F25+'No.2-56（方向別）'!O25+'No.2-910（方向別）'!F25</f>
        <v>2</v>
      </c>
      <c r="P25" s="75">
        <f>'No.2-34（方向別）'!G25+'No.2-56（方向別）'!P25+'No.2-910（方向別）'!G25</f>
        <v>16</v>
      </c>
      <c r="Q25" s="74">
        <f>M25+P25</f>
        <v>80</v>
      </c>
      <c r="R25" s="76">
        <f t="shared" ref="R25:R60" si="2">P25/Q25%</f>
        <v>20</v>
      </c>
      <c r="S25" s="77">
        <f t="shared" ref="S25:S60" si="3">Q25/$Q$60%</f>
        <v>1.2694382735639478</v>
      </c>
      <c r="T25" s="70"/>
      <c r="U25" s="70"/>
      <c r="Z25" s="71"/>
      <c r="AA25" s="71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</row>
    <row r="26" spans="1:59" s="24" customFormat="1" ht="17.100000000000001" customHeight="1">
      <c r="A26" s="73" t="s">
        <v>19</v>
      </c>
      <c r="B26" s="74">
        <f>'No.2-12（方向別）'!B26+'No.2-12（方向別）'!K26</f>
        <v>56</v>
      </c>
      <c r="C26" s="75">
        <f>'No.2-12（方向別）'!C26+'No.2-12（方向別）'!L26</f>
        <v>0</v>
      </c>
      <c r="D26" s="75">
        <f>'No.2-12（方向別）'!D26+'No.2-12（方向別）'!M26</f>
        <v>56</v>
      </c>
      <c r="E26" s="74">
        <f>'No.2-12（方向別）'!E26+'No.2-12（方向別）'!N26</f>
        <v>14</v>
      </c>
      <c r="F26" s="75">
        <f>'No.2-12（方向別）'!F26+'No.2-12（方向別）'!O26</f>
        <v>1</v>
      </c>
      <c r="G26" s="75">
        <f>'No.2-12（方向別）'!G26+'No.2-12（方向別）'!P26</f>
        <v>15</v>
      </c>
      <c r="H26" s="74">
        <f t="shared" ref="H26:H59" si="4">D26+G26</f>
        <v>71</v>
      </c>
      <c r="I26" s="76">
        <f t="shared" si="0"/>
        <v>21.126760563380284</v>
      </c>
      <c r="J26" s="77">
        <f t="shared" si="1"/>
        <v>1.2778977681785457</v>
      </c>
      <c r="K26" s="74">
        <f>'No.2-34（方向別）'!B26+'No.2-56（方向別）'!K26+'No.2-910（方向別）'!B26</f>
        <v>45</v>
      </c>
      <c r="L26" s="75">
        <f>'No.2-34（方向別）'!C26+'No.2-56（方向別）'!L26+'No.2-910（方向別）'!C26</f>
        <v>3</v>
      </c>
      <c r="M26" s="75">
        <f>'No.2-34（方向別）'!D26+'No.2-56（方向別）'!M26+'No.2-910（方向別）'!D26</f>
        <v>48</v>
      </c>
      <c r="N26" s="74">
        <f>'No.2-34（方向別）'!E26+'No.2-56（方向別）'!N26+'No.2-910（方向別）'!E26</f>
        <v>12</v>
      </c>
      <c r="O26" s="75">
        <f>'No.2-34（方向別）'!F26+'No.2-56（方向別）'!O26+'No.2-910（方向別）'!F26</f>
        <v>0</v>
      </c>
      <c r="P26" s="75">
        <f>'No.2-34（方向別）'!G26+'No.2-56（方向別）'!P26+'No.2-910（方向別）'!G26</f>
        <v>12</v>
      </c>
      <c r="Q26" s="74">
        <f t="shared" ref="Q26:Q59" si="5">M26+P26</f>
        <v>60</v>
      </c>
      <c r="R26" s="76">
        <f t="shared" si="2"/>
        <v>20</v>
      </c>
      <c r="S26" s="77">
        <f t="shared" si="3"/>
        <v>0.95207870517296089</v>
      </c>
      <c r="T26" s="70"/>
      <c r="U26" s="70"/>
      <c r="Z26" s="71"/>
      <c r="AA26" s="71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</row>
    <row r="27" spans="1:59" s="24" customFormat="1" ht="17.100000000000001" customHeight="1">
      <c r="A27" s="79" t="s">
        <v>20</v>
      </c>
      <c r="B27" s="80">
        <f>'No.2-12（方向別）'!B27+'No.2-12（方向別）'!K27</f>
        <v>57</v>
      </c>
      <c r="C27" s="81">
        <f>'No.2-12（方向別）'!C27+'No.2-12（方向別）'!L27</f>
        <v>3</v>
      </c>
      <c r="D27" s="81">
        <f>'No.2-12（方向別）'!D27+'No.2-12（方向別）'!M27</f>
        <v>60</v>
      </c>
      <c r="E27" s="80">
        <f>'No.2-12（方向別）'!E27+'No.2-12（方向別）'!N27</f>
        <v>10</v>
      </c>
      <c r="F27" s="81">
        <f>'No.2-12（方向別）'!F27+'No.2-12（方向別）'!O27</f>
        <v>2</v>
      </c>
      <c r="G27" s="81">
        <f>'No.2-12（方向別）'!G27+'No.2-12（方向別）'!P27</f>
        <v>12</v>
      </c>
      <c r="H27" s="80">
        <f t="shared" si="4"/>
        <v>72</v>
      </c>
      <c r="I27" s="82">
        <f t="shared" si="0"/>
        <v>16.666666666666668</v>
      </c>
      <c r="J27" s="83">
        <f t="shared" si="1"/>
        <v>1.2958963282937364</v>
      </c>
      <c r="K27" s="80">
        <f>'No.2-34（方向別）'!B27+'No.2-56（方向別）'!K27+'No.2-910（方向別）'!B27</f>
        <v>70</v>
      </c>
      <c r="L27" s="81">
        <f>'No.2-34（方向別）'!C27+'No.2-56（方向別）'!L27+'No.2-910（方向別）'!C27</f>
        <v>13</v>
      </c>
      <c r="M27" s="81">
        <f>'No.2-34（方向別）'!D27+'No.2-56（方向別）'!M27+'No.2-910（方向別）'!D27</f>
        <v>83</v>
      </c>
      <c r="N27" s="80">
        <f>'No.2-34（方向別）'!E27+'No.2-56（方向別）'!N27+'No.2-910（方向別）'!E27</f>
        <v>14</v>
      </c>
      <c r="O27" s="81">
        <f>'No.2-34（方向別）'!F27+'No.2-56（方向別）'!O27+'No.2-910（方向別）'!F27</f>
        <v>1</v>
      </c>
      <c r="P27" s="81">
        <f>'No.2-34（方向別）'!G27+'No.2-56（方向別）'!P27+'No.2-910（方向別）'!G27</f>
        <v>15</v>
      </c>
      <c r="Q27" s="80">
        <f t="shared" si="5"/>
        <v>98</v>
      </c>
      <c r="R27" s="82">
        <f t="shared" si="2"/>
        <v>15.306122448979592</v>
      </c>
      <c r="S27" s="83">
        <f t="shared" si="3"/>
        <v>1.5550618851158362</v>
      </c>
      <c r="T27" s="70"/>
      <c r="U27" s="70"/>
      <c r="Z27" s="71"/>
      <c r="AA27" s="71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</row>
    <row r="28" spans="1:59" s="24" customFormat="1" ht="17.100000000000001" customHeight="1">
      <c r="A28" s="73" t="s">
        <v>21</v>
      </c>
      <c r="B28" s="74">
        <f>'No.2-12（方向別）'!B28+'No.2-12（方向別）'!K28</f>
        <v>64</v>
      </c>
      <c r="C28" s="75">
        <f>'No.2-12（方向別）'!C28+'No.2-12（方向別）'!L28</f>
        <v>4</v>
      </c>
      <c r="D28" s="75">
        <f>'No.2-12（方向別）'!D28+'No.2-12（方向別）'!M28</f>
        <v>68</v>
      </c>
      <c r="E28" s="74">
        <f>'No.2-12（方向別）'!E28+'No.2-12（方向別）'!N28</f>
        <v>16</v>
      </c>
      <c r="F28" s="75">
        <f>'No.2-12（方向別）'!F28+'No.2-12（方向別）'!O28</f>
        <v>7</v>
      </c>
      <c r="G28" s="75">
        <f>'No.2-12（方向別）'!G28+'No.2-12（方向別）'!P28</f>
        <v>23</v>
      </c>
      <c r="H28" s="74">
        <f t="shared" si="4"/>
        <v>91</v>
      </c>
      <c r="I28" s="76">
        <f t="shared" si="0"/>
        <v>25.274725274725274</v>
      </c>
      <c r="J28" s="77">
        <f t="shared" si="1"/>
        <v>1.6378689704823612</v>
      </c>
      <c r="K28" s="74">
        <f>'No.2-34（方向別）'!B28+'No.2-56（方向別）'!K28+'No.2-910（方向別）'!B28</f>
        <v>59</v>
      </c>
      <c r="L28" s="75">
        <f>'No.2-34（方向別）'!C28+'No.2-56（方向別）'!L28+'No.2-910（方向別）'!C28</f>
        <v>3</v>
      </c>
      <c r="M28" s="75">
        <f>'No.2-34（方向別）'!D28+'No.2-56（方向別）'!M28+'No.2-910（方向別）'!D28</f>
        <v>62</v>
      </c>
      <c r="N28" s="74">
        <f>'No.2-34（方向別）'!E28+'No.2-56（方向別）'!N28+'No.2-910（方向別）'!E28</f>
        <v>14</v>
      </c>
      <c r="O28" s="75">
        <f>'No.2-34（方向別）'!F28+'No.2-56（方向別）'!O28+'No.2-910（方向別）'!F28</f>
        <v>1</v>
      </c>
      <c r="P28" s="75">
        <f>'No.2-34（方向別）'!G28+'No.2-56（方向別）'!P28+'No.2-910（方向別）'!G28</f>
        <v>15</v>
      </c>
      <c r="Q28" s="74">
        <f t="shared" si="5"/>
        <v>77</v>
      </c>
      <c r="R28" s="76">
        <f t="shared" si="2"/>
        <v>19.480519480519479</v>
      </c>
      <c r="S28" s="77">
        <f t="shared" si="3"/>
        <v>1.2218343383052999</v>
      </c>
      <c r="T28" s="70"/>
      <c r="U28" s="70"/>
      <c r="Z28" s="71"/>
      <c r="AA28" s="71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</row>
    <row r="29" spans="1:59" s="24" customFormat="1" ht="17.100000000000001" customHeight="1">
      <c r="A29" s="85" t="s">
        <v>22</v>
      </c>
      <c r="B29" s="86">
        <f>'No.2-12（方向別）'!B29+'No.2-12（方向別）'!K29</f>
        <v>59</v>
      </c>
      <c r="C29" s="87">
        <f>'No.2-12（方向別）'!C29+'No.2-12（方向別）'!L29</f>
        <v>5</v>
      </c>
      <c r="D29" s="87">
        <f>'No.2-12（方向別）'!D29+'No.2-12（方向別）'!M29</f>
        <v>64</v>
      </c>
      <c r="E29" s="86">
        <f>'No.2-12（方向別）'!E29+'No.2-12（方向別）'!N29</f>
        <v>17</v>
      </c>
      <c r="F29" s="87">
        <f>'No.2-12（方向別）'!F29+'No.2-12（方向別）'!O29</f>
        <v>4</v>
      </c>
      <c r="G29" s="87">
        <f>'No.2-12（方向別）'!G29+'No.2-12（方向別）'!P29</f>
        <v>21</v>
      </c>
      <c r="H29" s="86">
        <f t="shared" si="4"/>
        <v>85</v>
      </c>
      <c r="I29" s="88">
        <f t="shared" si="0"/>
        <v>24.705882352941178</v>
      </c>
      <c r="J29" s="89">
        <f t="shared" si="1"/>
        <v>1.5298776097912166</v>
      </c>
      <c r="K29" s="86">
        <f>'No.2-34（方向別）'!B29+'No.2-56（方向別）'!K29+'No.2-910（方向別）'!B29</f>
        <v>69</v>
      </c>
      <c r="L29" s="87">
        <f>'No.2-34（方向別）'!C29+'No.2-56（方向別）'!L29+'No.2-910（方向別）'!C29</f>
        <v>4</v>
      </c>
      <c r="M29" s="87">
        <f>'No.2-34（方向別）'!D29+'No.2-56（方向別）'!M29+'No.2-910（方向別）'!D29</f>
        <v>73</v>
      </c>
      <c r="N29" s="86">
        <f>'No.2-34（方向別）'!E29+'No.2-56（方向別）'!N29+'No.2-910（方向別）'!E29</f>
        <v>16</v>
      </c>
      <c r="O29" s="87">
        <f>'No.2-34（方向別）'!F29+'No.2-56（方向別）'!O29+'No.2-910（方向別）'!F29</f>
        <v>2</v>
      </c>
      <c r="P29" s="87">
        <f>'No.2-34（方向別）'!G29+'No.2-56（方向別）'!P29+'No.2-910（方向別）'!G29</f>
        <v>18</v>
      </c>
      <c r="Q29" s="86">
        <f t="shared" si="5"/>
        <v>91</v>
      </c>
      <c r="R29" s="88">
        <f t="shared" si="2"/>
        <v>19.780219780219781</v>
      </c>
      <c r="S29" s="89">
        <f t="shared" si="3"/>
        <v>1.4439860361789907</v>
      </c>
      <c r="T29" s="91"/>
      <c r="U29" s="91"/>
      <c r="Z29" s="71"/>
      <c r="AA29" s="71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</row>
    <row r="30" spans="1:59" s="24" customFormat="1" ht="17.100000000000001" customHeight="1">
      <c r="A30" s="92" t="s">
        <v>23</v>
      </c>
      <c r="B30" s="93">
        <f>'No.2-12（方向別）'!B30+'No.2-12（方向別）'!K30</f>
        <v>360</v>
      </c>
      <c r="C30" s="94">
        <f>'No.2-12（方向別）'!C30+'No.2-12（方向別）'!L30</f>
        <v>15</v>
      </c>
      <c r="D30" s="94">
        <f>'No.2-12（方向別）'!D30+'No.2-12（方向別）'!M30</f>
        <v>375</v>
      </c>
      <c r="E30" s="93">
        <f>'No.2-12（方向別）'!E30+'No.2-12（方向別）'!N30</f>
        <v>84</v>
      </c>
      <c r="F30" s="94">
        <f>'No.2-12（方向別）'!F30+'No.2-12（方向別）'!O30</f>
        <v>16</v>
      </c>
      <c r="G30" s="94">
        <f>'No.2-12（方向別）'!G30+'No.2-12（方向別）'!P30</f>
        <v>100</v>
      </c>
      <c r="H30" s="93">
        <f t="shared" si="4"/>
        <v>475</v>
      </c>
      <c r="I30" s="95">
        <f t="shared" si="0"/>
        <v>21.05263157894737</v>
      </c>
      <c r="J30" s="96">
        <f t="shared" si="1"/>
        <v>8.5493160547156233</v>
      </c>
      <c r="K30" s="93">
        <f>'No.2-34（方向別）'!B30+'No.2-56（方向別）'!K30+'No.2-910（方向別）'!B30</f>
        <v>384</v>
      </c>
      <c r="L30" s="94">
        <f>'No.2-34（方向別）'!C30+'No.2-56（方向別）'!L30+'No.2-910（方向別）'!C30</f>
        <v>33</v>
      </c>
      <c r="M30" s="94">
        <f>'No.2-34（方向別）'!D30+'No.2-56（方向別）'!M30+'No.2-910（方向別）'!D30</f>
        <v>417</v>
      </c>
      <c r="N30" s="93">
        <f>'No.2-34（方向別）'!E30+'No.2-56（方向別）'!N30+'No.2-910（方向別）'!E30</f>
        <v>86</v>
      </c>
      <c r="O30" s="94">
        <f>'No.2-34（方向別）'!F30+'No.2-56（方向別）'!O30+'No.2-910（方向別）'!F30</f>
        <v>8</v>
      </c>
      <c r="P30" s="94">
        <f>'No.2-34（方向別）'!G30+'No.2-56（方向別）'!P30+'No.2-910（方向別）'!G30</f>
        <v>94</v>
      </c>
      <c r="Q30" s="93">
        <f t="shared" si="5"/>
        <v>511</v>
      </c>
      <c r="R30" s="95">
        <f t="shared" si="2"/>
        <v>18.395303326810176</v>
      </c>
      <c r="S30" s="96">
        <f t="shared" si="3"/>
        <v>8.1085369723897163</v>
      </c>
      <c r="T30" s="91"/>
      <c r="U30" s="91"/>
      <c r="V30" s="24">
        <v>1</v>
      </c>
      <c r="Z30" s="71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</row>
    <row r="31" spans="1:59" s="24" customFormat="1" ht="17.100000000000001" customHeight="1">
      <c r="A31" s="98" t="s">
        <v>24</v>
      </c>
      <c r="B31" s="99">
        <f>'No.2-12（方向別）'!B31+'No.2-12（方向別）'!K31</f>
        <v>68</v>
      </c>
      <c r="C31" s="100">
        <f>'No.2-12（方向別）'!C31+'No.2-12（方向別）'!L31</f>
        <v>7</v>
      </c>
      <c r="D31" s="100">
        <f>'No.2-12（方向別）'!D31+'No.2-12（方向別）'!M31</f>
        <v>75</v>
      </c>
      <c r="E31" s="99">
        <f>'No.2-12（方向別）'!E31+'No.2-12（方向別）'!N31</f>
        <v>18</v>
      </c>
      <c r="F31" s="100">
        <f>'No.2-12（方向別）'!F31+'No.2-12（方向別）'!O31</f>
        <v>2</v>
      </c>
      <c r="G31" s="100">
        <f>'No.2-12（方向別）'!G31+'No.2-12（方向別）'!P31</f>
        <v>20</v>
      </c>
      <c r="H31" s="99">
        <f t="shared" si="4"/>
        <v>95</v>
      </c>
      <c r="I31" s="101">
        <f t="shared" si="0"/>
        <v>21.05263157894737</v>
      </c>
      <c r="J31" s="102">
        <f t="shared" si="1"/>
        <v>1.7098632109431244</v>
      </c>
      <c r="K31" s="99">
        <f>'No.2-34（方向別）'!B31+'No.2-56（方向別）'!K31+'No.2-910（方向別）'!B31</f>
        <v>60</v>
      </c>
      <c r="L31" s="100">
        <f>'No.2-34（方向別）'!C31+'No.2-56（方向別）'!L31+'No.2-910（方向別）'!C31</f>
        <v>6</v>
      </c>
      <c r="M31" s="100">
        <f>'No.2-34（方向別）'!D31+'No.2-56（方向別）'!M31+'No.2-910（方向別）'!D31</f>
        <v>66</v>
      </c>
      <c r="N31" s="99">
        <f>'No.2-34（方向別）'!E31+'No.2-56（方向別）'!N31+'No.2-910（方向別）'!E31</f>
        <v>15</v>
      </c>
      <c r="O31" s="100">
        <f>'No.2-34（方向別）'!F31+'No.2-56（方向別）'!O31+'No.2-910（方向別）'!F31</f>
        <v>2</v>
      </c>
      <c r="P31" s="100">
        <f>'No.2-34（方向別）'!G31+'No.2-56（方向別）'!P31+'No.2-910（方向別）'!G31</f>
        <v>17</v>
      </c>
      <c r="Q31" s="99">
        <f t="shared" si="5"/>
        <v>83</v>
      </c>
      <c r="R31" s="101">
        <f t="shared" si="2"/>
        <v>20.481927710843376</v>
      </c>
      <c r="S31" s="102">
        <f t="shared" si="3"/>
        <v>1.3170422088225959</v>
      </c>
      <c r="T31" s="70"/>
      <c r="U31" s="70"/>
      <c r="Z31" s="71"/>
      <c r="AA31" s="71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</row>
    <row r="32" spans="1:59" s="24" customFormat="1" ht="17.100000000000001" customHeight="1">
      <c r="A32" s="73" t="s">
        <v>25</v>
      </c>
      <c r="B32" s="74">
        <f>'No.2-12（方向別）'!B32+'No.2-12（方向別）'!K32</f>
        <v>60</v>
      </c>
      <c r="C32" s="75">
        <f>'No.2-12（方向別）'!C32+'No.2-12（方向別）'!L32</f>
        <v>4</v>
      </c>
      <c r="D32" s="75">
        <f>'No.2-12（方向別）'!D32+'No.2-12（方向別）'!M32</f>
        <v>64</v>
      </c>
      <c r="E32" s="74">
        <f>'No.2-12（方向別）'!E32+'No.2-12（方向別）'!N32</f>
        <v>13</v>
      </c>
      <c r="F32" s="75">
        <f>'No.2-12（方向別）'!F32+'No.2-12（方向別）'!O32</f>
        <v>0</v>
      </c>
      <c r="G32" s="75">
        <f>'No.2-12（方向別）'!G32+'No.2-12（方向別）'!P32</f>
        <v>13</v>
      </c>
      <c r="H32" s="74">
        <f t="shared" si="4"/>
        <v>77</v>
      </c>
      <c r="I32" s="76">
        <f t="shared" si="0"/>
        <v>16.883116883116884</v>
      </c>
      <c r="J32" s="77">
        <f t="shared" si="1"/>
        <v>1.3858891288696904</v>
      </c>
      <c r="K32" s="74">
        <f>'No.2-34（方向別）'!B32+'No.2-56（方向別）'!K32+'No.2-910（方向別）'!B32</f>
        <v>66</v>
      </c>
      <c r="L32" s="75">
        <f>'No.2-34（方向別）'!C32+'No.2-56（方向別）'!L32+'No.2-910（方向別）'!C32</f>
        <v>8</v>
      </c>
      <c r="M32" s="75">
        <f>'No.2-34（方向別）'!D32+'No.2-56（方向別）'!M32+'No.2-910（方向別）'!D32</f>
        <v>74</v>
      </c>
      <c r="N32" s="74">
        <f>'No.2-34（方向別）'!E32+'No.2-56（方向別）'!N32+'No.2-910（方向別）'!E32</f>
        <v>13</v>
      </c>
      <c r="O32" s="75">
        <f>'No.2-34（方向別）'!F32+'No.2-56（方向別）'!O32+'No.2-910（方向別）'!F32</f>
        <v>0</v>
      </c>
      <c r="P32" s="75">
        <f>'No.2-34（方向別）'!G32+'No.2-56（方向別）'!P32+'No.2-910（方向別）'!G32</f>
        <v>13</v>
      </c>
      <c r="Q32" s="74">
        <f t="shared" si="5"/>
        <v>87</v>
      </c>
      <c r="R32" s="76">
        <f t="shared" si="2"/>
        <v>14.942528735632184</v>
      </c>
      <c r="S32" s="77">
        <f t="shared" si="3"/>
        <v>1.3805141225007933</v>
      </c>
      <c r="T32" s="70"/>
      <c r="U32" s="70"/>
      <c r="Z32" s="71"/>
      <c r="AA32" s="71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</row>
    <row r="33" spans="1:59" s="24" customFormat="1" ht="17.100000000000001" customHeight="1">
      <c r="A33" s="73" t="s">
        <v>26</v>
      </c>
      <c r="B33" s="74">
        <f>'No.2-12（方向別）'!B33+'No.2-12（方向別）'!K33</f>
        <v>48</v>
      </c>
      <c r="C33" s="75">
        <f>'No.2-12（方向別）'!C33+'No.2-12（方向別）'!L33</f>
        <v>8</v>
      </c>
      <c r="D33" s="75">
        <f>'No.2-12（方向別）'!D33+'No.2-12（方向別）'!M33</f>
        <v>56</v>
      </c>
      <c r="E33" s="74">
        <f>'No.2-12（方向別）'!E33+'No.2-12（方向別）'!N33</f>
        <v>17</v>
      </c>
      <c r="F33" s="75">
        <f>'No.2-12（方向別）'!F33+'No.2-12（方向別）'!O33</f>
        <v>2</v>
      </c>
      <c r="G33" s="75">
        <f>'No.2-12（方向別）'!G33+'No.2-12（方向別）'!P33</f>
        <v>19</v>
      </c>
      <c r="H33" s="74">
        <f t="shared" si="4"/>
        <v>75</v>
      </c>
      <c r="I33" s="76">
        <f t="shared" si="0"/>
        <v>25.333333333333332</v>
      </c>
      <c r="J33" s="77">
        <f t="shared" si="1"/>
        <v>1.3498920086393087</v>
      </c>
      <c r="K33" s="74">
        <f>'No.2-34（方向別）'!B33+'No.2-56（方向別）'!K33+'No.2-910（方向別）'!B33</f>
        <v>69</v>
      </c>
      <c r="L33" s="75">
        <f>'No.2-34（方向別）'!C33+'No.2-56（方向別）'!L33+'No.2-910（方向別）'!C33</f>
        <v>6</v>
      </c>
      <c r="M33" s="75">
        <f>'No.2-34（方向別）'!D33+'No.2-56（方向別）'!M33+'No.2-910（方向別）'!D33</f>
        <v>75</v>
      </c>
      <c r="N33" s="74">
        <f>'No.2-34（方向別）'!E33+'No.2-56（方向別）'!N33+'No.2-910（方向別）'!E33</f>
        <v>19</v>
      </c>
      <c r="O33" s="75">
        <f>'No.2-34（方向別）'!F33+'No.2-56（方向別）'!O33+'No.2-910（方向別）'!F33</f>
        <v>5</v>
      </c>
      <c r="P33" s="75">
        <f>'No.2-34（方向別）'!G33+'No.2-56（方向別）'!P33+'No.2-910（方向別）'!G33</f>
        <v>24</v>
      </c>
      <c r="Q33" s="74">
        <f t="shared" si="5"/>
        <v>99</v>
      </c>
      <c r="R33" s="76">
        <f t="shared" si="2"/>
        <v>24.242424242424242</v>
      </c>
      <c r="S33" s="77">
        <f t="shared" si="3"/>
        <v>1.5709298635353854</v>
      </c>
      <c r="T33" s="70"/>
      <c r="U33" s="70"/>
      <c r="Z33" s="71"/>
      <c r="AA33" s="71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</row>
    <row r="34" spans="1:59" s="24" customFormat="1" ht="17.100000000000001" customHeight="1">
      <c r="A34" s="73" t="s">
        <v>27</v>
      </c>
      <c r="B34" s="74">
        <f>'No.2-12（方向別）'!B34+'No.2-12（方向別）'!K34</f>
        <v>49</v>
      </c>
      <c r="C34" s="75">
        <f>'No.2-12（方向別）'!C34+'No.2-12（方向別）'!L34</f>
        <v>4</v>
      </c>
      <c r="D34" s="75">
        <f>'No.2-12（方向別）'!D34+'No.2-12（方向別）'!M34</f>
        <v>53</v>
      </c>
      <c r="E34" s="74">
        <f>'No.2-12（方向別）'!E34+'No.2-12（方向別）'!N34</f>
        <v>18</v>
      </c>
      <c r="F34" s="75">
        <f>'No.2-12（方向別）'!F34+'No.2-12（方向別）'!O34</f>
        <v>1</v>
      </c>
      <c r="G34" s="75">
        <f>'No.2-12（方向別）'!G34+'No.2-12（方向別）'!P34</f>
        <v>19</v>
      </c>
      <c r="H34" s="74">
        <f t="shared" si="4"/>
        <v>72</v>
      </c>
      <c r="I34" s="76">
        <f t="shared" si="0"/>
        <v>26.388888888888889</v>
      </c>
      <c r="J34" s="77">
        <f t="shared" si="1"/>
        <v>1.2958963282937364</v>
      </c>
      <c r="K34" s="74">
        <f>'No.2-34（方向別）'!B34+'No.2-56（方向別）'!K34+'No.2-910（方向別）'!B34</f>
        <v>70</v>
      </c>
      <c r="L34" s="75">
        <f>'No.2-34（方向別）'!C34+'No.2-56（方向別）'!L34+'No.2-910（方向別）'!C34</f>
        <v>3</v>
      </c>
      <c r="M34" s="75">
        <f>'No.2-34（方向別）'!D34+'No.2-56（方向別）'!M34+'No.2-910（方向別）'!D34</f>
        <v>73</v>
      </c>
      <c r="N34" s="74">
        <f>'No.2-34（方向別）'!E34+'No.2-56（方向別）'!N34+'No.2-910（方向別）'!E34</f>
        <v>17</v>
      </c>
      <c r="O34" s="75">
        <f>'No.2-34（方向別）'!F34+'No.2-56（方向別）'!O34+'No.2-910（方向別）'!F34</f>
        <v>3</v>
      </c>
      <c r="P34" s="75">
        <f>'No.2-34（方向別）'!G34+'No.2-56（方向別）'!P34+'No.2-910（方向別）'!G34</f>
        <v>20</v>
      </c>
      <c r="Q34" s="74">
        <f t="shared" si="5"/>
        <v>93</v>
      </c>
      <c r="R34" s="76">
        <f t="shared" si="2"/>
        <v>21.50537634408602</v>
      </c>
      <c r="S34" s="77">
        <f t="shared" si="3"/>
        <v>1.4757219930180894</v>
      </c>
      <c r="T34" s="70"/>
      <c r="U34" s="70"/>
      <c r="Z34" s="71"/>
      <c r="AA34" s="71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</row>
    <row r="35" spans="1:59" s="24" customFormat="1" ht="17.100000000000001" customHeight="1">
      <c r="A35" s="73" t="s">
        <v>28</v>
      </c>
      <c r="B35" s="74">
        <f>'No.2-12（方向別）'!B35+'No.2-12（方向別）'!K35</f>
        <v>54</v>
      </c>
      <c r="C35" s="75">
        <f>'No.2-12（方向別）'!C35+'No.2-12（方向別）'!L35</f>
        <v>9</v>
      </c>
      <c r="D35" s="75">
        <f>'No.2-12（方向別）'!D35+'No.2-12（方向別）'!M35</f>
        <v>63</v>
      </c>
      <c r="E35" s="74">
        <f>'No.2-12（方向別）'!E35+'No.2-12（方向別）'!N35</f>
        <v>11</v>
      </c>
      <c r="F35" s="75">
        <f>'No.2-12（方向別）'!F35+'No.2-12（方向別）'!O35</f>
        <v>1</v>
      </c>
      <c r="G35" s="75">
        <f>'No.2-12（方向別）'!G35+'No.2-12（方向別）'!P35</f>
        <v>12</v>
      </c>
      <c r="H35" s="74">
        <f t="shared" si="4"/>
        <v>75</v>
      </c>
      <c r="I35" s="76">
        <f t="shared" si="0"/>
        <v>16</v>
      </c>
      <c r="J35" s="77">
        <f t="shared" si="1"/>
        <v>1.3498920086393087</v>
      </c>
      <c r="K35" s="74">
        <f>'No.2-34（方向別）'!B35+'No.2-56（方向別）'!K35+'No.2-910（方向別）'!B35</f>
        <v>57</v>
      </c>
      <c r="L35" s="75">
        <f>'No.2-34（方向別）'!C35+'No.2-56（方向別）'!L35+'No.2-910（方向別）'!C35</f>
        <v>6</v>
      </c>
      <c r="M35" s="75">
        <f>'No.2-34（方向別）'!D35+'No.2-56（方向別）'!M35+'No.2-910（方向別）'!D35</f>
        <v>63</v>
      </c>
      <c r="N35" s="74">
        <f>'No.2-34（方向別）'!E35+'No.2-56（方向別）'!N35+'No.2-910（方向別）'!E35</f>
        <v>16</v>
      </c>
      <c r="O35" s="75">
        <f>'No.2-34（方向別）'!F35+'No.2-56（方向別）'!O35+'No.2-910（方向別）'!F35</f>
        <v>5</v>
      </c>
      <c r="P35" s="75">
        <f>'No.2-34（方向別）'!G35+'No.2-56（方向別）'!P35+'No.2-910（方向別）'!G35</f>
        <v>21</v>
      </c>
      <c r="Q35" s="74">
        <f t="shared" si="5"/>
        <v>84</v>
      </c>
      <c r="R35" s="76">
        <f t="shared" si="2"/>
        <v>25</v>
      </c>
      <c r="S35" s="77">
        <f t="shared" si="3"/>
        <v>1.3329101872421454</v>
      </c>
      <c r="T35" s="70"/>
      <c r="U35" s="70"/>
      <c r="Z35" s="71"/>
      <c r="AA35" s="71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</row>
    <row r="36" spans="1:59" s="24" customFormat="1" ht="17.100000000000001" customHeight="1">
      <c r="A36" s="85" t="s">
        <v>29</v>
      </c>
      <c r="B36" s="86">
        <f>'No.2-12（方向別）'!B36+'No.2-12（方向別）'!K36</f>
        <v>41</v>
      </c>
      <c r="C36" s="87">
        <f>'No.2-12（方向別）'!C36+'No.2-12（方向別）'!L36</f>
        <v>4</v>
      </c>
      <c r="D36" s="87">
        <f>'No.2-12（方向別）'!D36+'No.2-12（方向別）'!M36</f>
        <v>45</v>
      </c>
      <c r="E36" s="86">
        <f>'No.2-12（方向別）'!E36+'No.2-12（方向別）'!N36</f>
        <v>17</v>
      </c>
      <c r="F36" s="87">
        <f>'No.2-12（方向別）'!F36+'No.2-12（方向別）'!O36</f>
        <v>3</v>
      </c>
      <c r="G36" s="87">
        <f>'No.2-12（方向別）'!G36+'No.2-12（方向別）'!P36</f>
        <v>20</v>
      </c>
      <c r="H36" s="86">
        <f t="shared" si="4"/>
        <v>65</v>
      </c>
      <c r="I36" s="88">
        <f t="shared" si="0"/>
        <v>30.769230769230766</v>
      </c>
      <c r="J36" s="89">
        <f t="shared" si="1"/>
        <v>1.169906407487401</v>
      </c>
      <c r="K36" s="86">
        <f>'No.2-34（方向別）'!B36+'No.2-56（方向別）'!K36+'No.2-910（方向別）'!B36</f>
        <v>81</v>
      </c>
      <c r="L36" s="87">
        <f>'No.2-34（方向別）'!C36+'No.2-56（方向別）'!L36+'No.2-910（方向別）'!C36</f>
        <v>5</v>
      </c>
      <c r="M36" s="87">
        <f>'No.2-34（方向別）'!D36+'No.2-56（方向別）'!M36+'No.2-910（方向別）'!D36</f>
        <v>86</v>
      </c>
      <c r="N36" s="86">
        <f>'No.2-34（方向別）'!E36+'No.2-56（方向別）'!N36+'No.2-910（方向別）'!E36</f>
        <v>14</v>
      </c>
      <c r="O36" s="87">
        <f>'No.2-34（方向別）'!F36+'No.2-56（方向別）'!O36+'No.2-910（方向別）'!F36</f>
        <v>6</v>
      </c>
      <c r="P36" s="87">
        <f>'No.2-34（方向別）'!G36+'No.2-56（方向別）'!P36+'No.2-910（方向別）'!G36</f>
        <v>20</v>
      </c>
      <c r="Q36" s="86">
        <f t="shared" si="5"/>
        <v>106</v>
      </c>
      <c r="R36" s="88">
        <f t="shared" si="2"/>
        <v>18.867924528301884</v>
      </c>
      <c r="S36" s="89">
        <f t="shared" si="3"/>
        <v>1.682005712472231</v>
      </c>
      <c r="T36" s="91"/>
      <c r="U36" s="91"/>
      <c r="Z36" s="71"/>
      <c r="AA36" s="71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</row>
    <row r="37" spans="1:59" s="24" customFormat="1" ht="17.100000000000001" customHeight="1">
      <c r="A37" s="92" t="s">
        <v>30</v>
      </c>
      <c r="B37" s="93">
        <f>'No.2-12（方向別）'!B37+'No.2-12（方向別）'!K37</f>
        <v>320</v>
      </c>
      <c r="C37" s="94">
        <f>'No.2-12（方向別）'!C37+'No.2-12（方向別）'!L37</f>
        <v>36</v>
      </c>
      <c r="D37" s="94">
        <f>'No.2-12（方向別）'!D37+'No.2-12（方向別）'!M37</f>
        <v>356</v>
      </c>
      <c r="E37" s="93">
        <f>'No.2-12（方向別）'!E37+'No.2-12（方向別）'!N37</f>
        <v>94</v>
      </c>
      <c r="F37" s="94">
        <f>'No.2-12（方向別）'!F37+'No.2-12（方向別）'!O37</f>
        <v>9</v>
      </c>
      <c r="G37" s="94">
        <f>'No.2-12（方向別）'!G37+'No.2-12（方向別）'!P37</f>
        <v>103</v>
      </c>
      <c r="H37" s="93">
        <f t="shared" si="4"/>
        <v>459</v>
      </c>
      <c r="I37" s="95">
        <f t="shared" si="0"/>
        <v>22.4400871459695</v>
      </c>
      <c r="J37" s="96">
        <f t="shared" si="1"/>
        <v>8.2613390928725696</v>
      </c>
      <c r="K37" s="93">
        <f>'No.2-34（方向別）'!B37+'No.2-56（方向別）'!K37+'No.2-910（方向別）'!B37</f>
        <v>403</v>
      </c>
      <c r="L37" s="94">
        <f>'No.2-34（方向別）'!C37+'No.2-56（方向別）'!L37+'No.2-910（方向別）'!C37</f>
        <v>34</v>
      </c>
      <c r="M37" s="94">
        <f>'No.2-34（方向別）'!D37+'No.2-56（方向別）'!M37+'No.2-910（方向別）'!D37</f>
        <v>437</v>
      </c>
      <c r="N37" s="93">
        <f>'No.2-34（方向別）'!E37+'No.2-56（方向別）'!N37+'No.2-910（方向別）'!E37</f>
        <v>94</v>
      </c>
      <c r="O37" s="94">
        <f>'No.2-34（方向別）'!F37+'No.2-56（方向別）'!O37+'No.2-910（方向別）'!F37</f>
        <v>21</v>
      </c>
      <c r="P37" s="94">
        <f>'No.2-34（方向別）'!G37+'No.2-56（方向別）'!P37+'No.2-910（方向別）'!G37</f>
        <v>115</v>
      </c>
      <c r="Q37" s="93">
        <f t="shared" si="5"/>
        <v>552</v>
      </c>
      <c r="R37" s="95">
        <f t="shared" si="2"/>
        <v>20.833333333333336</v>
      </c>
      <c r="S37" s="96">
        <f t="shared" si="3"/>
        <v>8.7591240875912408</v>
      </c>
      <c r="T37" s="91"/>
      <c r="U37" s="91"/>
      <c r="V37" s="24">
        <v>1</v>
      </c>
      <c r="Z37" s="71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</row>
    <row r="38" spans="1:59" s="24" customFormat="1" ht="17.100000000000001" customHeight="1">
      <c r="A38" s="92" t="s">
        <v>31</v>
      </c>
      <c r="B38" s="104">
        <f>'No.2-12（方向別）'!B38+'No.2-12（方向別）'!K38</f>
        <v>340</v>
      </c>
      <c r="C38" s="105">
        <f>'No.2-12（方向別）'!C38+'No.2-12（方向別）'!L38</f>
        <v>36</v>
      </c>
      <c r="D38" s="94">
        <f>'No.2-12（方向別）'!D38+'No.2-12（方向別）'!M38</f>
        <v>376</v>
      </c>
      <c r="E38" s="104">
        <f>'No.2-12（方向別）'!E38+'No.2-12（方向別）'!N38</f>
        <v>82</v>
      </c>
      <c r="F38" s="105">
        <f>'No.2-12（方向別）'!F38+'No.2-12（方向別）'!O38</f>
        <v>15</v>
      </c>
      <c r="G38" s="94">
        <f>'No.2-12（方向別）'!G38+'No.2-12（方向別）'!P38</f>
        <v>97</v>
      </c>
      <c r="H38" s="93">
        <f t="shared" si="4"/>
        <v>473</v>
      </c>
      <c r="I38" s="95">
        <f t="shared" si="0"/>
        <v>20.507399577167018</v>
      </c>
      <c r="J38" s="96">
        <f t="shared" si="1"/>
        <v>8.5133189344852411</v>
      </c>
      <c r="K38" s="104">
        <f>'No.2-34（方向別）'!B38+'No.2-56（方向別）'!K38+'No.2-910（方向別）'!B38</f>
        <v>407</v>
      </c>
      <c r="L38" s="105">
        <f>'No.2-34（方向別）'!C38+'No.2-56（方向別）'!L38+'No.2-910（方向別）'!C38</f>
        <v>54</v>
      </c>
      <c r="M38" s="94">
        <f>'No.2-34（方向別）'!D38+'No.2-56（方向別）'!M38+'No.2-910（方向別）'!D38</f>
        <v>461</v>
      </c>
      <c r="N38" s="104">
        <f>'No.2-34（方向別）'!E38+'No.2-56（方向別）'!N38+'No.2-910（方向別）'!E38</f>
        <v>80</v>
      </c>
      <c r="O38" s="105">
        <f>'No.2-34（方向別）'!F38+'No.2-56（方向別）'!O38+'No.2-910（方向別）'!F38</f>
        <v>21</v>
      </c>
      <c r="P38" s="94">
        <f>'No.2-34（方向別）'!G38+'No.2-56（方向別）'!P38+'No.2-910（方向別）'!G38</f>
        <v>101</v>
      </c>
      <c r="Q38" s="93">
        <f t="shared" si="5"/>
        <v>562</v>
      </c>
      <c r="R38" s="95">
        <f t="shared" si="2"/>
        <v>17.971530249110319</v>
      </c>
      <c r="S38" s="96">
        <f t="shared" si="3"/>
        <v>8.9178038717867345</v>
      </c>
      <c r="T38" s="91"/>
      <c r="U38" s="91"/>
      <c r="V38" s="24">
        <v>1</v>
      </c>
      <c r="Z38" s="71"/>
      <c r="AA38" s="71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</row>
    <row r="39" spans="1:59" s="24" customFormat="1" ht="17.100000000000001" customHeight="1">
      <c r="A39" s="300" t="s">
        <v>32</v>
      </c>
      <c r="B39" s="104">
        <f>'No.2-12（方向別）'!B39+'No.2-12（方向別）'!K39</f>
        <v>307</v>
      </c>
      <c r="C39" s="105">
        <f>'No.2-12（方向別）'!C39+'No.2-12（方向別）'!L39</f>
        <v>32</v>
      </c>
      <c r="D39" s="94">
        <f>'No.2-12（方向別）'!D39+'No.2-12（方向別）'!M39</f>
        <v>339</v>
      </c>
      <c r="E39" s="104">
        <f>'No.2-12（方向別）'!E39+'No.2-12（方向別）'!N39</f>
        <v>71</v>
      </c>
      <c r="F39" s="105">
        <f>'No.2-12（方向別）'!F39+'No.2-12（方向別）'!O39</f>
        <v>25</v>
      </c>
      <c r="G39" s="94">
        <f>'No.2-12（方向別）'!G39+'No.2-12（方向別）'!P39</f>
        <v>96</v>
      </c>
      <c r="H39" s="93">
        <f t="shared" si="4"/>
        <v>435</v>
      </c>
      <c r="I39" s="95">
        <f t="shared" si="0"/>
        <v>22.068965517241381</v>
      </c>
      <c r="J39" s="96">
        <f t="shared" si="1"/>
        <v>7.8293736501079909</v>
      </c>
      <c r="K39" s="104">
        <f>'No.2-34（方向別）'!B39+'No.2-56（方向別）'!K39+'No.2-910（方向別）'!B39</f>
        <v>387</v>
      </c>
      <c r="L39" s="105">
        <f>'No.2-34（方向別）'!C39+'No.2-56（方向別）'!L39+'No.2-910（方向別）'!C39</f>
        <v>56</v>
      </c>
      <c r="M39" s="94">
        <f>'No.2-34（方向別）'!D39+'No.2-56（方向別）'!M39+'No.2-910（方向別）'!D39</f>
        <v>443</v>
      </c>
      <c r="N39" s="104">
        <f>'No.2-34（方向別）'!E39+'No.2-56（方向別）'!N39+'No.2-910（方向別）'!E39</f>
        <v>67</v>
      </c>
      <c r="O39" s="105">
        <f>'No.2-34（方向別）'!F39+'No.2-56（方向別）'!O39+'No.2-910（方向別）'!F39</f>
        <v>11</v>
      </c>
      <c r="P39" s="94">
        <f>'No.2-34（方向別）'!G39+'No.2-56（方向別）'!P39+'No.2-910（方向別）'!G39</f>
        <v>78</v>
      </c>
      <c r="Q39" s="93">
        <f t="shared" si="5"/>
        <v>521</v>
      </c>
      <c r="R39" s="95">
        <f t="shared" si="2"/>
        <v>14.971209213051823</v>
      </c>
      <c r="S39" s="96">
        <f t="shared" si="3"/>
        <v>8.2672167565852099</v>
      </c>
      <c r="T39" s="91"/>
      <c r="U39" s="91"/>
      <c r="V39" s="24">
        <v>1</v>
      </c>
      <c r="Z39" s="71"/>
      <c r="AA39" s="71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</row>
    <row r="40" spans="1:59" s="24" customFormat="1" ht="17.100000000000001" customHeight="1">
      <c r="A40" s="300" t="s">
        <v>33</v>
      </c>
      <c r="B40" s="104">
        <f>'No.2-12（方向別）'!B40+'No.2-12（方向別）'!K40</f>
        <v>271</v>
      </c>
      <c r="C40" s="105">
        <f>'No.2-12（方向別）'!C40+'No.2-12（方向別）'!L40</f>
        <v>42</v>
      </c>
      <c r="D40" s="94">
        <f>'No.2-12（方向別）'!D40+'No.2-12（方向別）'!M40</f>
        <v>313</v>
      </c>
      <c r="E40" s="104">
        <f>'No.2-12（方向別）'!E40+'No.2-12（方向別）'!N40</f>
        <v>58</v>
      </c>
      <c r="F40" s="105">
        <f>'No.2-12（方向別）'!F40+'No.2-12（方向別）'!O40</f>
        <v>14</v>
      </c>
      <c r="G40" s="94">
        <f>'No.2-12（方向別）'!G40+'No.2-12（方向別）'!P40</f>
        <v>72</v>
      </c>
      <c r="H40" s="93">
        <f t="shared" si="4"/>
        <v>385</v>
      </c>
      <c r="I40" s="95">
        <f t="shared" si="0"/>
        <v>18.7012987012987</v>
      </c>
      <c r="J40" s="96">
        <f t="shared" si="1"/>
        <v>6.9294456443484522</v>
      </c>
      <c r="K40" s="104">
        <f>'No.2-34（方向別）'!B40+'No.2-56（方向別）'!K40+'No.2-910（方向別）'!B40</f>
        <v>426</v>
      </c>
      <c r="L40" s="105">
        <f>'No.2-34（方向別）'!C40+'No.2-56（方向別）'!L40+'No.2-910（方向別）'!C40</f>
        <v>65</v>
      </c>
      <c r="M40" s="94">
        <f>'No.2-34（方向別）'!D40+'No.2-56（方向別）'!M40+'No.2-910（方向別）'!D40</f>
        <v>491</v>
      </c>
      <c r="N40" s="104">
        <f>'No.2-34（方向別）'!E40+'No.2-56（方向別）'!N40+'No.2-910（方向別）'!E40</f>
        <v>66</v>
      </c>
      <c r="O40" s="105">
        <f>'No.2-34（方向別）'!F40+'No.2-56（方向別）'!O40+'No.2-910（方向別）'!F40</f>
        <v>11</v>
      </c>
      <c r="P40" s="94">
        <f>'No.2-34（方向別）'!G40+'No.2-56（方向別）'!P40+'No.2-910（方向別）'!G40</f>
        <v>77</v>
      </c>
      <c r="Q40" s="93">
        <f t="shared" si="5"/>
        <v>568</v>
      </c>
      <c r="R40" s="95">
        <f t="shared" si="2"/>
        <v>13.556338028169014</v>
      </c>
      <c r="S40" s="96">
        <f t="shared" si="3"/>
        <v>9.0130117423040303</v>
      </c>
      <c r="T40" s="91"/>
      <c r="U40" s="91"/>
      <c r="V40" s="24">
        <v>1</v>
      </c>
      <c r="Z40" s="71"/>
      <c r="AA40" s="71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</row>
    <row r="41" spans="1:59" s="24" customFormat="1" ht="17.100000000000001" customHeight="1">
      <c r="A41" s="300" t="s">
        <v>34</v>
      </c>
      <c r="B41" s="104">
        <f>'No.2-12（方向別）'!B41+'No.2-12（方向別）'!K41</f>
        <v>323</v>
      </c>
      <c r="C41" s="105">
        <f>'No.2-12（方向別）'!C41+'No.2-12（方向別）'!L41</f>
        <v>33</v>
      </c>
      <c r="D41" s="94">
        <f>'No.2-12（方向別）'!D41+'No.2-12（方向別）'!M41</f>
        <v>356</v>
      </c>
      <c r="E41" s="104">
        <f>'No.2-12（方向別）'!E41+'No.2-12（方向別）'!N41</f>
        <v>62</v>
      </c>
      <c r="F41" s="105">
        <f>'No.2-12（方向別）'!F41+'No.2-12（方向別）'!O41</f>
        <v>12</v>
      </c>
      <c r="G41" s="94">
        <f>'No.2-12（方向別）'!G41+'No.2-12（方向別）'!P41</f>
        <v>74</v>
      </c>
      <c r="H41" s="93">
        <f t="shared" si="4"/>
        <v>430</v>
      </c>
      <c r="I41" s="95">
        <f t="shared" si="0"/>
        <v>17.209302325581397</v>
      </c>
      <c r="J41" s="96">
        <f t="shared" si="1"/>
        <v>7.7393808495320373</v>
      </c>
      <c r="K41" s="104">
        <f>'No.2-34（方向別）'!B41+'No.2-56（方向別）'!K41+'No.2-910（方向別）'!B41</f>
        <v>424</v>
      </c>
      <c r="L41" s="105">
        <f>'No.2-34（方向別）'!C41+'No.2-56（方向別）'!L41+'No.2-910（方向別）'!C41</f>
        <v>40</v>
      </c>
      <c r="M41" s="94">
        <f>'No.2-34（方向別）'!D41+'No.2-56（方向別）'!M41+'No.2-910（方向別）'!D41</f>
        <v>464</v>
      </c>
      <c r="N41" s="104">
        <f>'No.2-34（方向別）'!E41+'No.2-56（方向別）'!N41+'No.2-910（方向別）'!E41</f>
        <v>63</v>
      </c>
      <c r="O41" s="105">
        <f>'No.2-34（方向別）'!F41+'No.2-56（方向別）'!O41+'No.2-910（方向別）'!F41</f>
        <v>12</v>
      </c>
      <c r="P41" s="94">
        <f>'No.2-34（方向別）'!G41+'No.2-56（方向別）'!P41+'No.2-910（方向別）'!G41</f>
        <v>75</v>
      </c>
      <c r="Q41" s="93">
        <f t="shared" si="5"/>
        <v>539</v>
      </c>
      <c r="R41" s="95">
        <f t="shared" si="2"/>
        <v>13.914656771799629</v>
      </c>
      <c r="S41" s="96">
        <f t="shared" si="3"/>
        <v>8.5528403681370992</v>
      </c>
      <c r="T41" s="91"/>
      <c r="U41" s="91"/>
      <c r="V41" s="24">
        <v>1</v>
      </c>
      <c r="Z41" s="71"/>
      <c r="AA41" s="71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</row>
    <row r="42" spans="1:59" s="24" customFormat="1" ht="17.100000000000001" customHeight="1">
      <c r="A42" s="300" t="s">
        <v>35</v>
      </c>
      <c r="B42" s="104">
        <f>'No.2-12（方向別）'!B42+'No.2-12（方向別）'!K42</f>
        <v>368</v>
      </c>
      <c r="C42" s="105">
        <f>'No.2-12（方向別）'!C42+'No.2-12（方向別）'!L42</f>
        <v>39</v>
      </c>
      <c r="D42" s="94">
        <f>'No.2-12（方向別）'!D42+'No.2-12（方向別）'!M42</f>
        <v>407</v>
      </c>
      <c r="E42" s="104">
        <f>'No.2-12（方向別）'!E42+'No.2-12（方向別）'!N42</f>
        <v>62</v>
      </c>
      <c r="F42" s="105">
        <f>'No.2-12（方向別）'!F42+'No.2-12（方向別）'!O42</f>
        <v>11</v>
      </c>
      <c r="G42" s="94">
        <f>'No.2-12（方向別）'!G42+'No.2-12（方向別）'!P42</f>
        <v>73</v>
      </c>
      <c r="H42" s="93">
        <f t="shared" si="4"/>
        <v>480</v>
      </c>
      <c r="I42" s="95">
        <f t="shared" si="0"/>
        <v>15.208333333333334</v>
      </c>
      <c r="J42" s="96">
        <f t="shared" si="1"/>
        <v>8.639308855291576</v>
      </c>
      <c r="K42" s="104">
        <f>'No.2-34（方向別）'!B42+'No.2-56（方向別）'!K42+'No.2-910（方向別）'!B42</f>
        <v>378</v>
      </c>
      <c r="L42" s="105">
        <f>'No.2-34（方向別）'!C42+'No.2-56（方向別）'!L42+'No.2-910（方向別）'!C42</f>
        <v>37</v>
      </c>
      <c r="M42" s="94">
        <f>'No.2-34（方向別）'!D42+'No.2-56（方向別）'!M42+'No.2-910（方向別）'!D42</f>
        <v>415</v>
      </c>
      <c r="N42" s="104">
        <f>'No.2-34（方向別）'!E42+'No.2-56（方向別）'!N42+'No.2-910（方向別）'!E42</f>
        <v>59</v>
      </c>
      <c r="O42" s="105">
        <f>'No.2-34（方向別）'!F42+'No.2-56（方向別）'!O42+'No.2-910（方向別）'!F42</f>
        <v>16</v>
      </c>
      <c r="P42" s="94">
        <f>'No.2-34（方向別）'!G42+'No.2-56（方向別）'!P42+'No.2-910（方向別）'!G42</f>
        <v>75</v>
      </c>
      <c r="Q42" s="93">
        <f t="shared" si="5"/>
        <v>490</v>
      </c>
      <c r="R42" s="95">
        <f t="shared" si="2"/>
        <v>15.306122448979592</v>
      </c>
      <c r="S42" s="96">
        <f t="shared" si="3"/>
        <v>7.7753094255791808</v>
      </c>
      <c r="T42" s="91"/>
      <c r="U42" s="91"/>
      <c r="V42" s="24">
        <v>1</v>
      </c>
      <c r="Z42" s="71"/>
      <c r="AA42" s="71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</row>
    <row r="43" spans="1:59" s="24" customFormat="1" ht="17.100000000000001" customHeight="1">
      <c r="A43" s="300" t="s">
        <v>36</v>
      </c>
      <c r="B43" s="104">
        <f>'No.2-12（方向別）'!B43+'No.2-12（方向別）'!K43</f>
        <v>371</v>
      </c>
      <c r="C43" s="105">
        <f>'No.2-12（方向別）'!C43+'No.2-12（方向別）'!L43</f>
        <v>40</v>
      </c>
      <c r="D43" s="94">
        <f>'No.2-12（方向別）'!D43+'No.2-12（方向別）'!M43</f>
        <v>411</v>
      </c>
      <c r="E43" s="104">
        <f>'No.2-12（方向別）'!E43+'No.2-12（方向別）'!N43</f>
        <v>68</v>
      </c>
      <c r="F43" s="105">
        <f>'No.2-12（方向別）'!F43+'No.2-12（方向別）'!O43</f>
        <v>11</v>
      </c>
      <c r="G43" s="94">
        <f>'No.2-12（方向別）'!G43+'No.2-12（方向別）'!P43</f>
        <v>79</v>
      </c>
      <c r="H43" s="93">
        <f t="shared" si="4"/>
        <v>490</v>
      </c>
      <c r="I43" s="95">
        <f t="shared" si="0"/>
        <v>16.122448979591837</v>
      </c>
      <c r="J43" s="96">
        <f t="shared" si="1"/>
        <v>8.819294456443485</v>
      </c>
      <c r="K43" s="104">
        <f>'No.2-34（方向別）'!B43+'No.2-56（方向別）'!K43+'No.2-910（方向別）'!B43</f>
        <v>350</v>
      </c>
      <c r="L43" s="105">
        <f>'No.2-34（方向別）'!C43+'No.2-56（方向別）'!L43+'No.2-910（方向別）'!C43</f>
        <v>42</v>
      </c>
      <c r="M43" s="94">
        <f>'No.2-34（方向別）'!D43+'No.2-56（方向別）'!M43+'No.2-910（方向別）'!D43</f>
        <v>392</v>
      </c>
      <c r="N43" s="104">
        <f>'No.2-34（方向別）'!E43+'No.2-56（方向別）'!N43+'No.2-910（方向別）'!E43</f>
        <v>62</v>
      </c>
      <c r="O43" s="105">
        <f>'No.2-34（方向別）'!F43+'No.2-56（方向別）'!O43+'No.2-910（方向別）'!F43</f>
        <v>14</v>
      </c>
      <c r="P43" s="94">
        <f>'No.2-34（方向別）'!G43+'No.2-56（方向別）'!P43+'No.2-910（方向別）'!G43</f>
        <v>76</v>
      </c>
      <c r="Q43" s="93">
        <f t="shared" si="5"/>
        <v>468</v>
      </c>
      <c r="R43" s="95">
        <f t="shared" si="2"/>
        <v>16.239316239316242</v>
      </c>
      <c r="S43" s="96">
        <f t="shared" si="3"/>
        <v>7.4262139003490955</v>
      </c>
      <c r="T43" s="91"/>
      <c r="U43" s="91"/>
      <c r="V43" s="24">
        <v>1</v>
      </c>
      <c r="Z43" s="71"/>
      <c r="AA43" s="71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</row>
    <row r="44" spans="1:59" s="24" customFormat="1" ht="17.100000000000001" customHeight="1">
      <c r="A44" s="300" t="s">
        <v>37</v>
      </c>
      <c r="B44" s="107">
        <f>'No.2-12（方向別）'!B44+'No.2-12（方向別）'!K44</f>
        <v>338</v>
      </c>
      <c r="C44" s="108">
        <f>'No.2-12（方向別）'!C44+'No.2-12（方向別）'!L44</f>
        <v>41</v>
      </c>
      <c r="D44" s="109">
        <f>'No.2-12（方向別）'!D44+'No.2-12（方向別）'!M44</f>
        <v>379</v>
      </c>
      <c r="E44" s="107">
        <f>'No.2-12（方向別）'!E44+'No.2-12（方向別）'!N44</f>
        <v>62</v>
      </c>
      <c r="F44" s="110">
        <f>'No.2-12（方向別）'!F44+'No.2-12（方向別）'!O44</f>
        <v>9</v>
      </c>
      <c r="G44" s="109">
        <f>'No.2-12（方向別）'!G44+'No.2-12（方向別）'!P44</f>
        <v>71</v>
      </c>
      <c r="H44" s="104">
        <f t="shared" si="4"/>
        <v>450</v>
      </c>
      <c r="I44" s="95">
        <f t="shared" si="0"/>
        <v>15.777777777777779</v>
      </c>
      <c r="J44" s="96">
        <f t="shared" si="1"/>
        <v>8.0993520518358526</v>
      </c>
      <c r="K44" s="107">
        <f>'No.2-34（方向別）'!B44+'No.2-56（方向別）'!K44+'No.2-910（方向別）'!B44</f>
        <v>368</v>
      </c>
      <c r="L44" s="108">
        <f>'No.2-34（方向別）'!C44+'No.2-56（方向別）'!L44+'No.2-910（方向別）'!C44</f>
        <v>63</v>
      </c>
      <c r="M44" s="109">
        <f>'No.2-34（方向別）'!D44+'No.2-56（方向別）'!M44+'No.2-910（方向別）'!D44</f>
        <v>431</v>
      </c>
      <c r="N44" s="107">
        <f>'No.2-34（方向別）'!E44+'No.2-56（方向別）'!N44+'No.2-910（方向別）'!E44</f>
        <v>69</v>
      </c>
      <c r="O44" s="110">
        <f>'No.2-34（方向別）'!F44+'No.2-56（方向別）'!O44+'No.2-910（方向別）'!F44</f>
        <v>10</v>
      </c>
      <c r="P44" s="109">
        <f>'No.2-34（方向別）'!G44+'No.2-56（方向別）'!P44+'No.2-910（方向別）'!G44</f>
        <v>79</v>
      </c>
      <c r="Q44" s="104">
        <f t="shared" si="5"/>
        <v>510</v>
      </c>
      <c r="R44" s="95">
        <f t="shared" si="2"/>
        <v>15.490196078431374</v>
      </c>
      <c r="S44" s="96">
        <f t="shared" si="3"/>
        <v>8.0926689939701681</v>
      </c>
      <c r="T44" s="91"/>
      <c r="U44" s="91"/>
      <c r="V44" s="24">
        <v>1</v>
      </c>
      <c r="W44" s="72"/>
      <c r="Z44" s="71"/>
      <c r="AA44" s="71"/>
      <c r="AB44" s="72"/>
      <c r="AC44" s="72"/>
      <c r="AD44" s="72"/>
      <c r="AE44" s="72"/>
      <c r="AF44" s="23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</row>
    <row r="45" spans="1:59" s="24" customFormat="1" ht="17.100000000000001" customHeight="1">
      <c r="A45" s="112" t="s">
        <v>38</v>
      </c>
      <c r="B45" s="107">
        <f>'No.2-12（方向別）'!B45+'No.2-12（方向別）'!K45</f>
        <v>344</v>
      </c>
      <c r="C45" s="108">
        <f>'No.2-12（方向別）'!C45+'No.2-12（方向別）'!L45</f>
        <v>40</v>
      </c>
      <c r="D45" s="109">
        <f>'No.2-12（方向別）'!D45+'No.2-12（方向別）'!M45</f>
        <v>384</v>
      </c>
      <c r="E45" s="107">
        <f>'No.2-12（方向別）'!E45+'No.2-12（方向別）'!N45</f>
        <v>73</v>
      </c>
      <c r="F45" s="110">
        <f>'No.2-12（方向別）'!F45+'No.2-12（方向別）'!O45</f>
        <v>11</v>
      </c>
      <c r="G45" s="109">
        <f>'No.2-12（方向別）'!G45+'No.2-12（方向別）'!P45</f>
        <v>84</v>
      </c>
      <c r="H45" s="104">
        <f t="shared" si="4"/>
        <v>468</v>
      </c>
      <c r="I45" s="95">
        <f t="shared" si="0"/>
        <v>17.948717948717949</v>
      </c>
      <c r="J45" s="96">
        <f t="shared" si="1"/>
        <v>8.4233261339092866</v>
      </c>
      <c r="K45" s="107">
        <f>'No.2-34（方向別）'!B45+'No.2-56（方向別）'!K45+'No.2-910（方向別）'!B45</f>
        <v>367</v>
      </c>
      <c r="L45" s="108">
        <f>'No.2-34（方向別）'!C45+'No.2-56（方向別）'!L45+'No.2-910（方向別）'!C45</f>
        <v>69</v>
      </c>
      <c r="M45" s="109">
        <f>'No.2-34（方向別）'!D45+'No.2-56（方向別）'!M45+'No.2-910（方向別）'!D45</f>
        <v>436</v>
      </c>
      <c r="N45" s="107">
        <f>'No.2-34（方向別）'!E45+'No.2-56（方向別）'!N45+'No.2-910（方向別）'!E45</f>
        <v>71</v>
      </c>
      <c r="O45" s="110">
        <f>'No.2-34（方向別）'!F45+'No.2-56（方向別）'!O45+'No.2-910（方向別）'!F45</f>
        <v>8</v>
      </c>
      <c r="P45" s="109">
        <f>'No.2-34（方向別）'!G45+'No.2-56（方向別）'!P45+'No.2-910（方向別）'!G45</f>
        <v>79</v>
      </c>
      <c r="Q45" s="104">
        <f t="shared" si="5"/>
        <v>515</v>
      </c>
      <c r="R45" s="95">
        <f t="shared" si="2"/>
        <v>15.339805825242717</v>
      </c>
      <c r="S45" s="96">
        <f t="shared" si="3"/>
        <v>8.1720088860679141</v>
      </c>
      <c r="T45" s="91"/>
      <c r="U45" s="91"/>
      <c r="V45" s="24">
        <v>1</v>
      </c>
      <c r="W45" s="72"/>
      <c r="Z45" s="71"/>
      <c r="AA45" s="71"/>
      <c r="AB45" s="72"/>
      <c r="AC45" s="72"/>
      <c r="AD45" s="72"/>
      <c r="AE45" s="72"/>
      <c r="AF45" s="23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  <c r="BG45" s="72"/>
    </row>
    <row r="46" spans="1:59" s="24" customFormat="1" ht="17.100000000000001" customHeight="1">
      <c r="A46" s="113" t="s">
        <v>39</v>
      </c>
      <c r="B46" s="114">
        <f>'No.2-12（方向別）'!B46+'No.2-12（方向別）'!K46</f>
        <v>105</v>
      </c>
      <c r="C46" s="115">
        <f>'No.2-12（方向別）'!C46+'No.2-12（方向別）'!L46</f>
        <v>4</v>
      </c>
      <c r="D46" s="116">
        <f>'No.2-12（方向別）'!D46+'No.2-12（方向別）'!M46</f>
        <v>109</v>
      </c>
      <c r="E46" s="114">
        <f>'No.2-12（方向別）'!E46+'No.2-12（方向別）'!N46</f>
        <v>13</v>
      </c>
      <c r="F46" s="117">
        <f>'No.2-12（方向別）'!F46+'No.2-12（方向別）'!O46</f>
        <v>1</v>
      </c>
      <c r="G46" s="116">
        <f>'No.2-12（方向別）'!G46+'No.2-12（方向別）'!P46</f>
        <v>14</v>
      </c>
      <c r="H46" s="118">
        <f t="shared" si="4"/>
        <v>123</v>
      </c>
      <c r="I46" s="119">
        <f t="shared" si="0"/>
        <v>11.382113821138212</v>
      </c>
      <c r="J46" s="120">
        <f t="shared" si="1"/>
        <v>2.2138228941684663</v>
      </c>
      <c r="K46" s="114">
        <f>'No.2-34（方向別）'!B46+'No.2-56（方向別）'!K46+'No.2-910（方向別）'!B46</f>
        <v>85</v>
      </c>
      <c r="L46" s="115">
        <f>'No.2-34（方向別）'!C46+'No.2-56（方向別）'!L46+'No.2-910（方向別）'!C46</f>
        <v>21</v>
      </c>
      <c r="M46" s="116">
        <f>'No.2-34（方向別）'!D46+'No.2-56（方向別）'!M46+'No.2-910（方向別）'!D46</f>
        <v>106</v>
      </c>
      <c r="N46" s="114">
        <f>'No.2-34（方向別）'!E46+'No.2-56（方向別）'!N46+'No.2-910（方向別）'!E46</f>
        <v>15</v>
      </c>
      <c r="O46" s="117">
        <f>'No.2-34（方向別）'!F46+'No.2-56（方向別）'!O46+'No.2-910（方向別）'!F46</f>
        <v>2</v>
      </c>
      <c r="P46" s="116">
        <f>'No.2-34（方向別）'!G46+'No.2-56（方向別）'!P46+'No.2-910（方向別）'!G46</f>
        <v>17</v>
      </c>
      <c r="Q46" s="118">
        <f t="shared" si="5"/>
        <v>123</v>
      </c>
      <c r="R46" s="119">
        <f t="shared" si="2"/>
        <v>13.821138211382115</v>
      </c>
      <c r="S46" s="120">
        <f t="shared" si="3"/>
        <v>1.9517613456045699</v>
      </c>
      <c r="T46" s="91"/>
      <c r="U46" s="91"/>
      <c r="V46" s="23"/>
      <c r="W46" s="72"/>
      <c r="Z46" s="71"/>
      <c r="AA46" s="71"/>
      <c r="AB46" s="72"/>
      <c r="AC46" s="72"/>
      <c r="AD46" s="72"/>
      <c r="AE46" s="72"/>
      <c r="AF46" s="23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</row>
    <row r="47" spans="1:59" s="24" customFormat="1" ht="17.100000000000001" customHeight="1">
      <c r="A47" s="122" t="s">
        <v>40</v>
      </c>
      <c r="B47" s="123">
        <f>'No.2-12（方向別）'!B47+'No.2-12（方向別）'!K47</f>
        <v>52</v>
      </c>
      <c r="C47" s="124">
        <f>'No.2-12（方向別）'!C47+'No.2-12（方向別）'!L47</f>
        <v>3</v>
      </c>
      <c r="D47" s="125">
        <f>'No.2-12（方向別）'!D47+'No.2-12（方向別）'!M47</f>
        <v>55</v>
      </c>
      <c r="E47" s="123">
        <f>'No.2-12（方向別）'!E47+'No.2-12（方向別）'!N47</f>
        <v>16</v>
      </c>
      <c r="F47" s="126">
        <f>'No.2-12（方向別）'!F47+'No.2-12（方向別）'!O47</f>
        <v>1</v>
      </c>
      <c r="G47" s="125">
        <f>'No.2-12（方向別）'!G47+'No.2-12（方向別）'!P47</f>
        <v>17</v>
      </c>
      <c r="H47" s="127">
        <f t="shared" si="4"/>
        <v>72</v>
      </c>
      <c r="I47" s="128">
        <f t="shared" si="0"/>
        <v>23.611111111111111</v>
      </c>
      <c r="J47" s="129">
        <f t="shared" si="1"/>
        <v>1.2958963282937364</v>
      </c>
      <c r="K47" s="123">
        <f>'No.2-34（方向別）'!B47+'No.2-56（方向別）'!K47+'No.2-910（方向別）'!B47</f>
        <v>58</v>
      </c>
      <c r="L47" s="124">
        <f>'No.2-34（方向別）'!C47+'No.2-56（方向別）'!L47+'No.2-910（方向別）'!C47</f>
        <v>7</v>
      </c>
      <c r="M47" s="125">
        <f>'No.2-34（方向別）'!D47+'No.2-56（方向別）'!M47+'No.2-910（方向別）'!D47</f>
        <v>65</v>
      </c>
      <c r="N47" s="123">
        <f>'No.2-34（方向別）'!E47+'No.2-56（方向別）'!N47+'No.2-910（方向別）'!E47</f>
        <v>10</v>
      </c>
      <c r="O47" s="126">
        <f>'No.2-34（方向別）'!F47+'No.2-56（方向別）'!O47+'No.2-910（方向別）'!F47</f>
        <v>1</v>
      </c>
      <c r="P47" s="125">
        <f>'No.2-34（方向別）'!G47+'No.2-56（方向別）'!P47+'No.2-910（方向別）'!G47</f>
        <v>11</v>
      </c>
      <c r="Q47" s="127">
        <f t="shared" si="5"/>
        <v>76</v>
      </c>
      <c r="R47" s="128">
        <f t="shared" si="2"/>
        <v>14.473684210526315</v>
      </c>
      <c r="S47" s="129">
        <f t="shared" si="3"/>
        <v>1.2059663598857504</v>
      </c>
      <c r="T47" s="91"/>
      <c r="U47" s="91"/>
      <c r="V47" s="23"/>
      <c r="W47" s="72"/>
      <c r="Z47" s="71"/>
      <c r="AA47" s="71"/>
      <c r="AB47" s="72"/>
      <c r="AC47" s="72"/>
      <c r="AD47" s="72"/>
      <c r="AE47" s="72"/>
      <c r="AF47" s="23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</row>
    <row r="48" spans="1:59" s="24" customFormat="1" ht="17.100000000000001" customHeight="1">
      <c r="A48" s="122" t="s">
        <v>41</v>
      </c>
      <c r="B48" s="123">
        <f>'No.2-12（方向別）'!B48+'No.2-12（方向別）'!K48</f>
        <v>81</v>
      </c>
      <c r="C48" s="124">
        <f>'No.2-12（方向別）'!C48+'No.2-12（方向別）'!L48</f>
        <v>9</v>
      </c>
      <c r="D48" s="125">
        <f>'No.2-12（方向別）'!D48+'No.2-12（方向別）'!M48</f>
        <v>90</v>
      </c>
      <c r="E48" s="123">
        <f>'No.2-12（方向別）'!E48+'No.2-12（方向別）'!N48</f>
        <v>12</v>
      </c>
      <c r="F48" s="126">
        <f>'No.2-12（方向別）'!F48+'No.2-12（方向別）'!O48</f>
        <v>1</v>
      </c>
      <c r="G48" s="125">
        <f>'No.2-12（方向別）'!G48+'No.2-12（方向別）'!P48</f>
        <v>13</v>
      </c>
      <c r="H48" s="127">
        <f t="shared" si="4"/>
        <v>103</v>
      </c>
      <c r="I48" s="128">
        <f t="shared" si="0"/>
        <v>12.621359223300971</v>
      </c>
      <c r="J48" s="129">
        <f t="shared" si="1"/>
        <v>1.8538516918646508</v>
      </c>
      <c r="K48" s="123">
        <f>'No.2-34（方向別）'!B48+'No.2-56（方向別）'!K48+'No.2-910（方向別）'!B48</f>
        <v>63</v>
      </c>
      <c r="L48" s="124">
        <f>'No.2-34（方向別）'!C48+'No.2-56（方向別）'!L48+'No.2-910（方向別）'!C48</f>
        <v>5</v>
      </c>
      <c r="M48" s="125">
        <f>'No.2-34（方向別）'!D48+'No.2-56（方向別）'!M48+'No.2-910（方向別）'!D48</f>
        <v>68</v>
      </c>
      <c r="N48" s="123">
        <f>'No.2-34（方向別）'!E48+'No.2-56（方向別）'!N48+'No.2-910（方向別）'!E48</f>
        <v>12</v>
      </c>
      <c r="O48" s="126">
        <f>'No.2-34（方向別）'!F48+'No.2-56（方向別）'!O48+'No.2-910（方向別）'!F48</f>
        <v>0</v>
      </c>
      <c r="P48" s="125">
        <f>'No.2-34（方向別）'!G48+'No.2-56（方向別）'!P48+'No.2-910（方向別）'!G48</f>
        <v>12</v>
      </c>
      <c r="Q48" s="127">
        <f t="shared" si="5"/>
        <v>80</v>
      </c>
      <c r="R48" s="128">
        <f t="shared" si="2"/>
        <v>15</v>
      </c>
      <c r="S48" s="129">
        <f t="shared" si="3"/>
        <v>1.2694382735639478</v>
      </c>
      <c r="T48" s="91"/>
      <c r="U48" s="91"/>
      <c r="V48" s="23"/>
      <c r="W48" s="72"/>
      <c r="Z48" s="71"/>
      <c r="AA48" s="71"/>
      <c r="AB48" s="72"/>
      <c r="AC48" s="72"/>
      <c r="AD48" s="72"/>
      <c r="AE48" s="72"/>
      <c r="AF48" s="23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</row>
    <row r="49" spans="1:59" s="24" customFormat="1" ht="17.100000000000001" customHeight="1">
      <c r="A49" s="122" t="s">
        <v>42</v>
      </c>
      <c r="B49" s="123">
        <f>'No.2-12（方向別）'!B49+'No.2-12（方向別）'!K49</f>
        <v>55</v>
      </c>
      <c r="C49" s="124">
        <f>'No.2-12（方向別）'!C49+'No.2-12（方向別）'!L49</f>
        <v>3</v>
      </c>
      <c r="D49" s="125">
        <f>'No.2-12（方向別）'!D49+'No.2-12（方向別）'!M49</f>
        <v>58</v>
      </c>
      <c r="E49" s="123">
        <f>'No.2-12（方向別）'!E49+'No.2-12（方向別）'!N49</f>
        <v>14</v>
      </c>
      <c r="F49" s="126">
        <f>'No.2-12（方向別）'!F49+'No.2-12（方向別）'!O49</f>
        <v>0</v>
      </c>
      <c r="G49" s="125">
        <f>'No.2-12（方向別）'!G49+'No.2-12（方向別）'!P49</f>
        <v>14</v>
      </c>
      <c r="H49" s="127">
        <f t="shared" si="4"/>
        <v>72</v>
      </c>
      <c r="I49" s="128">
        <f t="shared" si="0"/>
        <v>19.444444444444446</v>
      </c>
      <c r="J49" s="129">
        <f t="shared" si="1"/>
        <v>1.2958963282937364</v>
      </c>
      <c r="K49" s="123">
        <f>'No.2-34（方向別）'!B49+'No.2-56（方向別）'!K49+'No.2-910（方向別）'!B49</f>
        <v>74</v>
      </c>
      <c r="L49" s="124">
        <f>'No.2-34（方向別）'!C49+'No.2-56（方向別）'!L49+'No.2-910（方向別）'!C49</f>
        <v>6</v>
      </c>
      <c r="M49" s="125">
        <f>'No.2-34（方向別）'!D49+'No.2-56（方向別）'!M49+'No.2-910（方向別）'!D49</f>
        <v>80</v>
      </c>
      <c r="N49" s="123">
        <f>'No.2-34（方向別）'!E49+'No.2-56（方向別）'!N49+'No.2-910（方向別）'!E49</f>
        <v>17</v>
      </c>
      <c r="O49" s="126">
        <f>'No.2-34（方向別）'!F49+'No.2-56（方向別）'!O49+'No.2-910（方向別）'!F49</f>
        <v>0</v>
      </c>
      <c r="P49" s="125">
        <f>'No.2-34（方向別）'!G49+'No.2-56（方向別）'!P49+'No.2-910（方向別）'!G49</f>
        <v>17</v>
      </c>
      <c r="Q49" s="127">
        <f t="shared" si="5"/>
        <v>97</v>
      </c>
      <c r="R49" s="128">
        <f t="shared" si="2"/>
        <v>17.52577319587629</v>
      </c>
      <c r="S49" s="129">
        <f t="shared" si="3"/>
        <v>1.5391939066962868</v>
      </c>
      <c r="T49" s="91"/>
      <c r="U49" s="91"/>
      <c r="V49" s="23"/>
      <c r="W49" s="72"/>
      <c r="Z49" s="71"/>
      <c r="AA49" s="71"/>
      <c r="AB49" s="72"/>
      <c r="AC49" s="72"/>
      <c r="AD49" s="72"/>
      <c r="AE49" s="72"/>
      <c r="AF49" s="23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</row>
    <row r="50" spans="1:59" s="24" customFormat="1" ht="17.100000000000001" customHeight="1">
      <c r="A50" s="122" t="s">
        <v>43</v>
      </c>
      <c r="B50" s="74">
        <f>'No.2-12（方向別）'!B50+'No.2-12（方向別）'!K50</f>
        <v>85</v>
      </c>
      <c r="C50" s="75">
        <f>'No.2-12（方向別）'!C50+'No.2-12（方向別）'!L50</f>
        <v>4</v>
      </c>
      <c r="D50" s="75">
        <f>'No.2-12（方向別）'!D50+'No.2-12（方向別）'!M50</f>
        <v>89</v>
      </c>
      <c r="E50" s="74">
        <f>'No.2-12（方向別）'!E50+'No.2-12（方向別）'!N50</f>
        <v>15</v>
      </c>
      <c r="F50" s="75">
        <f>'No.2-12（方向別）'!F50+'No.2-12（方向別）'!O50</f>
        <v>0</v>
      </c>
      <c r="G50" s="75">
        <f>'No.2-12（方向別）'!G50+'No.2-12（方向別）'!P50</f>
        <v>15</v>
      </c>
      <c r="H50" s="74">
        <f t="shared" si="4"/>
        <v>104</v>
      </c>
      <c r="I50" s="76">
        <f t="shared" si="0"/>
        <v>14.423076923076923</v>
      </c>
      <c r="J50" s="77">
        <f t="shared" si="1"/>
        <v>1.8718502519798415</v>
      </c>
      <c r="K50" s="74">
        <f>'No.2-34（方向別）'!B50+'No.2-56（方向別）'!K50+'No.2-910（方向別）'!B50</f>
        <v>69</v>
      </c>
      <c r="L50" s="75">
        <f>'No.2-34（方向別）'!C50+'No.2-56（方向別）'!L50+'No.2-910（方向別）'!C50</f>
        <v>9</v>
      </c>
      <c r="M50" s="75">
        <f>'No.2-34（方向別）'!D50+'No.2-56（方向別）'!M50+'No.2-910（方向別）'!D50</f>
        <v>78</v>
      </c>
      <c r="N50" s="74">
        <f>'No.2-34（方向別）'!E50+'No.2-56（方向別）'!N50+'No.2-910（方向別）'!E50</f>
        <v>14</v>
      </c>
      <c r="O50" s="75">
        <f>'No.2-34（方向別）'!F50+'No.2-56（方向別）'!O50+'No.2-910（方向別）'!F50</f>
        <v>2</v>
      </c>
      <c r="P50" s="75">
        <f>'No.2-34（方向別）'!G50+'No.2-56（方向別）'!P50+'No.2-910（方向別）'!G50</f>
        <v>16</v>
      </c>
      <c r="Q50" s="74">
        <f t="shared" si="5"/>
        <v>94</v>
      </c>
      <c r="R50" s="76">
        <f t="shared" si="2"/>
        <v>17.021276595744681</v>
      </c>
      <c r="S50" s="77">
        <f t="shared" si="3"/>
        <v>1.4915899714376388</v>
      </c>
      <c r="T50" s="70"/>
      <c r="U50" s="70"/>
      <c r="Z50" s="71"/>
      <c r="AA50" s="71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</row>
    <row r="51" spans="1:59" s="24" customFormat="1" ht="17.100000000000001" customHeight="1">
      <c r="A51" s="131" t="s">
        <v>44</v>
      </c>
      <c r="B51" s="86">
        <f>'No.2-12（方向別）'!B51+'No.2-12（方向別）'!K51</f>
        <v>56</v>
      </c>
      <c r="C51" s="87">
        <f>'No.2-12（方向別）'!C51+'No.2-12（方向別）'!L51</f>
        <v>3</v>
      </c>
      <c r="D51" s="87">
        <f>'No.2-12（方向別）'!D51+'No.2-12（方向別）'!M51</f>
        <v>59</v>
      </c>
      <c r="E51" s="86">
        <f>'No.2-12（方向別）'!E51+'No.2-12（方向別）'!N51</f>
        <v>14</v>
      </c>
      <c r="F51" s="87">
        <f>'No.2-12（方向別）'!F51+'No.2-12（方向別）'!O51</f>
        <v>0</v>
      </c>
      <c r="G51" s="87">
        <f>'No.2-12（方向別）'!G51+'No.2-12（方向別）'!P51</f>
        <v>14</v>
      </c>
      <c r="H51" s="86">
        <f t="shared" si="4"/>
        <v>73</v>
      </c>
      <c r="I51" s="132">
        <f t="shared" si="0"/>
        <v>19.178082191780824</v>
      </c>
      <c r="J51" s="133">
        <f t="shared" si="1"/>
        <v>1.3138948884089272</v>
      </c>
      <c r="K51" s="86">
        <f>'No.2-34（方向別）'!B51+'No.2-56（方向別）'!K51+'No.2-910（方向別）'!B51</f>
        <v>58</v>
      </c>
      <c r="L51" s="87">
        <f>'No.2-34（方向別）'!C51+'No.2-56（方向別）'!L51+'No.2-910（方向別）'!C51</f>
        <v>6</v>
      </c>
      <c r="M51" s="87">
        <f>'No.2-34（方向別）'!D51+'No.2-56（方向別）'!M51+'No.2-910（方向別）'!D51</f>
        <v>64</v>
      </c>
      <c r="N51" s="86">
        <f>'No.2-34（方向別）'!E51+'No.2-56（方向別）'!N51+'No.2-910（方向別）'!E51</f>
        <v>10</v>
      </c>
      <c r="O51" s="87">
        <f>'No.2-34（方向別）'!F51+'No.2-56（方向別）'!O51+'No.2-910（方向別）'!F51</f>
        <v>1</v>
      </c>
      <c r="P51" s="87">
        <f>'No.2-34（方向別）'!G51+'No.2-56（方向別）'!P51+'No.2-910（方向別）'!G51</f>
        <v>11</v>
      </c>
      <c r="Q51" s="86">
        <f t="shared" si="5"/>
        <v>75</v>
      </c>
      <c r="R51" s="132">
        <f t="shared" si="2"/>
        <v>14.666666666666666</v>
      </c>
      <c r="S51" s="133">
        <f t="shared" si="3"/>
        <v>1.1900983814662012</v>
      </c>
      <c r="T51" s="70"/>
      <c r="U51" s="70"/>
      <c r="Z51" s="71"/>
      <c r="AA51" s="71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  <c r="BG51" s="72"/>
    </row>
    <row r="52" spans="1:59" s="24" customFormat="1" ht="17.100000000000001" customHeight="1">
      <c r="A52" s="112" t="s">
        <v>45</v>
      </c>
      <c r="B52" s="93">
        <f>'No.2-12（方向別）'!B52+'No.2-12（方向別）'!K52</f>
        <v>434</v>
      </c>
      <c r="C52" s="94">
        <f>'No.2-12（方向別）'!C52+'No.2-12（方向別）'!L52</f>
        <v>26</v>
      </c>
      <c r="D52" s="94">
        <f>'No.2-12（方向別）'!D52+'No.2-12（方向別）'!M52</f>
        <v>460</v>
      </c>
      <c r="E52" s="93">
        <f>'No.2-12（方向別）'!E52+'No.2-12（方向別）'!N52</f>
        <v>84</v>
      </c>
      <c r="F52" s="94">
        <f>'No.2-12（方向別）'!F52+'No.2-12（方向別）'!O52</f>
        <v>3</v>
      </c>
      <c r="G52" s="94">
        <f>'No.2-12（方向別）'!G52+'No.2-12（方向別）'!P52</f>
        <v>87</v>
      </c>
      <c r="H52" s="93">
        <f t="shared" si="4"/>
        <v>547</v>
      </c>
      <c r="I52" s="95">
        <f t="shared" si="0"/>
        <v>15.90493601462523</v>
      </c>
      <c r="J52" s="96">
        <f t="shared" si="1"/>
        <v>9.8452123830093594</v>
      </c>
      <c r="K52" s="93">
        <f>'No.2-34（方向別）'!B52+'No.2-56（方向別）'!K52+'No.2-910（方向別）'!B52</f>
        <v>407</v>
      </c>
      <c r="L52" s="94">
        <f>'No.2-34（方向別）'!C52+'No.2-56（方向別）'!L52+'No.2-910（方向別）'!C52</f>
        <v>54</v>
      </c>
      <c r="M52" s="94">
        <f>'No.2-34（方向別）'!D52+'No.2-56（方向別）'!M52+'No.2-910（方向別）'!D52</f>
        <v>461</v>
      </c>
      <c r="N52" s="93">
        <f>'No.2-34（方向別）'!E52+'No.2-56（方向別）'!N52+'No.2-910（方向別）'!E52</f>
        <v>78</v>
      </c>
      <c r="O52" s="94">
        <f>'No.2-34（方向別）'!F52+'No.2-56（方向別）'!O52+'No.2-910（方向別）'!F52</f>
        <v>6</v>
      </c>
      <c r="P52" s="94">
        <f>'No.2-34（方向別）'!G52+'No.2-56（方向別）'!P52+'No.2-910（方向別）'!G52</f>
        <v>84</v>
      </c>
      <c r="Q52" s="93">
        <f t="shared" si="5"/>
        <v>545</v>
      </c>
      <c r="R52" s="95">
        <f t="shared" si="2"/>
        <v>15.412844036697248</v>
      </c>
      <c r="S52" s="96">
        <f t="shared" si="3"/>
        <v>8.6480482386543951</v>
      </c>
      <c r="T52" s="91"/>
      <c r="U52" s="91"/>
      <c r="V52" s="24">
        <v>1</v>
      </c>
      <c r="Z52" s="71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</row>
    <row r="53" spans="1:59" s="24" customFormat="1" ht="17.100000000000001" customHeight="1">
      <c r="A53" s="98" t="s">
        <v>46</v>
      </c>
      <c r="B53" s="134">
        <f>'No.2-12（方向別）'!B53+'No.2-12（方向別）'!K53</f>
        <v>61</v>
      </c>
      <c r="C53" s="135">
        <f>'No.2-12（方向別）'!C53+'No.2-12（方向別）'!L53</f>
        <v>2</v>
      </c>
      <c r="D53" s="135">
        <f>'No.2-12（方向別）'!D53+'No.2-12（方向別）'!M53</f>
        <v>63</v>
      </c>
      <c r="E53" s="134">
        <f>'No.2-12（方向別）'!E53+'No.2-12（方向別）'!N53</f>
        <v>12</v>
      </c>
      <c r="F53" s="135">
        <f>'No.2-12（方向別）'!F53+'No.2-12（方向別）'!O53</f>
        <v>0</v>
      </c>
      <c r="G53" s="135">
        <f>'No.2-12（方向別）'!G53+'No.2-12（方向別）'!P53</f>
        <v>12</v>
      </c>
      <c r="H53" s="134">
        <f t="shared" si="4"/>
        <v>75</v>
      </c>
      <c r="I53" s="136">
        <f t="shared" si="0"/>
        <v>16</v>
      </c>
      <c r="J53" s="137">
        <f t="shared" si="1"/>
        <v>1.3498920086393087</v>
      </c>
      <c r="K53" s="134">
        <f>'No.2-34（方向別）'!B53+'No.2-56（方向別）'!K53+'No.2-910（方向別）'!B53</f>
        <v>57</v>
      </c>
      <c r="L53" s="135">
        <f>'No.2-34（方向別）'!C53+'No.2-56（方向別）'!L53+'No.2-910（方向別）'!C53</f>
        <v>4</v>
      </c>
      <c r="M53" s="135">
        <f>'No.2-34（方向別）'!D53+'No.2-56（方向別）'!M53+'No.2-910（方向別）'!D53</f>
        <v>61</v>
      </c>
      <c r="N53" s="134">
        <f>'No.2-34（方向別）'!E53+'No.2-56（方向別）'!N53+'No.2-910（方向別）'!E53</f>
        <v>16</v>
      </c>
      <c r="O53" s="135">
        <f>'No.2-34（方向別）'!F53+'No.2-56（方向別）'!O53+'No.2-910（方向別）'!F53</f>
        <v>0</v>
      </c>
      <c r="P53" s="135">
        <f>'No.2-34（方向別）'!G53+'No.2-56（方向別）'!P53+'No.2-910（方向別）'!G53</f>
        <v>16</v>
      </c>
      <c r="Q53" s="134">
        <f t="shared" si="5"/>
        <v>77</v>
      </c>
      <c r="R53" s="136">
        <f t="shared" si="2"/>
        <v>20.779220779220779</v>
      </c>
      <c r="S53" s="137">
        <f t="shared" si="3"/>
        <v>1.2218343383052999</v>
      </c>
      <c r="T53" s="70"/>
      <c r="U53" s="70"/>
      <c r="Z53" s="71"/>
      <c r="AA53" s="71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2"/>
      <c r="BF53" s="72"/>
      <c r="BG53" s="72"/>
    </row>
    <row r="54" spans="1:59" s="24" customFormat="1" ht="17.100000000000001" customHeight="1">
      <c r="A54" s="73" t="s">
        <v>47</v>
      </c>
      <c r="B54" s="74">
        <f>'No.2-12（方向別）'!B54+'No.2-12（方向別）'!K54</f>
        <v>52</v>
      </c>
      <c r="C54" s="75">
        <f>'No.2-12（方向別）'!C54+'No.2-12（方向別）'!L54</f>
        <v>8</v>
      </c>
      <c r="D54" s="75">
        <f>'No.2-12（方向別）'!D54+'No.2-12（方向別）'!M54</f>
        <v>60</v>
      </c>
      <c r="E54" s="74">
        <f>'No.2-12（方向別）'!E54+'No.2-12（方向別）'!N54</f>
        <v>15</v>
      </c>
      <c r="F54" s="75">
        <f>'No.2-12（方向別）'!F54+'No.2-12（方向別）'!O54</f>
        <v>0</v>
      </c>
      <c r="G54" s="75">
        <f>'No.2-12（方向別）'!G54+'No.2-12（方向別）'!P54</f>
        <v>15</v>
      </c>
      <c r="H54" s="74">
        <f t="shared" si="4"/>
        <v>75</v>
      </c>
      <c r="I54" s="76">
        <f t="shared" si="0"/>
        <v>20</v>
      </c>
      <c r="J54" s="77">
        <f t="shared" si="1"/>
        <v>1.3498920086393087</v>
      </c>
      <c r="K54" s="74">
        <f>'No.2-34（方向別）'!B54+'No.2-56（方向別）'!K54+'No.2-910（方向別）'!B54</f>
        <v>80</v>
      </c>
      <c r="L54" s="75">
        <f>'No.2-34（方向別）'!C54+'No.2-56（方向別）'!L54+'No.2-910（方向別）'!C54</f>
        <v>7</v>
      </c>
      <c r="M54" s="75">
        <f>'No.2-34（方向別）'!D54+'No.2-56（方向別）'!M54+'No.2-910（方向別）'!D54</f>
        <v>87</v>
      </c>
      <c r="N54" s="74">
        <f>'No.2-34（方向別）'!E54+'No.2-56（方向別）'!N54+'No.2-910（方向別）'!E54</f>
        <v>17</v>
      </c>
      <c r="O54" s="75">
        <f>'No.2-34（方向別）'!F54+'No.2-56（方向別）'!O54+'No.2-910（方向別）'!F54</f>
        <v>0</v>
      </c>
      <c r="P54" s="75">
        <f>'No.2-34（方向別）'!G54+'No.2-56（方向別）'!P54+'No.2-910（方向別）'!G54</f>
        <v>17</v>
      </c>
      <c r="Q54" s="74">
        <f t="shared" si="5"/>
        <v>104</v>
      </c>
      <c r="R54" s="76">
        <f t="shared" si="2"/>
        <v>16.346153846153847</v>
      </c>
      <c r="S54" s="77">
        <f t="shared" si="3"/>
        <v>1.6502697556331323</v>
      </c>
      <c r="T54" s="70"/>
      <c r="U54" s="70"/>
      <c r="Z54" s="71"/>
      <c r="AA54" s="71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  <c r="BE54" s="72"/>
      <c r="BF54" s="72"/>
      <c r="BG54" s="72"/>
    </row>
    <row r="55" spans="1:59" s="24" customFormat="1" ht="17.100000000000001" customHeight="1">
      <c r="A55" s="73" t="s">
        <v>48</v>
      </c>
      <c r="B55" s="74">
        <f>'No.2-12（方向別）'!B55+'No.2-12（方向別）'!K55</f>
        <v>63</v>
      </c>
      <c r="C55" s="75">
        <f>'No.2-12（方向別）'!C55+'No.2-12（方向別）'!L55</f>
        <v>3</v>
      </c>
      <c r="D55" s="75">
        <f>'No.2-12（方向別）'!D55+'No.2-12（方向別）'!M55</f>
        <v>66</v>
      </c>
      <c r="E55" s="74">
        <f>'No.2-12（方向別）'!E55+'No.2-12（方向別）'!N55</f>
        <v>15</v>
      </c>
      <c r="F55" s="75">
        <f>'No.2-12（方向別）'!F55+'No.2-12（方向別）'!O55</f>
        <v>0</v>
      </c>
      <c r="G55" s="75">
        <f>'No.2-12（方向別）'!G55+'No.2-12（方向別）'!P55</f>
        <v>15</v>
      </c>
      <c r="H55" s="74">
        <f t="shared" si="4"/>
        <v>81</v>
      </c>
      <c r="I55" s="76">
        <f t="shared" si="0"/>
        <v>18.518518518518519</v>
      </c>
      <c r="J55" s="77">
        <f t="shared" si="1"/>
        <v>1.4578833693304536</v>
      </c>
      <c r="K55" s="74">
        <f>'No.2-34（方向別）'!B55+'No.2-56（方向別）'!K55+'No.2-910（方向別）'!B55</f>
        <v>59</v>
      </c>
      <c r="L55" s="75">
        <f>'No.2-34（方向別）'!C55+'No.2-56（方向別）'!L55+'No.2-910（方向別）'!C55</f>
        <v>5</v>
      </c>
      <c r="M55" s="75">
        <f>'No.2-34（方向別）'!D55+'No.2-56（方向別）'!M55+'No.2-910（方向別）'!D55</f>
        <v>64</v>
      </c>
      <c r="N55" s="74">
        <f>'No.2-34（方向別）'!E55+'No.2-56（方向別）'!N55+'No.2-910（方向別）'!E55</f>
        <v>13</v>
      </c>
      <c r="O55" s="75">
        <f>'No.2-34（方向別）'!F55+'No.2-56（方向別）'!O55+'No.2-910（方向別）'!F55</f>
        <v>0</v>
      </c>
      <c r="P55" s="75">
        <f>'No.2-34（方向別）'!G55+'No.2-56（方向別）'!P55+'No.2-910（方向別）'!G55</f>
        <v>13</v>
      </c>
      <c r="Q55" s="74">
        <f t="shared" si="5"/>
        <v>77</v>
      </c>
      <c r="R55" s="76">
        <f t="shared" si="2"/>
        <v>16.883116883116884</v>
      </c>
      <c r="S55" s="77">
        <f t="shared" si="3"/>
        <v>1.2218343383052999</v>
      </c>
      <c r="T55" s="70"/>
      <c r="U55" s="70"/>
      <c r="Z55" s="71"/>
      <c r="AA55" s="71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  <c r="AZ55" s="72"/>
      <c r="BA55" s="72"/>
      <c r="BB55" s="72"/>
      <c r="BC55" s="72"/>
      <c r="BD55" s="72"/>
      <c r="BE55" s="72"/>
      <c r="BF55" s="72"/>
      <c r="BG55" s="72"/>
    </row>
    <row r="56" spans="1:59" s="24" customFormat="1" ht="17.100000000000001" customHeight="1">
      <c r="A56" s="73" t="s">
        <v>49</v>
      </c>
      <c r="B56" s="74">
        <f>'No.2-12（方向別）'!B56+'No.2-12（方向別）'!K56</f>
        <v>48</v>
      </c>
      <c r="C56" s="75">
        <f>'No.2-12（方向別）'!C56+'No.2-12（方向別）'!L56</f>
        <v>8</v>
      </c>
      <c r="D56" s="75">
        <f>'No.2-12（方向別）'!D56+'No.2-12（方向別）'!M56</f>
        <v>56</v>
      </c>
      <c r="E56" s="74">
        <f>'No.2-12（方向別）'!E56+'No.2-12（方向別）'!N56</f>
        <v>12</v>
      </c>
      <c r="F56" s="75">
        <f>'No.2-12（方向別）'!F56+'No.2-12（方向別）'!O56</f>
        <v>2</v>
      </c>
      <c r="G56" s="75">
        <f>'No.2-12（方向別）'!G56+'No.2-12（方向別）'!P56</f>
        <v>14</v>
      </c>
      <c r="H56" s="74">
        <f t="shared" si="4"/>
        <v>70</v>
      </c>
      <c r="I56" s="128">
        <f t="shared" si="0"/>
        <v>20</v>
      </c>
      <c r="J56" s="129">
        <f t="shared" si="1"/>
        <v>1.2598992080633549</v>
      </c>
      <c r="K56" s="74">
        <f>'No.2-34（方向別）'!B56+'No.2-56（方向別）'!K56+'No.2-910（方向別）'!B56</f>
        <v>68</v>
      </c>
      <c r="L56" s="75">
        <f>'No.2-34（方向別）'!C56+'No.2-56（方向別）'!L56+'No.2-910（方向別）'!C56</f>
        <v>4</v>
      </c>
      <c r="M56" s="75">
        <f>'No.2-34（方向別）'!D56+'No.2-56（方向別）'!M56+'No.2-910（方向別）'!D56</f>
        <v>72</v>
      </c>
      <c r="N56" s="74">
        <f>'No.2-34（方向別）'!E56+'No.2-56（方向別）'!N56+'No.2-910（方向別）'!E56</f>
        <v>10</v>
      </c>
      <c r="O56" s="75">
        <f>'No.2-34（方向別）'!F56+'No.2-56（方向別）'!O56+'No.2-910（方向別）'!F56</f>
        <v>0</v>
      </c>
      <c r="P56" s="75">
        <f>'No.2-34（方向別）'!G56+'No.2-56（方向別）'!P56+'No.2-910（方向別）'!G56</f>
        <v>10</v>
      </c>
      <c r="Q56" s="74">
        <f t="shared" si="5"/>
        <v>82</v>
      </c>
      <c r="R56" s="128">
        <f t="shared" si="2"/>
        <v>12.195121951219512</v>
      </c>
      <c r="S56" s="129">
        <f t="shared" si="3"/>
        <v>1.3011742304030467</v>
      </c>
      <c r="T56" s="91"/>
      <c r="U56" s="91"/>
      <c r="Z56" s="71"/>
      <c r="AA56" s="71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</row>
    <row r="57" spans="1:59" s="24" customFormat="1" ht="17.100000000000001" customHeight="1">
      <c r="A57" s="73" t="s">
        <v>50</v>
      </c>
      <c r="B57" s="74">
        <f>'No.2-12（方向別）'!B57+'No.2-12（方向別）'!K57</f>
        <v>58</v>
      </c>
      <c r="C57" s="75">
        <f>'No.2-12（方向別）'!C57+'No.2-12（方向別）'!L57</f>
        <v>3</v>
      </c>
      <c r="D57" s="75">
        <f>'No.2-12（方向別）'!D57+'No.2-12（方向別）'!M57</f>
        <v>61</v>
      </c>
      <c r="E57" s="74">
        <f>'No.2-12（方向別）'!E57+'No.2-12（方向別）'!N57</f>
        <v>15</v>
      </c>
      <c r="F57" s="75">
        <f>'No.2-12（方向別）'!F57+'No.2-12（方向別）'!O57</f>
        <v>1</v>
      </c>
      <c r="G57" s="75">
        <f>'No.2-12（方向別）'!G57+'No.2-12（方向別）'!P57</f>
        <v>16</v>
      </c>
      <c r="H57" s="74">
        <f t="shared" si="4"/>
        <v>77</v>
      </c>
      <c r="I57" s="76">
        <f t="shared" si="0"/>
        <v>20.779220779220779</v>
      </c>
      <c r="J57" s="77">
        <f t="shared" si="1"/>
        <v>1.3858891288696904</v>
      </c>
      <c r="K57" s="74">
        <f>'No.2-34（方向別）'!B57+'No.2-56（方向別）'!K57+'No.2-910（方向別）'!B57</f>
        <v>65</v>
      </c>
      <c r="L57" s="75">
        <f>'No.2-34（方向別）'!C57+'No.2-56（方向別）'!L57+'No.2-910（方向別）'!C57</f>
        <v>4</v>
      </c>
      <c r="M57" s="75">
        <f>'No.2-34（方向別）'!D57+'No.2-56（方向別）'!M57+'No.2-910（方向別）'!D57</f>
        <v>69</v>
      </c>
      <c r="N57" s="74">
        <f>'No.2-34（方向別）'!E57+'No.2-56（方向別）'!N57+'No.2-910（方向別）'!E57</f>
        <v>12</v>
      </c>
      <c r="O57" s="75">
        <f>'No.2-34（方向別）'!F57+'No.2-56（方向別）'!O57+'No.2-910（方向別）'!F57</f>
        <v>1</v>
      </c>
      <c r="P57" s="75">
        <f>'No.2-34（方向別）'!G57+'No.2-56（方向別）'!P57+'No.2-910（方向別）'!G57</f>
        <v>13</v>
      </c>
      <c r="Q57" s="74">
        <f t="shared" si="5"/>
        <v>82</v>
      </c>
      <c r="R57" s="76">
        <f t="shared" si="2"/>
        <v>15.853658536585368</v>
      </c>
      <c r="S57" s="77">
        <f t="shared" si="3"/>
        <v>1.3011742304030467</v>
      </c>
      <c r="T57" s="70"/>
      <c r="U57" s="70"/>
      <c r="Z57" s="71"/>
      <c r="AA57" s="71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</row>
    <row r="58" spans="1:59" s="24" customFormat="1" ht="17.100000000000001" customHeight="1">
      <c r="A58" s="139" t="s">
        <v>100</v>
      </c>
      <c r="B58" s="86">
        <f>'No.2-12（方向別）'!B58+'No.2-12（方向別）'!K58</f>
        <v>68</v>
      </c>
      <c r="C58" s="87">
        <f>'No.2-12（方向別）'!C58+'No.2-12（方向別）'!L58</f>
        <v>3</v>
      </c>
      <c r="D58" s="87">
        <f>'No.2-12（方向別）'!D58+'No.2-12（方向別）'!M58</f>
        <v>71</v>
      </c>
      <c r="E58" s="86">
        <f>'No.2-12（方向別）'!E58+'No.2-12（方向別）'!N58</f>
        <v>15</v>
      </c>
      <c r="F58" s="87">
        <f>'No.2-12（方向別）'!F58+'No.2-12（方向別）'!O58</f>
        <v>0</v>
      </c>
      <c r="G58" s="87">
        <f>'No.2-12（方向別）'!G58+'No.2-12（方向別）'!P58</f>
        <v>15</v>
      </c>
      <c r="H58" s="86">
        <f t="shared" si="4"/>
        <v>86</v>
      </c>
      <c r="I58" s="132">
        <f t="shared" si="0"/>
        <v>17.441860465116278</v>
      </c>
      <c r="J58" s="133">
        <f t="shared" si="1"/>
        <v>1.5478761699064074</v>
      </c>
      <c r="K58" s="86">
        <f>'No.2-34（方向別）'!B58+'No.2-56（方向別）'!K58+'No.2-910（方向別）'!B58</f>
        <v>79</v>
      </c>
      <c r="L58" s="87">
        <f>'No.2-34（方向別）'!C58+'No.2-56（方向別）'!L58+'No.2-910（方向別）'!C58</f>
        <v>5</v>
      </c>
      <c r="M58" s="87">
        <f>'No.2-34（方向別）'!D58+'No.2-56（方向別）'!M58+'No.2-910（方向別）'!D58</f>
        <v>84</v>
      </c>
      <c r="N58" s="86">
        <f>'No.2-34（方向別）'!E58+'No.2-56（方向別）'!N58+'No.2-910（方向別）'!E58</f>
        <v>14</v>
      </c>
      <c r="O58" s="87">
        <f>'No.2-34（方向別）'!F58+'No.2-56（方向別）'!O58+'No.2-910（方向別）'!F58</f>
        <v>1</v>
      </c>
      <c r="P58" s="87">
        <f>'No.2-34（方向別）'!G58+'No.2-56（方向別）'!P58+'No.2-910（方向別）'!G58</f>
        <v>15</v>
      </c>
      <c r="Q58" s="86">
        <f t="shared" si="5"/>
        <v>99</v>
      </c>
      <c r="R58" s="132">
        <f t="shared" si="2"/>
        <v>15.151515151515152</v>
      </c>
      <c r="S58" s="133">
        <f t="shared" si="3"/>
        <v>1.5709298635353854</v>
      </c>
      <c r="T58" s="70"/>
      <c r="U58" s="70"/>
      <c r="Z58" s="71"/>
      <c r="AA58" s="71"/>
      <c r="AG58" s="72"/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72"/>
      <c r="BD58" s="72"/>
      <c r="BE58" s="72"/>
      <c r="BF58" s="72"/>
      <c r="BG58" s="72"/>
    </row>
    <row r="59" spans="1:59" s="24" customFormat="1" ht="17.100000000000001" customHeight="1" thickBot="1">
      <c r="A59" s="112" t="s">
        <v>101</v>
      </c>
      <c r="B59" s="93">
        <f>'No.2-12（方向別）'!B59+'No.2-12（方向別）'!K59</f>
        <v>350</v>
      </c>
      <c r="C59" s="94">
        <f>'No.2-12（方向別）'!C59+'No.2-12（方向別）'!L59</f>
        <v>27</v>
      </c>
      <c r="D59" s="94">
        <f>'No.2-12（方向別）'!D59+'No.2-12（方向別）'!M59</f>
        <v>377</v>
      </c>
      <c r="E59" s="93">
        <f>'No.2-12（方向別）'!E59+'No.2-12（方向別）'!N59</f>
        <v>84</v>
      </c>
      <c r="F59" s="94">
        <f>'No.2-12（方向別）'!F59+'No.2-12（方向別）'!O59</f>
        <v>3</v>
      </c>
      <c r="G59" s="94">
        <f>'No.2-12（方向別）'!G59+'No.2-12（方向別）'!P59</f>
        <v>87</v>
      </c>
      <c r="H59" s="93">
        <f t="shared" si="4"/>
        <v>464</v>
      </c>
      <c r="I59" s="95">
        <f t="shared" si="0"/>
        <v>18.75</v>
      </c>
      <c r="J59" s="96">
        <f t="shared" si="1"/>
        <v>8.3513318934485241</v>
      </c>
      <c r="K59" s="93">
        <f>'No.2-34（方向別）'!B59+'No.2-56（方向別）'!K59+'No.2-910（方向別）'!B59</f>
        <v>408</v>
      </c>
      <c r="L59" s="94">
        <f>'No.2-34（方向別）'!C59+'No.2-56（方向別）'!L59+'No.2-910（方向別）'!C59</f>
        <v>29</v>
      </c>
      <c r="M59" s="94">
        <f>'No.2-34（方向別）'!D59+'No.2-56（方向別）'!M59+'No.2-910（方向別）'!D59</f>
        <v>437</v>
      </c>
      <c r="N59" s="93">
        <f>'No.2-34（方向別）'!E59+'No.2-56（方向別）'!N59+'No.2-910（方向別）'!E59</f>
        <v>82</v>
      </c>
      <c r="O59" s="94">
        <f>'No.2-34（方向別）'!F59+'No.2-56（方向別）'!O59+'No.2-910（方向別）'!F59</f>
        <v>2</v>
      </c>
      <c r="P59" s="94">
        <f>'No.2-34（方向別）'!G59+'No.2-56（方向別）'!P59+'No.2-910（方向別）'!G59</f>
        <v>84</v>
      </c>
      <c r="Q59" s="93">
        <f t="shared" si="5"/>
        <v>521</v>
      </c>
      <c r="R59" s="95">
        <f t="shared" si="2"/>
        <v>16.122840690978887</v>
      </c>
      <c r="S59" s="96">
        <f t="shared" si="3"/>
        <v>8.2672167565852099</v>
      </c>
      <c r="T59" s="91"/>
      <c r="U59" s="91"/>
      <c r="V59" s="24">
        <v>1</v>
      </c>
      <c r="Z59" s="71"/>
      <c r="AA59" s="71"/>
      <c r="AG59" s="72"/>
      <c r="AH59" s="72"/>
      <c r="AI59" s="72"/>
      <c r="AJ59" s="72"/>
      <c r="AK59" s="72"/>
      <c r="AL59" s="72"/>
      <c r="AM59" s="72"/>
      <c r="AN59" s="72"/>
      <c r="AO59" s="72"/>
      <c r="AP59" s="72"/>
      <c r="AQ59" s="72"/>
      <c r="AR59" s="72"/>
      <c r="AS59" s="72"/>
      <c r="AT59" s="72"/>
      <c r="AU59" s="72"/>
      <c r="AV59" s="72"/>
      <c r="AW59" s="72"/>
      <c r="AX59" s="72"/>
      <c r="AY59" s="72"/>
      <c r="AZ59" s="72"/>
      <c r="BA59" s="72"/>
      <c r="BB59" s="72"/>
      <c r="BC59" s="72"/>
      <c r="BD59" s="72"/>
      <c r="BE59" s="72"/>
      <c r="BF59" s="72"/>
      <c r="BG59" s="72"/>
    </row>
    <row r="60" spans="1:59" s="24" customFormat="1" ht="17.100000000000001" customHeight="1" thickBot="1">
      <c r="A60" s="140" t="s">
        <v>53</v>
      </c>
      <c r="B60" s="141">
        <f>B30+B37+B38+B39+B40+B41+B42+B43+B44+B45+B52+B59</f>
        <v>4126</v>
      </c>
      <c r="C60" s="142">
        <f t="shared" ref="C60:J60" si="6">C30+C37+C38+C39+C40+C41+C42+C43+C44+C45+C52+C59</f>
        <v>407</v>
      </c>
      <c r="D60" s="143">
        <f t="shared" si="6"/>
        <v>4533</v>
      </c>
      <c r="E60" s="141">
        <f t="shared" si="6"/>
        <v>884</v>
      </c>
      <c r="F60" s="144">
        <f t="shared" si="6"/>
        <v>139</v>
      </c>
      <c r="G60" s="143">
        <f t="shared" si="6"/>
        <v>1023</v>
      </c>
      <c r="H60" s="297">
        <f t="shared" si="6"/>
        <v>5556</v>
      </c>
      <c r="I60" s="311">
        <f t="shared" si="0"/>
        <v>18.412526997840171</v>
      </c>
      <c r="J60" s="299">
        <f t="shared" si="6"/>
        <v>100</v>
      </c>
      <c r="K60" s="141">
        <f>'No.2-34（方向別）'!B60+'No.2-56（方向別）'!K60+'No.2-910（方向別）'!B60</f>
        <v>4709</v>
      </c>
      <c r="L60" s="142">
        <f>'No.2-34（方向別）'!C60+'No.2-56（方向別）'!L60+'No.2-910（方向別）'!C60</f>
        <v>576</v>
      </c>
      <c r="M60" s="143">
        <f>'No.2-34（方向別）'!D60+'No.2-56（方向別）'!M60+'No.2-910（方向別）'!D60</f>
        <v>5285</v>
      </c>
      <c r="N60" s="141">
        <f>'No.2-34（方向別）'!E60+'No.2-56（方向別）'!N60+'No.2-910（方向別）'!E60</f>
        <v>877</v>
      </c>
      <c r="O60" s="144">
        <f>'No.2-34（方向別）'!F60+'No.2-56（方向別）'!O60+'No.2-910（方向別）'!F60</f>
        <v>140</v>
      </c>
      <c r="P60" s="143">
        <f>'No.2-34（方向別）'!G60+'No.2-56（方向別）'!P60+'No.2-910（方向別）'!G60</f>
        <v>1017</v>
      </c>
      <c r="Q60" s="297">
        <f t="shared" ref="Q60" si="7">Q30+Q37+Q38+Q39+Q40+Q41+Q42+Q43+Q44+Q45+Q52+Q59</f>
        <v>6302</v>
      </c>
      <c r="R60" s="311">
        <f t="shared" si="2"/>
        <v>16.137734052681687</v>
      </c>
      <c r="S60" s="299">
        <f t="shared" si="3"/>
        <v>100</v>
      </c>
      <c r="T60" s="91"/>
      <c r="U60" s="91"/>
      <c r="V60" s="23"/>
      <c r="Z60" s="71"/>
      <c r="AA60" s="71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</row>
    <row r="61" spans="1:59" ht="17.100000000000001" customHeight="1" thickBot="1">
      <c r="A61" s="36" t="s">
        <v>2</v>
      </c>
      <c r="B61" s="37" t="s">
        <v>194</v>
      </c>
      <c r="C61" s="38"/>
      <c r="D61" s="38"/>
      <c r="E61" s="38"/>
      <c r="F61" s="38"/>
      <c r="G61" s="38"/>
      <c r="H61" s="38"/>
      <c r="I61" s="38"/>
      <c r="J61" s="39"/>
      <c r="K61" s="146"/>
      <c r="L61" s="147"/>
      <c r="M61" s="147"/>
      <c r="N61" s="147"/>
      <c r="O61" s="147"/>
      <c r="P61" s="147"/>
      <c r="Q61" s="147"/>
      <c r="R61" s="147"/>
      <c r="S61" s="148"/>
      <c r="T61" s="23"/>
      <c r="U61" s="23"/>
    </row>
    <row r="62" spans="1:59" ht="17.100000000000001" customHeight="1" thickBot="1">
      <c r="A62" s="41"/>
      <c r="B62" s="42" t="s">
        <v>98</v>
      </c>
      <c r="C62" s="43"/>
      <c r="D62" s="44"/>
      <c r="E62" s="45" t="s">
        <v>5</v>
      </c>
      <c r="F62" s="43"/>
      <c r="G62" s="44"/>
      <c r="H62" s="46"/>
      <c r="I62" s="47" t="s">
        <v>6</v>
      </c>
      <c r="J62" s="48" t="s">
        <v>7</v>
      </c>
      <c r="K62" s="49" t="s">
        <v>8</v>
      </c>
      <c r="L62" s="43"/>
      <c r="M62" s="44"/>
      <c r="N62" s="45" t="s">
        <v>5</v>
      </c>
      <c r="O62" s="43"/>
      <c r="P62" s="44"/>
      <c r="Q62" s="46"/>
      <c r="R62" s="47" t="s">
        <v>6</v>
      </c>
      <c r="S62" s="48" t="s">
        <v>7</v>
      </c>
      <c r="T62" s="50"/>
      <c r="U62" s="50"/>
    </row>
    <row r="63" spans="1:59" ht="23.25" thickBot="1">
      <c r="A63" s="149" t="s">
        <v>9</v>
      </c>
      <c r="B63" s="54" t="s">
        <v>10</v>
      </c>
      <c r="C63" s="55" t="s">
        <v>11</v>
      </c>
      <c r="D63" s="56" t="s">
        <v>12</v>
      </c>
      <c r="E63" s="57" t="s">
        <v>13</v>
      </c>
      <c r="F63" s="58" t="s">
        <v>11</v>
      </c>
      <c r="G63" s="56" t="s">
        <v>12</v>
      </c>
      <c r="H63" s="59" t="s">
        <v>14</v>
      </c>
      <c r="I63" s="58" t="s">
        <v>86</v>
      </c>
      <c r="J63" s="56" t="s">
        <v>87</v>
      </c>
      <c r="K63" s="60" t="s">
        <v>10</v>
      </c>
      <c r="L63" s="55" t="s">
        <v>11</v>
      </c>
      <c r="M63" s="56" t="s">
        <v>12</v>
      </c>
      <c r="N63" s="57" t="s">
        <v>13</v>
      </c>
      <c r="O63" s="58" t="s">
        <v>11</v>
      </c>
      <c r="P63" s="56" t="s">
        <v>12</v>
      </c>
      <c r="Q63" s="59" t="s">
        <v>14</v>
      </c>
      <c r="R63" s="58" t="s">
        <v>86</v>
      </c>
      <c r="S63" s="56" t="s">
        <v>87</v>
      </c>
      <c r="T63" s="61"/>
      <c r="U63" s="61"/>
      <c r="X63" s="62">
        <v>1094</v>
      </c>
      <c r="Y63" s="62"/>
    </row>
    <row r="64" spans="1:59" s="24" customFormat="1" ht="17.100000000000001" customHeight="1">
      <c r="A64" s="64" t="s">
        <v>17</v>
      </c>
      <c r="B64" s="65">
        <f>B24+K24</f>
        <v>142</v>
      </c>
      <c r="C64" s="66">
        <f t="shared" ref="C64:G64" si="8">C24+L24</f>
        <v>6</v>
      </c>
      <c r="D64" s="66">
        <f t="shared" si="8"/>
        <v>148</v>
      </c>
      <c r="E64" s="65">
        <f t="shared" si="8"/>
        <v>25</v>
      </c>
      <c r="F64" s="66">
        <f t="shared" si="8"/>
        <v>3</v>
      </c>
      <c r="G64" s="66">
        <f t="shared" si="8"/>
        <v>28</v>
      </c>
      <c r="H64" s="65">
        <f>D64+G64</f>
        <v>176</v>
      </c>
      <c r="I64" s="67">
        <f>G64/H64%</f>
        <v>15.909090909090908</v>
      </c>
      <c r="J64" s="68">
        <f>H64/$H$100%</f>
        <v>1.4842300556586272</v>
      </c>
      <c r="K64" s="69"/>
      <c r="L64" s="66"/>
      <c r="M64" s="66"/>
      <c r="N64" s="65"/>
      <c r="O64" s="66"/>
      <c r="P64" s="66"/>
      <c r="Q64" s="65"/>
      <c r="R64" s="67"/>
      <c r="S64" s="68"/>
      <c r="T64" s="70"/>
      <c r="U64" s="70"/>
      <c r="Z64" s="71"/>
      <c r="AG64" s="72"/>
      <c r="AH64" s="72"/>
      <c r="AI64" s="72"/>
      <c r="AJ64" s="72"/>
      <c r="AK64" s="72"/>
      <c r="AL64" s="72"/>
      <c r="AM64" s="72"/>
      <c r="AN64" s="72"/>
      <c r="AO64" s="72"/>
      <c r="AP64" s="72"/>
      <c r="AQ64" s="72"/>
      <c r="AR64" s="72"/>
      <c r="AS64" s="72"/>
      <c r="AT64" s="72"/>
      <c r="AU64" s="72"/>
      <c r="AV64" s="72"/>
      <c r="AW64" s="72"/>
      <c r="AX64" s="72"/>
      <c r="AY64" s="72"/>
      <c r="AZ64" s="72"/>
      <c r="BA64" s="72"/>
      <c r="BB64" s="72"/>
      <c r="BC64" s="72"/>
      <c r="BD64" s="72"/>
      <c r="BE64" s="72"/>
      <c r="BF64" s="72"/>
      <c r="BG64" s="72"/>
    </row>
    <row r="65" spans="1:59" s="24" customFormat="1" ht="17.100000000000001" customHeight="1">
      <c r="A65" s="73" t="s">
        <v>18</v>
      </c>
      <c r="B65" s="74">
        <f t="shared" ref="B65:B99" si="9">B25+K25</f>
        <v>123</v>
      </c>
      <c r="C65" s="75">
        <f t="shared" ref="C65:C99" si="10">C25+L25</f>
        <v>7</v>
      </c>
      <c r="D65" s="75">
        <f t="shared" ref="D65:D99" si="11">D25+M25</f>
        <v>130</v>
      </c>
      <c r="E65" s="74">
        <f t="shared" ref="E65:E99" si="12">E25+N25</f>
        <v>32</v>
      </c>
      <c r="F65" s="75">
        <f t="shared" ref="F65:F99" si="13">F25+O25</f>
        <v>3</v>
      </c>
      <c r="G65" s="75">
        <f t="shared" ref="G65:G99" si="14">G25+P25</f>
        <v>35</v>
      </c>
      <c r="H65" s="74">
        <f>D65+G65</f>
        <v>165</v>
      </c>
      <c r="I65" s="76">
        <f t="shared" ref="I65:I100" si="15">G65/H65%</f>
        <v>21.212121212121215</v>
      </c>
      <c r="J65" s="77">
        <f t="shared" ref="J65:J99" si="16">H65/$H$100%</f>
        <v>1.3914656771799629</v>
      </c>
      <c r="K65" s="78"/>
      <c r="L65" s="75"/>
      <c r="M65" s="75"/>
      <c r="N65" s="74"/>
      <c r="O65" s="75"/>
      <c r="P65" s="75"/>
      <c r="Q65" s="74"/>
      <c r="R65" s="76"/>
      <c r="S65" s="77"/>
      <c r="T65" s="70"/>
      <c r="U65" s="70"/>
      <c r="Z65" s="71"/>
      <c r="AG65" s="72"/>
      <c r="AH65" s="72"/>
      <c r="AI65" s="72"/>
      <c r="AJ65" s="72"/>
      <c r="AK65" s="72"/>
      <c r="AL65" s="72"/>
      <c r="AM65" s="72"/>
      <c r="AN65" s="72"/>
      <c r="AO65" s="72"/>
      <c r="AP65" s="72"/>
      <c r="AQ65" s="72"/>
      <c r="AR65" s="72"/>
      <c r="AS65" s="72"/>
      <c r="AT65" s="72"/>
      <c r="AU65" s="72"/>
      <c r="AV65" s="72"/>
      <c r="AW65" s="72"/>
      <c r="AX65" s="72"/>
      <c r="AY65" s="72"/>
      <c r="AZ65" s="72"/>
      <c r="BA65" s="72"/>
      <c r="BB65" s="72"/>
      <c r="BC65" s="72"/>
      <c r="BD65" s="72"/>
      <c r="BE65" s="72"/>
      <c r="BF65" s="72"/>
      <c r="BG65" s="72"/>
    </row>
    <row r="66" spans="1:59" s="24" customFormat="1" ht="17.100000000000001" customHeight="1">
      <c r="A66" s="73" t="s">
        <v>19</v>
      </c>
      <c r="B66" s="74">
        <f t="shared" si="9"/>
        <v>101</v>
      </c>
      <c r="C66" s="75">
        <f t="shared" si="10"/>
        <v>3</v>
      </c>
      <c r="D66" s="75">
        <f t="shared" si="11"/>
        <v>104</v>
      </c>
      <c r="E66" s="74">
        <f t="shared" si="12"/>
        <v>26</v>
      </c>
      <c r="F66" s="75">
        <f t="shared" si="13"/>
        <v>1</v>
      </c>
      <c r="G66" s="75">
        <f t="shared" si="14"/>
        <v>27</v>
      </c>
      <c r="H66" s="74">
        <f t="shared" ref="H66:H99" si="17">D66+G66</f>
        <v>131</v>
      </c>
      <c r="I66" s="76">
        <f t="shared" si="15"/>
        <v>20.610687022900763</v>
      </c>
      <c r="J66" s="77">
        <f t="shared" si="16"/>
        <v>1.1047394164277282</v>
      </c>
      <c r="K66" s="78"/>
      <c r="L66" s="75"/>
      <c r="M66" s="75"/>
      <c r="N66" s="74"/>
      <c r="O66" s="75"/>
      <c r="P66" s="75"/>
      <c r="Q66" s="74"/>
      <c r="R66" s="76"/>
      <c r="S66" s="77"/>
      <c r="T66" s="70"/>
      <c r="U66" s="70"/>
      <c r="Z66" s="71"/>
      <c r="AG66" s="72"/>
      <c r="AH66" s="72"/>
      <c r="AI66" s="72"/>
      <c r="AJ66" s="72"/>
      <c r="AK66" s="72"/>
      <c r="AL66" s="72"/>
      <c r="AM66" s="72"/>
      <c r="AN66" s="72"/>
      <c r="AO66" s="72"/>
      <c r="AP66" s="72"/>
      <c r="AQ66" s="72"/>
      <c r="AR66" s="72"/>
      <c r="AS66" s="72"/>
      <c r="AT66" s="72"/>
      <c r="AU66" s="72"/>
      <c r="AV66" s="72"/>
      <c r="AW66" s="72"/>
      <c r="AX66" s="72"/>
      <c r="AY66" s="72"/>
      <c r="AZ66" s="72"/>
      <c r="BA66" s="72"/>
      <c r="BB66" s="72"/>
      <c r="BC66" s="72"/>
      <c r="BD66" s="72"/>
      <c r="BE66" s="72"/>
      <c r="BF66" s="72"/>
      <c r="BG66" s="72"/>
    </row>
    <row r="67" spans="1:59" s="24" customFormat="1" ht="17.100000000000001" customHeight="1">
      <c r="A67" s="79" t="s">
        <v>20</v>
      </c>
      <c r="B67" s="80">
        <f t="shared" si="9"/>
        <v>127</v>
      </c>
      <c r="C67" s="81">
        <f t="shared" si="10"/>
        <v>16</v>
      </c>
      <c r="D67" s="81">
        <f t="shared" si="11"/>
        <v>143</v>
      </c>
      <c r="E67" s="80">
        <f t="shared" si="12"/>
        <v>24</v>
      </c>
      <c r="F67" s="81">
        <f t="shared" si="13"/>
        <v>3</v>
      </c>
      <c r="G67" s="81">
        <f t="shared" si="14"/>
        <v>27</v>
      </c>
      <c r="H67" s="80">
        <f t="shared" si="17"/>
        <v>170</v>
      </c>
      <c r="I67" s="82">
        <f t="shared" si="15"/>
        <v>15.882352941176471</v>
      </c>
      <c r="J67" s="83">
        <f t="shared" si="16"/>
        <v>1.4336313037611739</v>
      </c>
      <c r="K67" s="84"/>
      <c r="L67" s="81"/>
      <c r="M67" s="81"/>
      <c r="N67" s="80"/>
      <c r="O67" s="81"/>
      <c r="P67" s="81"/>
      <c r="Q67" s="80"/>
      <c r="R67" s="82"/>
      <c r="S67" s="83"/>
      <c r="T67" s="70"/>
      <c r="U67" s="70"/>
      <c r="V67" s="23"/>
      <c r="W67" s="72"/>
      <c r="Z67" s="71"/>
      <c r="AA67" s="71"/>
      <c r="AB67" s="72"/>
      <c r="AC67" s="72"/>
      <c r="AD67" s="72"/>
      <c r="AE67" s="72"/>
      <c r="AF67" s="23"/>
      <c r="AG67" s="72"/>
      <c r="AH67" s="72"/>
      <c r="AI67" s="72"/>
      <c r="AJ67" s="72"/>
      <c r="AK67" s="72"/>
      <c r="AL67" s="72"/>
      <c r="AM67" s="72"/>
      <c r="AN67" s="72"/>
      <c r="AO67" s="72"/>
      <c r="AP67" s="72"/>
      <c r="AQ67" s="72"/>
      <c r="AR67" s="72"/>
      <c r="AS67" s="72"/>
      <c r="AT67" s="72"/>
      <c r="AU67" s="72"/>
      <c r="AV67" s="72"/>
      <c r="AW67" s="72"/>
      <c r="AX67" s="72"/>
      <c r="AY67" s="72"/>
      <c r="AZ67" s="72"/>
      <c r="BA67" s="72"/>
      <c r="BB67" s="72"/>
      <c r="BC67" s="72"/>
      <c r="BD67" s="72"/>
      <c r="BE67" s="72"/>
      <c r="BF67" s="72"/>
      <c r="BG67" s="72"/>
    </row>
    <row r="68" spans="1:59" s="24" customFormat="1" ht="17.100000000000001" customHeight="1">
      <c r="A68" s="73" t="s">
        <v>21</v>
      </c>
      <c r="B68" s="74">
        <f t="shared" si="9"/>
        <v>123</v>
      </c>
      <c r="C68" s="75">
        <f t="shared" si="10"/>
        <v>7</v>
      </c>
      <c r="D68" s="75">
        <f t="shared" si="11"/>
        <v>130</v>
      </c>
      <c r="E68" s="74">
        <f t="shared" si="12"/>
        <v>30</v>
      </c>
      <c r="F68" s="75">
        <f t="shared" si="13"/>
        <v>8</v>
      </c>
      <c r="G68" s="75">
        <f t="shared" si="14"/>
        <v>38</v>
      </c>
      <c r="H68" s="74">
        <f t="shared" si="17"/>
        <v>168</v>
      </c>
      <c r="I68" s="76">
        <f t="shared" si="15"/>
        <v>22.61904761904762</v>
      </c>
      <c r="J68" s="77">
        <f t="shared" si="16"/>
        <v>1.4167650531286895</v>
      </c>
      <c r="K68" s="78"/>
      <c r="L68" s="75"/>
      <c r="M68" s="75"/>
      <c r="N68" s="74"/>
      <c r="O68" s="75"/>
      <c r="P68" s="75"/>
      <c r="Q68" s="74"/>
      <c r="R68" s="76"/>
      <c r="S68" s="77"/>
      <c r="T68" s="70"/>
      <c r="U68" s="70"/>
      <c r="V68" s="23"/>
      <c r="W68" s="72"/>
      <c r="Z68" s="71"/>
      <c r="AA68" s="71"/>
      <c r="AB68" s="72"/>
      <c r="AC68" s="72"/>
      <c r="AD68" s="72"/>
      <c r="AE68" s="72"/>
      <c r="AF68" s="23"/>
      <c r="AG68" s="72"/>
      <c r="AH68" s="72"/>
      <c r="AI68" s="72"/>
      <c r="AJ68" s="72"/>
      <c r="AK68" s="72"/>
      <c r="AL68" s="72"/>
      <c r="AM68" s="72"/>
      <c r="AN68" s="72"/>
      <c r="AO68" s="72"/>
      <c r="AP68" s="72"/>
      <c r="AQ68" s="72"/>
      <c r="AR68" s="72"/>
      <c r="AS68" s="72"/>
      <c r="AT68" s="72"/>
      <c r="AU68" s="72"/>
      <c r="AV68" s="72"/>
      <c r="AW68" s="72"/>
      <c r="AX68" s="72"/>
      <c r="AY68" s="72"/>
      <c r="AZ68" s="72"/>
      <c r="BA68" s="72"/>
      <c r="BB68" s="72"/>
      <c r="BC68" s="72"/>
      <c r="BD68" s="72"/>
      <c r="BE68" s="72"/>
      <c r="BF68" s="72"/>
      <c r="BG68" s="72"/>
    </row>
    <row r="69" spans="1:59" s="24" customFormat="1" ht="17.100000000000001" customHeight="1">
      <c r="A69" s="85" t="s">
        <v>22</v>
      </c>
      <c r="B69" s="86">
        <f t="shared" si="9"/>
        <v>128</v>
      </c>
      <c r="C69" s="87">
        <f t="shared" si="10"/>
        <v>9</v>
      </c>
      <c r="D69" s="87">
        <f t="shared" si="11"/>
        <v>137</v>
      </c>
      <c r="E69" s="86">
        <f t="shared" si="12"/>
        <v>33</v>
      </c>
      <c r="F69" s="87">
        <f t="shared" si="13"/>
        <v>6</v>
      </c>
      <c r="G69" s="87">
        <f t="shared" si="14"/>
        <v>39</v>
      </c>
      <c r="H69" s="86">
        <f t="shared" si="17"/>
        <v>176</v>
      </c>
      <c r="I69" s="88">
        <f t="shared" si="15"/>
        <v>22.15909090909091</v>
      </c>
      <c r="J69" s="89">
        <f t="shared" si="16"/>
        <v>1.4842300556586272</v>
      </c>
      <c r="K69" s="90"/>
      <c r="L69" s="87"/>
      <c r="M69" s="87"/>
      <c r="N69" s="86"/>
      <c r="O69" s="87"/>
      <c r="P69" s="87"/>
      <c r="Q69" s="86"/>
      <c r="R69" s="88"/>
      <c r="S69" s="89"/>
      <c r="T69" s="91"/>
      <c r="U69" s="91"/>
      <c r="V69" s="23"/>
      <c r="W69" s="72"/>
      <c r="Z69" s="71"/>
      <c r="AA69" s="71"/>
      <c r="AB69" s="72"/>
      <c r="AC69" s="72"/>
      <c r="AD69" s="72"/>
      <c r="AE69" s="72"/>
      <c r="AF69" s="23"/>
      <c r="AG69" s="72"/>
      <c r="AH69" s="72"/>
      <c r="AI69" s="72"/>
      <c r="AJ69" s="72"/>
      <c r="AK69" s="72"/>
      <c r="AL69" s="72"/>
      <c r="AM69" s="72"/>
      <c r="AN69" s="72"/>
      <c r="AO69" s="72"/>
      <c r="AP69" s="72"/>
      <c r="AQ69" s="72"/>
      <c r="AR69" s="72"/>
      <c r="AS69" s="72"/>
      <c r="AT69" s="72"/>
      <c r="AU69" s="72"/>
      <c r="AV69" s="72"/>
      <c r="AW69" s="72"/>
      <c r="AX69" s="72"/>
      <c r="AY69" s="72"/>
      <c r="AZ69" s="72"/>
      <c r="BA69" s="72"/>
      <c r="BB69" s="72"/>
      <c r="BC69" s="72"/>
      <c r="BD69" s="72"/>
      <c r="BE69" s="72"/>
      <c r="BF69" s="72"/>
      <c r="BG69" s="72"/>
    </row>
    <row r="70" spans="1:59" s="24" customFormat="1" ht="17.100000000000001" customHeight="1">
      <c r="A70" s="92" t="s">
        <v>23</v>
      </c>
      <c r="B70" s="93">
        <f t="shared" si="9"/>
        <v>744</v>
      </c>
      <c r="C70" s="94">
        <f t="shared" si="10"/>
        <v>48</v>
      </c>
      <c r="D70" s="94">
        <f t="shared" si="11"/>
        <v>792</v>
      </c>
      <c r="E70" s="93">
        <f t="shared" si="12"/>
        <v>170</v>
      </c>
      <c r="F70" s="94">
        <f t="shared" si="13"/>
        <v>24</v>
      </c>
      <c r="G70" s="94">
        <f t="shared" si="14"/>
        <v>194</v>
      </c>
      <c r="H70" s="93">
        <f t="shared" si="17"/>
        <v>986</v>
      </c>
      <c r="I70" s="95">
        <f t="shared" si="15"/>
        <v>19.675456389452332</v>
      </c>
      <c r="J70" s="96">
        <f t="shared" si="16"/>
        <v>8.315061561814808</v>
      </c>
      <c r="K70" s="97"/>
      <c r="L70" s="94"/>
      <c r="M70" s="94"/>
      <c r="N70" s="93"/>
      <c r="O70" s="94"/>
      <c r="P70" s="94"/>
      <c r="Q70" s="93"/>
      <c r="R70" s="95"/>
      <c r="S70" s="96"/>
      <c r="T70" s="91"/>
      <c r="U70" s="91"/>
      <c r="V70" s="23"/>
      <c r="W70" s="72"/>
      <c r="Z70" s="71"/>
      <c r="AA70" s="71"/>
      <c r="AB70" s="72"/>
      <c r="AC70" s="72"/>
      <c r="AD70" s="72"/>
      <c r="AE70" s="72"/>
      <c r="AF70" s="23"/>
      <c r="AG70" s="72"/>
      <c r="AH70" s="72"/>
      <c r="AI70" s="72"/>
      <c r="AJ70" s="72"/>
      <c r="AK70" s="72"/>
      <c r="AL70" s="72"/>
      <c r="AM70" s="72"/>
      <c r="AN70" s="72"/>
      <c r="AO70" s="72"/>
      <c r="AP70" s="72"/>
      <c r="AQ70" s="72"/>
      <c r="AR70" s="72"/>
      <c r="AS70" s="72"/>
      <c r="AT70" s="72"/>
      <c r="AU70" s="72"/>
      <c r="AV70" s="72"/>
      <c r="AW70" s="72"/>
      <c r="AX70" s="72"/>
      <c r="AY70" s="72"/>
      <c r="AZ70" s="72"/>
      <c r="BA70" s="72"/>
      <c r="BB70" s="72"/>
      <c r="BC70" s="72"/>
      <c r="BD70" s="72"/>
      <c r="BE70" s="72"/>
      <c r="BF70" s="72"/>
      <c r="BG70" s="72"/>
    </row>
    <row r="71" spans="1:59" s="24" customFormat="1" ht="17.100000000000001" customHeight="1">
      <c r="A71" s="98" t="s">
        <v>24</v>
      </c>
      <c r="B71" s="99">
        <f t="shared" si="9"/>
        <v>128</v>
      </c>
      <c r="C71" s="100">
        <f t="shared" si="10"/>
        <v>13</v>
      </c>
      <c r="D71" s="100">
        <f t="shared" si="11"/>
        <v>141</v>
      </c>
      <c r="E71" s="99">
        <f t="shared" si="12"/>
        <v>33</v>
      </c>
      <c r="F71" s="100">
        <f t="shared" si="13"/>
        <v>4</v>
      </c>
      <c r="G71" s="100">
        <f t="shared" si="14"/>
        <v>37</v>
      </c>
      <c r="H71" s="99">
        <f t="shared" si="17"/>
        <v>178</v>
      </c>
      <c r="I71" s="101">
        <f t="shared" si="15"/>
        <v>20.786516853932582</v>
      </c>
      <c r="J71" s="102">
        <f t="shared" si="16"/>
        <v>1.5010963062911116</v>
      </c>
      <c r="K71" s="103"/>
      <c r="L71" s="100"/>
      <c r="M71" s="100"/>
      <c r="N71" s="99"/>
      <c r="O71" s="100"/>
      <c r="P71" s="100"/>
      <c r="Q71" s="99"/>
      <c r="R71" s="101"/>
      <c r="S71" s="102"/>
      <c r="T71" s="70"/>
      <c r="U71" s="70"/>
      <c r="V71" s="23"/>
      <c r="W71" s="72"/>
      <c r="Z71" s="71"/>
      <c r="AA71" s="71"/>
      <c r="AB71" s="72"/>
      <c r="AC71" s="72"/>
      <c r="AD71" s="72"/>
      <c r="AE71" s="72"/>
      <c r="AF71" s="23"/>
      <c r="AG71" s="72"/>
      <c r="AH71" s="72"/>
      <c r="AI71" s="72"/>
      <c r="AJ71" s="72"/>
      <c r="AK71" s="72"/>
      <c r="AL71" s="72"/>
      <c r="AM71" s="72"/>
      <c r="AN71" s="72"/>
      <c r="AO71" s="72"/>
      <c r="AP71" s="72"/>
      <c r="AQ71" s="72"/>
      <c r="AR71" s="72"/>
      <c r="AS71" s="72"/>
      <c r="AT71" s="72"/>
      <c r="AU71" s="72"/>
      <c r="AV71" s="72"/>
      <c r="AW71" s="72"/>
      <c r="AX71" s="72"/>
      <c r="AY71" s="72"/>
      <c r="AZ71" s="72"/>
      <c r="BA71" s="72"/>
      <c r="BB71" s="72"/>
      <c r="BC71" s="72"/>
      <c r="BD71" s="72"/>
      <c r="BE71" s="72"/>
      <c r="BF71" s="72"/>
      <c r="BG71" s="72"/>
    </row>
    <row r="72" spans="1:59" s="24" customFormat="1" ht="17.100000000000001" customHeight="1">
      <c r="A72" s="73" t="s">
        <v>25</v>
      </c>
      <c r="B72" s="74">
        <f t="shared" si="9"/>
        <v>126</v>
      </c>
      <c r="C72" s="75">
        <f t="shared" si="10"/>
        <v>12</v>
      </c>
      <c r="D72" s="75">
        <f t="shared" si="11"/>
        <v>138</v>
      </c>
      <c r="E72" s="74">
        <f t="shared" si="12"/>
        <v>26</v>
      </c>
      <c r="F72" s="75">
        <f t="shared" si="13"/>
        <v>0</v>
      </c>
      <c r="G72" s="75">
        <f t="shared" si="14"/>
        <v>26</v>
      </c>
      <c r="H72" s="74">
        <f t="shared" si="17"/>
        <v>164</v>
      </c>
      <c r="I72" s="76">
        <f t="shared" si="15"/>
        <v>15.853658536585368</v>
      </c>
      <c r="J72" s="77">
        <f t="shared" si="16"/>
        <v>1.3830325518637208</v>
      </c>
      <c r="K72" s="78"/>
      <c r="L72" s="75"/>
      <c r="M72" s="75"/>
      <c r="N72" s="74"/>
      <c r="O72" s="75"/>
      <c r="P72" s="75"/>
      <c r="Q72" s="74"/>
      <c r="R72" s="76"/>
      <c r="S72" s="77"/>
      <c r="T72" s="70"/>
      <c r="U72" s="70"/>
      <c r="V72" s="23"/>
      <c r="W72" s="72"/>
      <c r="Z72" s="71"/>
      <c r="AA72" s="71"/>
      <c r="AB72" s="72"/>
      <c r="AC72" s="72"/>
      <c r="AD72" s="72"/>
      <c r="AE72" s="72"/>
      <c r="AF72" s="23"/>
      <c r="AG72" s="72"/>
      <c r="AH72" s="72"/>
      <c r="AI72" s="72"/>
      <c r="AJ72" s="72"/>
      <c r="AK72" s="72"/>
      <c r="AL72" s="72"/>
      <c r="AM72" s="72"/>
      <c r="AN72" s="72"/>
      <c r="AO72" s="72"/>
      <c r="AP72" s="72"/>
      <c r="AQ72" s="72"/>
      <c r="AR72" s="72"/>
      <c r="AS72" s="72"/>
      <c r="AT72" s="72"/>
      <c r="AU72" s="72"/>
      <c r="AV72" s="72"/>
      <c r="AW72" s="72"/>
      <c r="AX72" s="72"/>
      <c r="AY72" s="72"/>
      <c r="AZ72" s="72"/>
      <c r="BA72" s="72"/>
      <c r="BB72" s="72"/>
      <c r="BC72" s="72"/>
      <c r="BD72" s="72"/>
      <c r="BE72" s="72"/>
      <c r="BF72" s="72"/>
      <c r="BG72" s="72"/>
    </row>
    <row r="73" spans="1:59" s="24" customFormat="1" ht="17.100000000000001" customHeight="1">
      <c r="A73" s="73" t="s">
        <v>26</v>
      </c>
      <c r="B73" s="74">
        <f t="shared" si="9"/>
        <v>117</v>
      </c>
      <c r="C73" s="75">
        <f t="shared" si="10"/>
        <v>14</v>
      </c>
      <c r="D73" s="75">
        <f t="shared" si="11"/>
        <v>131</v>
      </c>
      <c r="E73" s="74">
        <f t="shared" si="12"/>
        <v>36</v>
      </c>
      <c r="F73" s="75">
        <f t="shared" si="13"/>
        <v>7</v>
      </c>
      <c r="G73" s="75">
        <f t="shared" si="14"/>
        <v>43</v>
      </c>
      <c r="H73" s="74">
        <f t="shared" si="17"/>
        <v>174</v>
      </c>
      <c r="I73" s="76">
        <f t="shared" si="15"/>
        <v>24.712643678160919</v>
      </c>
      <c r="J73" s="77">
        <f t="shared" si="16"/>
        <v>1.4673638050261426</v>
      </c>
      <c r="K73" s="78"/>
      <c r="L73" s="75"/>
      <c r="M73" s="75"/>
      <c r="N73" s="74"/>
      <c r="O73" s="75"/>
      <c r="P73" s="75"/>
      <c r="Q73" s="74"/>
      <c r="R73" s="76"/>
      <c r="S73" s="77"/>
      <c r="T73" s="70"/>
      <c r="U73" s="70"/>
      <c r="Z73" s="71"/>
      <c r="AG73" s="72"/>
      <c r="AH73" s="72"/>
      <c r="AI73" s="72"/>
      <c r="AJ73" s="72"/>
      <c r="AK73" s="72"/>
      <c r="AL73" s="72"/>
      <c r="AM73" s="72"/>
      <c r="AN73" s="72"/>
      <c r="AO73" s="72"/>
      <c r="AP73" s="72"/>
      <c r="AQ73" s="72"/>
      <c r="AR73" s="72"/>
      <c r="AS73" s="72"/>
      <c r="AT73" s="72"/>
      <c r="AU73" s="72"/>
      <c r="AV73" s="72"/>
      <c r="AW73" s="72"/>
      <c r="AX73" s="72"/>
      <c r="AY73" s="72"/>
      <c r="AZ73" s="72"/>
      <c r="BA73" s="72"/>
      <c r="BB73" s="72"/>
      <c r="BC73" s="72"/>
      <c r="BD73" s="72"/>
      <c r="BE73" s="72"/>
      <c r="BF73" s="72"/>
      <c r="BG73" s="72"/>
    </row>
    <row r="74" spans="1:59" s="24" customFormat="1" ht="17.100000000000001" customHeight="1">
      <c r="A74" s="73" t="s">
        <v>27</v>
      </c>
      <c r="B74" s="74">
        <f t="shared" si="9"/>
        <v>119</v>
      </c>
      <c r="C74" s="75">
        <f t="shared" si="10"/>
        <v>7</v>
      </c>
      <c r="D74" s="75">
        <f t="shared" si="11"/>
        <v>126</v>
      </c>
      <c r="E74" s="74">
        <f t="shared" si="12"/>
        <v>35</v>
      </c>
      <c r="F74" s="75">
        <f t="shared" si="13"/>
        <v>4</v>
      </c>
      <c r="G74" s="75">
        <f t="shared" si="14"/>
        <v>39</v>
      </c>
      <c r="H74" s="74">
        <f t="shared" si="17"/>
        <v>165</v>
      </c>
      <c r="I74" s="76">
        <f t="shared" si="15"/>
        <v>23.636363636363637</v>
      </c>
      <c r="J74" s="77">
        <f t="shared" si="16"/>
        <v>1.3914656771799629</v>
      </c>
      <c r="K74" s="78"/>
      <c r="L74" s="75"/>
      <c r="M74" s="75"/>
      <c r="N74" s="74"/>
      <c r="O74" s="75"/>
      <c r="P74" s="75"/>
      <c r="Q74" s="74"/>
      <c r="R74" s="76"/>
      <c r="S74" s="77"/>
      <c r="T74" s="70"/>
      <c r="U74" s="70"/>
      <c r="Z74" s="71"/>
      <c r="AG74" s="72"/>
      <c r="AH74" s="72"/>
      <c r="AI74" s="72"/>
      <c r="AJ74" s="72"/>
      <c r="AK74" s="72"/>
      <c r="AL74" s="72"/>
      <c r="AM74" s="72"/>
      <c r="AN74" s="72"/>
      <c r="AO74" s="72"/>
      <c r="AP74" s="72"/>
      <c r="AQ74" s="72"/>
      <c r="AR74" s="72"/>
      <c r="AS74" s="72"/>
      <c r="AT74" s="72"/>
      <c r="AU74" s="72"/>
      <c r="AV74" s="72"/>
      <c r="AW74" s="72"/>
      <c r="AX74" s="72"/>
      <c r="AY74" s="72"/>
      <c r="AZ74" s="72"/>
      <c r="BA74" s="72"/>
      <c r="BB74" s="72"/>
      <c r="BC74" s="72"/>
      <c r="BD74" s="72"/>
      <c r="BE74" s="72"/>
      <c r="BF74" s="72"/>
      <c r="BG74" s="72"/>
    </row>
    <row r="75" spans="1:59" s="24" customFormat="1" ht="17.100000000000001" customHeight="1">
      <c r="A75" s="73" t="s">
        <v>28</v>
      </c>
      <c r="B75" s="74">
        <f t="shared" si="9"/>
        <v>111</v>
      </c>
      <c r="C75" s="75">
        <f t="shared" si="10"/>
        <v>15</v>
      </c>
      <c r="D75" s="75">
        <f t="shared" si="11"/>
        <v>126</v>
      </c>
      <c r="E75" s="74">
        <f t="shared" si="12"/>
        <v>27</v>
      </c>
      <c r="F75" s="75">
        <f t="shared" si="13"/>
        <v>6</v>
      </c>
      <c r="G75" s="75">
        <f t="shared" si="14"/>
        <v>33</v>
      </c>
      <c r="H75" s="74">
        <f t="shared" si="17"/>
        <v>159</v>
      </c>
      <c r="I75" s="76">
        <f t="shared" si="15"/>
        <v>20.754716981132074</v>
      </c>
      <c r="J75" s="77">
        <f t="shared" si="16"/>
        <v>1.3408669252825096</v>
      </c>
      <c r="K75" s="78"/>
      <c r="L75" s="75"/>
      <c r="M75" s="75"/>
      <c r="N75" s="74"/>
      <c r="O75" s="75"/>
      <c r="P75" s="75"/>
      <c r="Q75" s="74"/>
      <c r="R75" s="76"/>
      <c r="S75" s="77"/>
      <c r="T75" s="70"/>
      <c r="U75" s="70"/>
      <c r="Z75" s="71"/>
      <c r="AG75" s="72"/>
      <c r="AH75" s="72"/>
      <c r="AI75" s="72"/>
      <c r="AJ75" s="72"/>
      <c r="AK75" s="72"/>
      <c r="AL75" s="72"/>
      <c r="AM75" s="72"/>
      <c r="AN75" s="72"/>
      <c r="AO75" s="72"/>
      <c r="AP75" s="72"/>
      <c r="AQ75" s="72"/>
      <c r="AR75" s="72"/>
      <c r="AS75" s="72"/>
      <c r="AT75" s="72"/>
      <c r="AU75" s="72"/>
      <c r="AV75" s="72"/>
      <c r="AW75" s="72"/>
      <c r="AX75" s="72"/>
      <c r="AY75" s="72"/>
      <c r="AZ75" s="72"/>
      <c r="BA75" s="72"/>
      <c r="BB75" s="72"/>
      <c r="BC75" s="72"/>
      <c r="BD75" s="72"/>
      <c r="BE75" s="72"/>
      <c r="BF75" s="72"/>
      <c r="BG75" s="72"/>
    </row>
    <row r="76" spans="1:59" s="24" customFormat="1" ht="17.100000000000001" customHeight="1">
      <c r="A76" s="85" t="s">
        <v>29</v>
      </c>
      <c r="B76" s="86">
        <f t="shared" si="9"/>
        <v>122</v>
      </c>
      <c r="C76" s="87">
        <f t="shared" si="10"/>
        <v>9</v>
      </c>
      <c r="D76" s="87">
        <f t="shared" si="11"/>
        <v>131</v>
      </c>
      <c r="E76" s="86">
        <f t="shared" si="12"/>
        <v>31</v>
      </c>
      <c r="F76" s="87">
        <f t="shared" si="13"/>
        <v>9</v>
      </c>
      <c r="G76" s="87">
        <f t="shared" si="14"/>
        <v>40</v>
      </c>
      <c r="H76" s="86">
        <f t="shared" si="17"/>
        <v>171</v>
      </c>
      <c r="I76" s="88">
        <f t="shared" si="15"/>
        <v>23.391812865497077</v>
      </c>
      <c r="J76" s="89">
        <f t="shared" si="16"/>
        <v>1.4420644290774161</v>
      </c>
      <c r="K76" s="90"/>
      <c r="L76" s="87"/>
      <c r="M76" s="87"/>
      <c r="N76" s="86"/>
      <c r="O76" s="87"/>
      <c r="P76" s="87"/>
      <c r="Q76" s="86"/>
      <c r="R76" s="88"/>
      <c r="S76" s="89"/>
      <c r="T76" s="91"/>
      <c r="U76" s="91"/>
      <c r="V76" s="23"/>
      <c r="Y76" s="71"/>
      <c r="Z76" s="71"/>
      <c r="AA76" s="71"/>
      <c r="AG76" s="72"/>
      <c r="AH76" s="72"/>
      <c r="AI76" s="72"/>
      <c r="AJ76" s="72"/>
      <c r="AK76" s="72"/>
      <c r="AL76" s="72"/>
      <c r="AM76" s="72"/>
      <c r="AN76" s="72"/>
      <c r="AO76" s="72"/>
      <c r="AP76" s="72"/>
      <c r="AQ76" s="72"/>
      <c r="AR76" s="72"/>
      <c r="AS76" s="72"/>
      <c r="AT76" s="72"/>
      <c r="AU76" s="72"/>
      <c r="AV76" s="72"/>
      <c r="AW76" s="72"/>
      <c r="AX76" s="72"/>
      <c r="AY76" s="72"/>
      <c r="AZ76" s="72"/>
      <c r="BA76" s="72"/>
      <c r="BB76" s="72"/>
      <c r="BC76" s="72"/>
      <c r="BD76" s="72"/>
      <c r="BE76" s="72"/>
      <c r="BF76" s="72"/>
      <c r="BG76" s="72"/>
    </row>
    <row r="77" spans="1:59" s="24" customFormat="1" ht="17.100000000000001" customHeight="1">
      <c r="A77" s="92" t="s">
        <v>30</v>
      </c>
      <c r="B77" s="93">
        <f t="shared" si="9"/>
        <v>723</v>
      </c>
      <c r="C77" s="94">
        <f t="shared" si="10"/>
        <v>70</v>
      </c>
      <c r="D77" s="94">
        <f t="shared" si="11"/>
        <v>793</v>
      </c>
      <c r="E77" s="93">
        <f t="shared" si="12"/>
        <v>188</v>
      </c>
      <c r="F77" s="94">
        <f t="shared" si="13"/>
        <v>30</v>
      </c>
      <c r="G77" s="94">
        <f t="shared" si="14"/>
        <v>218</v>
      </c>
      <c r="H77" s="93">
        <f t="shared" si="17"/>
        <v>1011</v>
      </c>
      <c r="I77" s="95">
        <f t="shared" si="15"/>
        <v>21.562809099901088</v>
      </c>
      <c r="J77" s="96">
        <f t="shared" si="16"/>
        <v>8.5258896947208633</v>
      </c>
      <c r="K77" s="97"/>
      <c r="L77" s="94"/>
      <c r="M77" s="94"/>
      <c r="N77" s="93"/>
      <c r="O77" s="94"/>
      <c r="P77" s="94"/>
      <c r="Q77" s="93"/>
      <c r="R77" s="95"/>
      <c r="S77" s="96"/>
      <c r="T77" s="91"/>
      <c r="U77" s="91"/>
      <c r="Y77" s="71"/>
      <c r="Z77" s="71"/>
      <c r="AA77" s="71"/>
      <c r="AG77" s="72"/>
      <c r="AH77" s="72"/>
      <c r="AI77" s="72"/>
      <c r="AJ77" s="72"/>
      <c r="AK77" s="72"/>
      <c r="AL77" s="72"/>
      <c r="AM77" s="72"/>
      <c r="AN77" s="72"/>
      <c r="AO77" s="72"/>
      <c r="AP77" s="72"/>
      <c r="AQ77" s="72"/>
      <c r="AR77" s="72"/>
      <c r="AS77" s="72"/>
      <c r="AT77" s="72"/>
      <c r="AU77" s="72"/>
      <c r="AV77" s="72"/>
      <c r="AW77" s="72"/>
      <c r="AX77" s="72"/>
      <c r="AY77" s="72"/>
      <c r="AZ77" s="72"/>
      <c r="BA77" s="72"/>
      <c r="BB77" s="72"/>
      <c r="BC77" s="72"/>
      <c r="BD77" s="72"/>
      <c r="BE77" s="72"/>
      <c r="BF77" s="72"/>
      <c r="BG77" s="72"/>
    </row>
    <row r="78" spans="1:59" s="24" customFormat="1" ht="17.100000000000001" customHeight="1">
      <c r="A78" s="92" t="s">
        <v>31</v>
      </c>
      <c r="B78" s="104">
        <f t="shared" si="9"/>
        <v>747</v>
      </c>
      <c r="C78" s="105">
        <f t="shared" si="10"/>
        <v>90</v>
      </c>
      <c r="D78" s="94">
        <f t="shared" si="11"/>
        <v>837</v>
      </c>
      <c r="E78" s="104">
        <f t="shared" si="12"/>
        <v>162</v>
      </c>
      <c r="F78" s="105">
        <f t="shared" si="13"/>
        <v>36</v>
      </c>
      <c r="G78" s="94">
        <f t="shared" si="14"/>
        <v>198</v>
      </c>
      <c r="H78" s="93">
        <f t="shared" si="17"/>
        <v>1035</v>
      </c>
      <c r="I78" s="95">
        <f t="shared" si="15"/>
        <v>19.130434782608695</v>
      </c>
      <c r="J78" s="96">
        <f t="shared" si="16"/>
        <v>8.7282847023106758</v>
      </c>
      <c r="K78" s="106"/>
      <c r="L78" s="105"/>
      <c r="M78" s="94"/>
      <c r="N78" s="104"/>
      <c r="O78" s="105"/>
      <c r="P78" s="94"/>
      <c r="Q78" s="93"/>
      <c r="R78" s="95"/>
      <c r="S78" s="96"/>
      <c r="T78" s="91"/>
      <c r="U78" s="91"/>
      <c r="Y78" s="71"/>
      <c r="Z78" s="71"/>
      <c r="AA78" s="71"/>
      <c r="AG78" s="72"/>
      <c r="AH78" s="72"/>
      <c r="AI78" s="72"/>
      <c r="AJ78" s="72"/>
      <c r="AK78" s="72"/>
      <c r="AL78" s="72"/>
      <c r="AM78" s="72"/>
      <c r="AN78" s="72"/>
      <c r="AO78" s="72"/>
      <c r="AP78" s="72"/>
      <c r="AQ78" s="72"/>
      <c r="AR78" s="72"/>
      <c r="AS78" s="72"/>
      <c r="AT78" s="72"/>
      <c r="AU78" s="72"/>
      <c r="AV78" s="72"/>
      <c r="AW78" s="72"/>
      <c r="AX78" s="72"/>
      <c r="AY78" s="72"/>
      <c r="AZ78" s="72"/>
      <c r="BA78" s="72"/>
      <c r="BB78" s="72"/>
      <c r="BC78" s="72"/>
      <c r="BD78" s="72"/>
      <c r="BE78" s="72"/>
      <c r="BF78" s="72"/>
      <c r="BG78" s="72"/>
    </row>
    <row r="79" spans="1:59" s="24" customFormat="1" ht="17.100000000000001" customHeight="1">
      <c r="A79" s="300" t="s">
        <v>32</v>
      </c>
      <c r="B79" s="104">
        <f t="shared" si="9"/>
        <v>694</v>
      </c>
      <c r="C79" s="105">
        <f t="shared" si="10"/>
        <v>88</v>
      </c>
      <c r="D79" s="94">
        <f t="shared" si="11"/>
        <v>782</v>
      </c>
      <c r="E79" s="104">
        <f t="shared" si="12"/>
        <v>138</v>
      </c>
      <c r="F79" s="105">
        <f t="shared" si="13"/>
        <v>36</v>
      </c>
      <c r="G79" s="94">
        <f t="shared" si="14"/>
        <v>174</v>
      </c>
      <c r="H79" s="93">
        <f t="shared" si="17"/>
        <v>956</v>
      </c>
      <c r="I79" s="95">
        <f t="shared" si="15"/>
        <v>18.20083682008368</v>
      </c>
      <c r="J79" s="96">
        <f t="shared" si="16"/>
        <v>8.0620678023275421</v>
      </c>
      <c r="K79" s="106"/>
      <c r="L79" s="105"/>
      <c r="M79" s="94"/>
      <c r="N79" s="104"/>
      <c r="O79" s="105"/>
      <c r="P79" s="94"/>
      <c r="Q79" s="93"/>
      <c r="R79" s="95"/>
      <c r="S79" s="96"/>
      <c r="T79" s="91"/>
      <c r="U79" s="91"/>
      <c r="Y79" s="71"/>
      <c r="Z79" s="71"/>
      <c r="AA79" s="71"/>
      <c r="AG79" s="72"/>
      <c r="AH79" s="72"/>
      <c r="AI79" s="72"/>
      <c r="AJ79" s="72"/>
      <c r="AK79" s="72"/>
      <c r="AL79" s="72"/>
      <c r="AM79" s="72"/>
      <c r="AN79" s="72"/>
      <c r="AO79" s="72"/>
      <c r="AP79" s="72"/>
      <c r="AQ79" s="72"/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72"/>
      <c r="BE79" s="72"/>
      <c r="BF79" s="72"/>
      <c r="BG79" s="72"/>
    </row>
    <row r="80" spans="1:59" s="24" customFormat="1" ht="17.100000000000001" customHeight="1">
      <c r="A80" s="300" t="s">
        <v>33</v>
      </c>
      <c r="B80" s="104">
        <f t="shared" si="9"/>
        <v>697</v>
      </c>
      <c r="C80" s="105">
        <f t="shared" si="10"/>
        <v>107</v>
      </c>
      <c r="D80" s="94">
        <f t="shared" si="11"/>
        <v>804</v>
      </c>
      <c r="E80" s="104">
        <f t="shared" si="12"/>
        <v>124</v>
      </c>
      <c r="F80" s="105">
        <f t="shared" si="13"/>
        <v>25</v>
      </c>
      <c r="G80" s="94">
        <f t="shared" si="14"/>
        <v>149</v>
      </c>
      <c r="H80" s="93">
        <f t="shared" si="17"/>
        <v>953</v>
      </c>
      <c r="I80" s="95">
        <f t="shared" si="15"/>
        <v>15.634837355718783</v>
      </c>
      <c r="J80" s="96">
        <f t="shared" si="16"/>
        <v>8.0367684263788153</v>
      </c>
      <c r="K80" s="106"/>
      <c r="L80" s="105"/>
      <c r="M80" s="94"/>
      <c r="N80" s="104"/>
      <c r="O80" s="105"/>
      <c r="P80" s="94"/>
      <c r="Q80" s="93"/>
      <c r="R80" s="95"/>
      <c r="S80" s="96"/>
      <c r="T80" s="91"/>
      <c r="U80" s="91"/>
      <c r="Y80" s="71"/>
      <c r="Z80" s="71"/>
      <c r="AA80" s="71"/>
      <c r="AG80" s="72"/>
      <c r="AH80" s="72"/>
      <c r="AI80" s="72"/>
      <c r="AJ80" s="72"/>
      <c r="AK80" s="72"/>
      <c r="AL80" s="72"/>
      <c r="AM80" s="72"/>
      <c r="AN80" s="72"/>
      <c r="AO80" s="72"/>
      <c r="AP80" s="72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72"/>
      <c r="BE80" s="72"/>
      <c r="BF80" s="72"/>
      <c r="BG80" s="72"/>
    </row>
    <row r="81" spans="1:59" s="24" customFormat="1" ht="17.100000000000001" customHeight="1">
      <c r="A81" s="300" t="s">
        <v>34</v>
      </c>
      <c r="B81" s="104">
        <f t="shared" si="9"/>
        <v>747</v>
      </c>
      <c r="C81" s="105">
        <f t="shared" si="10"/>
        <v>73</v>
      </c>
      <c r="D81" s="94">
        <f t="shared" si="11"/>
        <v>820</v>
      </c>
      <c r="E81" s="104">
        <f t="shared" si="12"/>
        <v>125</v>
      </c>
      <c r="F81" s="105">
        <f t="shared" si="13"/>
        <v>24</v>
      </c>
      <c r="G81" s="94">
        <f t="shared" si="14"/>
        <v>149</v>
      </c>
      <c r="H81" s="93">
        <f t="shared" si="17"/>
        <v>969</v>
      </c>
      <c r="I81" s="95">
        <f t="shared" si="15"/>
        <v>15.376676986584108</v>
      </c>
      <c r="J81" s="96">
        <f t="shared" si="16"/>
        <v>8.171698431438692</v>
      </c>
      <c r="K81" s="106"/>
      <c r="L81" s="105"/>
      <c r="M81" s="94"/>
      <c r="N81" s="104"/>
      <c r="O81" s="105"/>
      <c r="P81" s="94"/>
      <c r="Q81" s="93"/>
      <c r="R81" s="95"/>
      <c r="S81" s="96"/>
      <c r="T81" s="91"/>
      <c r="U81" s="91"/>
      <c r="Y81" s="71"/>
      <c r="Z81" s="71"/>
      <c r="AA81" s="71"/>
      <c r="AG81" s="72"/>
      <c r="AH81" s="72"/>
      <c r="AI81" s="72"/>
      <c r="AJ81" s="72"/>
      <c r="AK81" s="72"/>
      <c r="AL81" s="72"/>
      <c r="AM81" s="72"/>
      <c r="AN81" s="72"/>
      <c r="AO81" s="72"/>
      <c r="AP81" s="72"/>
      <c r="AQ81" s="72"/>
      <c r="AR81" s="72"/>
      <c r="AS81" s="72"/>
      <c r="AT81" s="72"/>
      <c r="AU81" s="72"/>
      <c r="AV81" s="72"/>
      <c r="AW81" s="72"/>
      <c r="AX81" s="72"/>
      <c r="AY81" s="72"/>
      <c r="AZ81" s="72"/>
      <c r="BA81" s="72"/>
      <c r="BB81" s="72"/>
      <c r="BC81" s="72"/>
      <c r="BD81" s="72"/>
      <c r="BE81" s="72"/>
      <c r="BF81" s="72"/>
      <c r="BG81" s="72"/>
    </row>
    <row r="82" spans="1:59" s="24" customFormat="1" ht="17.100000000000001" customHeight="1">
      <c r="A82" s="300" t="s">
        <v>35</v>
      </c>
      <c r="B82" s="104">
        <f t="shared" si="9"/>
        <v>746</v>
      </c>
      <c r="C82" s="105">
        <f t="shared" si="10"/>
        <v>76</v>
      </c>
      <c r="D82" s="94">
        <f t="shared" si="11"/>
        <v>822</v>
      </c>
      <c r="E82" s="104">
        <f t="shared" si="12"/>
        <v>121</v>
      </c>
      <c r="F82" s="105">
        <f t="shared" si="13"/>
        <v>27</v>
      </c>
      <c r="G82" s="94">
        <f t="shared" si="14"/>
        <v>148</v>
      </c>
      <c r="H82" s="93">
        <f t="shared" si="17"/>
        <v>970</v>
      </c>
      <c r="I82" s="95">
        <f t="shared" si="15"/>
        <v>15.257731958762887</v>
      </c>
      <c r="J82" s="96">
        <f t="shared" si="16"/>
        <v>8.1801315567549331</v>
      </c>
      <c r="K82" s="106"/>
      <c r="L82" s="105"/>
      <c r="M82" s="94"/>
      <c r="N82" s="104"/>
      <c r="O82" s="105"/>
      <c r="P82" s="94"/>
      <c r="Q82" s="93"/>
      <c r="R82" s="95"/>
      <c r="S82" s="96"/>
      <c r="T82" s="91"/>
      <c r="U82" s="91"/>
      <c r="Y82" s="71"/>
      <c r="Z82" s="71"/>
      <c r="AA82" s="71"/>
      <c r="AG82" s="72"/>
      <c r="AH82" s="72"/>
      <c r="AI82" s="72"/>
      <c r="AJ82" s="72"/>
      <c r="AK82" s="72"/>
      <c r="AL82" s="72"/>
      <c r="AM82" s="72"/>
      <c r="AN82" s="72"/>
      <c r="AO82" s="72"/>
      <c r="AP82" s="72"/>
      <c r="AQ82" s="72"/>
      <c r="AR82" s="72"/>
      <c r="AS82" s="72"/>
      <c r="AT82" s="72"/>
      <c r="AU82" s="72"/>
      <c r="AV82" s="72"/>
      <c r="AW82" s="72"/>
      <c r="AX82" s="72"/>
      <c r="AY82" s="72"/>
      <c r="AZ82" s="72"/>
      <c r="BA82" s="72"/>
      <c r="BB82" s="72"/>
      <c r="BC82" s="72"/>
      <c r="BD82" s="72"/>
      <c r="BE82" s="72"/>
      <c r="BF82" s="72"/>
      <c r="BG82" s="72"/>
    </row>
    <row r="83" spans="1:59" s="24" customFormat="1" ht="17.100000000000001" customHeight="1">
      <c r="A83" s="300" t="s">
        <v>36</v>
      </c>
      <c r="B83" s="104">
        <f t="shared" si="9"/>
        <v>721</v>
      </c>
      <c r="C83" s="105">
        <f t="shared" si="10"/>
        <v>82</v>
      </c>
      <c r="D83" s="94">
        <f t="shared" si="11"/>
        <v>803</v>
      </c>
      <c r="E83" s="104">
        <f t="shared" si="12"/>
        <v>130</v>
      </c>
      <c r="F83" s="105">
        <f t="shared" si="13"/>
        <v>25</v>
      </c>
      <c r="G83" s="94">
        <f t="shared" si="14"/>
        <v>155</v>
      </c>
      <c r="H83" s="93">
        <f t="shared" si="17"/>
        <v>958</v>
      </c>
      <c r="I83" s="95">
        <f t="shared" si="15"/>
        <v>16.179540709812109</v>
      </c>
      <c r="J83" s="96">
        <f t="shared" si="16"/>
        <v>8.0789340529600278</v>
      </c>
      <c r="K83" s="106"/>
      <c r="L83" s="105"/>
      <c r="M83" s="94"/>
      <c r="N83" s="104"/>
      <c r="O83" s="105"/>
      <c r="P83" s="94"/>
      <c r="Q83" s="93"/>
      <c r="R83" s="95"/>
      <c r="S83" s="96"/>
      <c r="T83" s="91"/>
      <c r="U83" s="91"/>
      <c r="Y83" s="71"/>
      <c r="Z83" s="71"/>
      <c r="AA83" s="71"/>
      <c r="AG83" s="72"/>
      <c r="AH83" s="72"/>
      <c r="AI83" s="72"/>
      <c r="AJ83" s="72"/>
      <c r="AK83" s="72"/>
      <c r="AL83" s="72"/>
      <c r="AM83" s="72"/>
      <c r="AN83" s="72"/>
      <c r="AO83" s="72"/>
      <c r="AP83" s="72"/>
      <c r="AQ83" s="72"/>
      <c r="AR83" s="72"/>
      <c r="AS83" s="72"/>
      <c r="AT83" s="72"/>
      <c r="AU83" s="72"/>
      <c r="AV83" s="72"/>
      <c r="AW83" s="72"/>
      <c r="AX83" s="72"/>
      <c r="AY83" s="72"/>
      <c r="AZ83" s="72"/>
      <c r="BA83" s="72"/>
      <c r="BB83" s="72"/>
      <c r="BC83" s="72"/>
      <c r="BD83" s="72"/>
      <c r="BE83" s="72"/>
      <c r="BF83" s="72"/>
      <c r="BG83" s="72"/>
    </row>
    <row r="84" spans="1:59" s="24" customFormat="1" ht="17.100000000000001" customHeight="1">
      <c r="A84" s="300" t="s">
        <v>37</v>
      </c>
      <c r="B84" s="107">
        <f t="shared" si="9"/>
        <v>706</v>
      </c>
      <c r="C84" s="108">
        <f t="shared" si="10"/>
        <v>104</v>
      </c>
      <c r="D84" s="109">
        <f t="shared" si="11"/>
        <v>810</v>
      </c>
      <c r="E84" s="107">
        <f t="shared" si="12"/>
        <v>131</v>
      </c>
      <c r="F84" s="110">
        <f t="shared" si="13"/>
        <v>19</v>
      </c>
      <c r="G84" s="109">
        <f t="shared" si="14"/>
        <v>150</v>
      </c>
      <c r="H84" s="104">
        <f t="shared" si="17"/>
        <v>960</v>
      </c>
      <c r="I84" s="95">
        <f t="shared" si="15"/>
        <v>15.625</v>
      </c>
      <c r="J84" s="96">
        <f t="shared" si="16"/>
        <v>8.0958003035925117</v>
      </c>
      <c r="K84" s="111"/>
      <c r="L84" s="108"/>
      <c r="M84" s="109"/>
      <c r="N84" s="107"/>
      <c r="O84" s="110"/>
      <c r="P84" s="109"/>
      <c r="Q84" s="104"/>
      <c r="R84" s="95"/>
      <c r="S84" s="96"/>
      <c r="T84" s="91"/>
      <c r="U84" s="91"/>
      <c r="Y84" s="71"/>
      <c r="Z84" s="71"/>
      <c r="AA84" s="71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2"/>
      <c r="AS84" s="72"/>
      <c r="AT84" s="72"/>
      <c r="AU84" s="72"/>
      <c r="AV84" s="72"/>
      <c r="AW84" s="72"/>
      <c r="AX84" s="72"/>
      <c r="AY84" s="72"/>
      <c r="AZ84" s="72"/>
      <c r="BA84" s="72"/>
      <c r="BB84" s="72"/>
      <c r="BC84" s="72"/>
      <c r="BD84" s="72"/>
      <c r="BE84" s="72"/>
      <c r="BF84" s="72"/>
      <c r="BG84" s="72"/>
    </row>
    <row r="85" spans="1:59" s="24" customFormat="1" ht="17.100000000000001" customHeight="1">
      <c r="A85" s="112" t="s">
        <v>38</v>
      </c>
      <c r="B85" s="107">
        <f t="shared" si="9"/>
        <v>711</v>
      </c>
      <c r="C85" s="108">
        <f t="shared" si="10"/>
        <v>109</v>
      </c>
      <c r="D85" s="109">
        <f t="shared" si="11"/>
        <v>820</v>
      </c>
      <c r="E85" s="107">
        <f t="shared" si="12"/>
        <v>144</v>
      </c>
      <c r="F85" s="110">
        <f t="shared" si="13"/>
        <v>19</v>
      </c>
      <c r="G85" s="109">
        <f t="shared" si="14"/>
        <v>163</v>
      </c>
      <c r="H85" s="104">
        <f t="shared" si="17"/>
        <v>983</v>
      </c>
      <c r="I85" s="95">
        <f t="shared" si="15"/>
        <v>16.581892166836216</v>
      </c>
      <c r="J85" s="96">
        <f t="shared" si="16"/>
        <v>8.2897621858660813</v>
      </c>
      <c r="K85" s="111"/>
      <c r="L85" s="108"/>
      <c r="M85" s="109"/>
      <c r="N85" s="107"/>
      <c r="O85" s="110"/>
      <c r="P85" s="109"/>
      <c r="Q85" s="104"/>
      <c r="R85" s="95"/>
      <c r="S85" s="96"/>
      <c r="T85" s="91"/>
      <c r="U85" s="91"/>
      <c r="Y85" s="71"/>
      <c r="Z85" s="71"/>
      <c r="AA85" s="71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2"/>
      <c r="AS85" s="72"/>
      <c r="AT85" s="72"/>
      <c r="AU85" s="72"/>
      <c r="AV85" s="72"/>
      <c r="AW85" s="72"/>
      <c r="AX85" s="72"/>
      <c r="AY85" s="72"/>
      <c r="AZ85" s="72"/>
      <c r="BA85" s="72"/>
      <c r="BB85" s="72"/>
      <c r="BC85" s="72"/>
      <c r="BD85" s="72"/>
      <c r="BE85" s="72"/>
      <c r="BF85" s="72"/>
      <c r="BG85" s="72"/>
    </row>
    <row r="86" spans="1:59" s="24" customFormat="1" ht="17.100000000000001" customHeight="1">
      <c r="A86" s="113" t="s">
        <v>39</v>
      </c>
      <c r="B86" s="114">
        <f t="shared" si="9"/>
        <v>190</v>
      </c>
      <c r="C86" s="115">
        <f t="shared" si="10"/>
        <v>25</v>
      </c>
      <c r="D86" s="116">
        <f t="shared" si="11"/>
        <v>215</v>
      </c>
      <c r="E86" s="114">
        <f t="shared" si="12"/>
        <v>28</v>
      </c>
      <c r="F86" s="117">
        <f t="shared" si="13"/>
        <v>3</v>
      </c>
      <c r="G86" s="116">
        <f t="shared" si="14"/>
        <v>31</v>
      </c>
      <c r="H86" s="118">
        <f t="shared" si="17"/>
        <v>246</v>
      </c>
      <c r="I86" s="119">
        <f t="shared" si="15"/>
        <v>12.601626016260163</v>
      </c>
      <c r="J86" s="120">
        <f t="shared" si="16"/>
        <v>2.074548827795581</v>
      </c>
      <c r="K86" s="121"/>
      <c r="L86" s="115"/>
      <c r="M86" s="116"/>
      <c r="N86" s="114"/>
      <c r="O86" s="117"/>
      <c r="P86" s="116"/>
      <c r="Q86" s="118"/>
      <c r="R86" s="119"/>
      <c r="S86" s="120"/>
      <c r="T86" s="91"/>
      <c r="U86" s="91"/>
      <c r="Y86" s="71"/>
      <c r="Z86" s="71"/>
      <c r="AA86" s="71"/>
      <c r="AG86" s="72"/>
      <c r="AH86" s="72"/>
      <c r="AI86" s="72"/>
      <c r="AJ86" s="72"/>
      <c r="AK86" s="72"/>
      <c r="AL86" s="72"/>
      <c r="AM86" s="72"/>
      <c r="AN86" s="72"/>
      <c r="AO86" s="72"/>
      <c r="AP86" s="72"/>
      <c r="AQ86" s="72"/>
      <c r="AR86" s="72"/>
      <c r="AS86" s="72"/>
      <c r="AT86" s="72"/>
      <c r="AU86" s="72"/>
      <c r="AV86" s="72"/>
      <c r="AW86" s="72"/>
      <c r="AX86" s="72"/>
      <c r="AY86" s="72"/>
      <c r="AZ86" s="72"/>
      <c r="BA86" s="72"/>
      <c r="BB86" s="72"/>
      <c r="BC86" s="72"/>
      <c r="BD86" s="72"/>
      <c r="BE86" s="72"/>
      <c r="BF86" s="72"/>
      <c r="BG86" s="72"/>
    </row>
    <row r="87" spans="1:59" s="24" customFormat="1" ht="17.100000000000001" customHeight="1">
      <c r="A87" s="122" t="s">
        <v>40</v>
      </c>
      <c r="B87" s="123">
        <f t="shared" si="9"/>
        <v>110</v>
      </c>
      <c r="C87" s="124">
        <f t="shared" si="10"/>
        <v>10</v>
      </c>
      <c r="D87" s="125">
        <f t="shared" si="11"/>
        <v>120</v>
      </c>
      <c r="E87" s="123">
        <f t="shared" si="12"/>
        <v>26</v>
      </c>
      <c r="F87" s="126">
        <f t="shared" si="13"/>
        <v>2</v>
      </c>
      <c r="G87" s="125">
        <f t="shared" si="14"/>
        <v>28</v>
      </c>
      <c r="H87" s="127">
        <f t="shared" si="17"/>
        <v>148</v>
      </c>
      <c r="I87" s="128">
        <f t="shared" si="15"/>
        <v>18.918918918918919</v>
      </c>
      <c r="J87" s="129">
        <f t="shared" si="16"/>
        <v>1.2481025468038456</v>
      </c>
      <c r="K87" s="130"/>
      <c r="L87" s="124"/>
      <c r="M87" s="125"/>
      <c r="N87" s="123"/>
      <c r="O87" s="126"/>
      <c r="P87" s="125"/>
      <c r="Q87" s="127"/>
      <c r="R87" s="128"/>
      <c r="S87" s="129"/>
      <c r="T87" s="91"/>
      <c r="U87" s="91"/>
      <c r="Y87" s="71"/>
      <c r="Z87" s="71"/>
      <c r="AA87" s="71"/>
      <c r="AG87" s="72"/>
      <c r="AH87" s="72"/>
      <c r="AI87" s="72"/>
      <c r="AJ87" s="72"/>
      <c r="AK87" s="72"/>
      <c r="AL87" s="72"/>
      <c r="AM87" s="72"/>
      <c r="AN87" s="72"/>
      <c r="AO87" s="72"/>
      <c r="AP87" s="72"/>
      <c r="AQ87" s="72"/>
      <c r="AR87" s="72"/>
      <c r="AS87" s="72"/>
      <c r="AT87" s="72"/>
      <c r="AU87" s="72"/>
      <c r="AV87" s="72"/>
      <c r="AW87" s="72"/>
      <c r="AX87" s="72"/>
      <c r="AY87" s="72"/>
      <c r="AZ87" s="72"/>
      <c r="BA87" s="72"/>
      <c r="BB87" s="72"/>
      <c r="BC87" s="72"/>
      <c r="BD87" s="72"/>
      <c r="BE87" s="72"/>
      <c r="BF87" s="72"/>
      <c r="BG87" s="72"/>
    </row>
    <row r="88" spans="1:59" s="24" customFormat="1" ht="17.100000000000001" customHeight="1">
      <c r="A88" s="122" t="s">
        <v>41</v>
      </c>
      <c r="B88" s="123">
        <f t="shared" si="9"/>
        <v>144</v>
      </c>
      <c r="C88" s="124">
        <f t="shared" si="10"/>
        <v>14</v>
      </c>
      <c r="D88" s="125">
        <f t="shared" si="11"/>
        <v>158</v>
      </c>
      <c r="E88" s="123">
        <f t="shared" si="12"/>
        <v>24</v>
      </c>
      <c r="F88" s="126">
        <f t="shared" si="13"/>
        <v>1</v>
      </c>
      <c r="G88" s="125">
        <f t="shared" si="14"/>
        <v>25</v>
      </c>
      <c r="H88" s="127">
        <f t="shared" si="17"/>
        <v>183</v>
      </c>
      <c r="I88" s="128">
        <f t="shared" si="15"/>
        <v>13.66120218579235</v>
      </c>
      <c r="J88" s="129">
        <f t="shared" si="16"/>
        <v>1.5432619328723225</v>
      </c>
      <c r="K88" s="130"/>
      <c r="L88" s="124"/>
      <c r="M88" s="125"/>
      <c r="N88" s="123"/>
      <c r="O88" s="126"/>
      <c r="P88" s="125"/>
      <c r="Q88" s="127"/>
      <c r="R88" s="128"/>
      <c r="S88" s="129"/>
      <c r="T88" s="91"/>
      <c r="U88" s="91"/>
      <c r="Y88" s="71"/>
      <c r="Z88" s="71"/>
      <c r="AA88" s="71"/>
      <c r="AG88" s="72"/>
      <c r="AH88" s="72"/>
      <c r="AI88" s="72"/>
      <c r="AJ88" s="72"/>
      <c r="AK88" s="72"/>
      <c r="AL88" s="72"/>
      <c r="AM88" s="72"/>
      <c r="AN88" s="72"/>
      <c r="AO88" s="72"/>
      <c r="AP88" s="72"/>
      <c r="AQ88" s="72"/>
      <c r="AR88" s="72"/>
      <c r="AS88" s="72"/>
      <c r="AT88" s="72"/>
      <c r="AU88" s="72"/>
      <c r="AV88" s="72"/>
      <c r="AW88" s="72"/>
      <c r="AX88" s="72"/>
      <c r="AY88" s="72"/>
      <c r="AZ88" s="72"/>
      <c r="BA88" s="72"/>
      <c r="BB88" s="72"/>
      <c r="BC88" s="72"/>
      <c r="BD88" s="72"/>
      <c r="BE88" s="72"/>
      <c r="BF88" s="72"/>
      <c r="BG88" s="72"/>
    </row>
    <row r="89" spans="1:59" s="24" customFormat="1" ht="17.100000000000001" customHeight="1">
      <c r="A89" s="122" t="s">
        <v>42</v>
      </c>
      <c r="B89" s="123">
        <f t="shared" si="9"/>
        <v>129</v>
      </c>
      <c r="C89" s="124">
        <f t="shared" si="10"/>
        <v>9</v>
      </c>
      <c r="D89" s="125">
        <f t="shared" si="11"/>
        <v>138</v>
      </c>
      <c r="E89" s="123">
        <f t="shared" si="12"/>
        <v>31</v>
      </c>
      <c r="F89" s="126">
        <f t="shared" si="13"/>
        <v>0</v>
      </c>
      <c r="G89" s="125">
        <f t="shared" si="14"/>
        <v>31</v>
      </c>
      <c r="H89" s="127">
        <f t="shared" si="17"/>
        <v>169</v>
      </c>
      <c r="I89" s="128">
        <f t="shared" si="15"/>
        <v>18.34319526627219</v>
      </c>
      <c r="J89" s="129">
        <f t="shared" si="16"/>
        <v>1.4251981784449317</v>
      </c>
      <c r="K89" s="130"/>
      <c r="L89" s="124"/>
      <c r="M89" s="125"/>
      <c r="N89" s="123"/>
      <c r="O89" s="126"/>
      <c r="P89" s="125"/>
      <c r="Q89" s="127"/>
      <c r="R89" s="128"/>
      <c r="S89" s="129"/>
      <c r="T89" s="91"/>
      <c r="U89" s="91"/>
      <c r="Y89" s="71"/>
      <c r="Z89" s="71"/>
      <c r="AA89" s="71"/>
      <c r="AG89" s="72"/>
      <c r="AH89" s="72"/>
      <c r="AI89" s="72"/>
      <c r="AJ89" s="72"/>
      <c r="AK89" s="72"/>
      <c r="AL89" s="72"/>
      <c r="AM89" s="72"/>
      <c r="AN89" s="72"/>
      <c r="AO89" s="72"/>
      <c r="AP89" s="72"/>
      <c r="AQ89" s="72"/>
      <c r="AR89" s="72"/>
      <c r="AS89" s="72"/>
      <c r="AT89" s="72"/>
      <c r="AU89" s="72"/>
      <c r="AV89" s="72"/>
      <c r="AW89" s="72"/>
      <c r="AX89" s="72"/>
      <c r="AY89" s="72"/>
      <c r="AZ89" s="72"/>
      <c r="BA89" s="72"/>
      <c r="BB89" s="72"/>
      <c r="BC89" s="72"/>
      <c r="BD89" s="72"/>
      <c r="BE89" s="72"/>
      <c r="BF89" s="72"/>
      <c r="BG89" s="72"/>
    </row>
    <row r="90" spans="1:59" s="24" customFormat="1" ht="17.100000000000001" customHeight="1">
      <c r="A90" s="122" t="s">
        <v>43</v>
      </c>
      <c r="B90" s="74">
        <f t="shared" si="9"/>
        <v>154</v>
      </c>
      <c r="C90" s="75">
        <f t="shared" si="10"/>
        <v>13</v>
      </c>
      <c r="D90" s="75">
        <f t="shared" si="11"/>
        <v>167</v>
      </c>
      <c r="E90" s="74">
        <f t="shared" si="12"/>
        <v>29</v>
      </c>
      <c r="F90" s="75">
        <f t="shared" si="13"/>
        <v>2</v>
      </c>
      <c r="G90" s="75">
        <f t="shared" si="14"/>
        <v>31</v>
      </c>
      <c r="H90" s="74">
        <f t="shared" si="17"/>
        <v>198</v>
      </c>
      <c r="I90" s="76">
        <f t="shared" si="15"/>
        <v>15.656565656565657</v>
      </c>
      <c r="J90" s="77">
        <f t="shared" si="16"/>
        <v>1.6697588126159555</v>
      </c>
      <c r="K90" s="78"/>
      <c r="L90" s="75"/>
      <c r="M90" s="75"/>
      <c r="N90" s="74"/>
      <c r="O90" s="75"/>
      <c r="P90" s="75"/>
      <c r="Q90" s="74"/>
      <c r="R90" s="76"/>
      <c r="S90" s="77"/>
      <c r="T90" s="70"/>
      <c r="U90" s="70"/>
      <c r="Y90" s="71"/>
      <c r="Z90" s="71"/>
      <c r="AA90" s="71"/>
      <c r="AG90" s="72"/>
      <c r="AH90" s="72"/>
      <c r="AI90" s="72"/>
      <c r="AJ90" s="72"/>
      <c r="AK90" s="72"/>
      <c r="AL90" s="72"/>
      <c r="AM90" s="72"/>
      <c r="AN90" s="72"/>
      <c r="AO90" s="72"/>
      <c r="AP90" s="72"/>
      <c r="AQ90" s="72"/>
      <c r="AR90" s="72"/>
      <c r="AS90" s="72"/>
      <c r="AT90" s="72"/>
      <c r="AU90" s="72"/>
      <c r="AV90" s="72"/>
      <c r="AW90" s="72"/>
      <c r="AX90" s="72"/>
      <c r="AY90" s="72"/>
      <c r="AZ90" s="72"/>
      <c r="BA90" s="72"/>
      <c r="BB90" s="72"/>
      <c r="BC90" s="72"/>
      <c r="BD90" s="72"/>
      <c r="BE90" s="72"/>
      <c r="BF90" s="72"/>
      <c r="BG90" s="72"/>
    </row>
    <row r="91" spans="1:59" s="24" customFormat="1" ht="17.100000000000001" customHeight="1">
      <c r="A91" s="131" t="s">
        <v>44</v>
      </c>
      <c r="B91" s="86">
        <f t="shared" si="9"/>
        <v>114</v>
      </c>
      <c r="C91" s="87">
        <f t="shared" si="10"/>
        <v>9</v>
      </c>
      <c r="D91" s="87">
        <f t="shared" si="11"/>
        <v>123</v>
      </c>
      <c r="E91" s="86">
        <f t="shared" si="12"/>
        <v>24</v>
      </c>
      <c r="F91" s="87">
        <f t="shared" si="13"/>
        <v>1</v>
      </c>
      <c r="G91" s="87">
        <f t="shared" si="14"/>
        <v>25</v>
      </c>
      <c r="H91" s="86">
        <f t="shared" si="17"/>
        <v>148</v>
      </c>
      <c r="I91" s="132">
        <f t="shared" si="15"/>
        <v>16.891891891891891</v>
      </c>
      <c r="J91" s="133">
        <f t="shared" si="16"/>
        <v>1.2481025468038456</v>
      </c>
      <c r="K91" s="90"/>
      <c r="L91" s="87"/>
      <c r="M91" s="87"/>
      <c r="N91" s="86"/>
      <c r="O91" s="87"/>
      <c r="P91" s="87"/>
      <c r="Q91" s="86"/>
      <c r="R91" s="132"/>
      <c r="S91" s="133"/>
      <c r="T91" s="70"/>
      <c r="U91" s="70"/>
      <c r="Y91" s="71"/>
      <c r="Z91" s="71"/>
      <c r="AA91" s="71"/>
      <c r="AG91" s="72"/>
      <c r="AH91" s="72"/>
      <c r="AI91" s="72"/>
      <c r="AJ91" s="72"/>
      <c r="AK91" s="72"/>
      <c r="AL91" s="72"/>
      <c r="AM91" s="72"/>
      <c r="AN91" s="72"/>
      <c r="AO91" s="72"/>
      <c r="AP91" s="72"/>
      <c r="AQ91" s="72"/>
      <c r="AR91" s="72"/>
      <c r="AS91" s="72"/>
      <c r="AT91" s="72"/>
      <c r="AU91" s="72"/>
      <c r="AV91" s="72"/>
      <c r="AW91" s="72"/>
      <c r="AX91" s="72"/>
      <c r="AY91" s="72"/>
      <c r="AZ91" s="72"/>
      <c r="BA91" s="72"/>
      <c r="BB91" s="72"/>
      <c r="BC91" s="72"/>
      <c r="BD91" s="72"/>
      <c r="BE91" s="72"/>
      <c r="BF91" s="72"/>
      <c r="BG91" s="72"/>
    </row>
    <row r="92" spans="1:59" s="24" customFormat="1" ht="17.100000000000001" customHeight="1">
      <c r="A92" s="112" t="s">
        <v>96</v>
      </c>
      <c r="B92" s="93">
        <f t="shared" si="9"/>
        <v>841</v>
      </c>
      <c r="C92" s="94">
        <f t="shared" si="10"/>
        <v>80</v>
      </c>
      <c r="D92" s="94">
        <f t="shared" si="11"/>
        <v>921</v>
      </c>
      <c r="E92" s="93">
        <f t="shared" si="12"/>
        <v>162</v>
      </c>
      <c r="F92" s="94">
        <f t="shared" si="13"/>
        <v>9</v>
      </c>
      <c r="G92" s="94">
        <f t="shared" si="14"/>
        <v>171</v>
      </c>
      <c r="H92" s="93">
        <f t="shared" si="17"/>
        <v>1092</v>
      </c>
      <c r="I92" s="95">
        <f t="shared" si="15"/>
        <v>15.659340659340659</v>
      </c>
      <c r="J92" s="96">
        <f t="shared" si="16"/>
        <v>9.208972845336481</v>
      </c>
      <c r="K92" s="97"/>
      <c r="L92" s="94"/>
      <c r="M92" s="94"/>
      <c r="N92" s="93"/>
      <c r="O92" s="94"/>
      <c r="P92" s="94"/>
      <c r="Q92" s="93"/>
      <c r="R92" s="95"/>
      <c r="S92" s="96"/>
      <c r="T92" s="91"/>
      <c r="U92" s="91"/>
      <c r="Y92" s="71"/>
      <c r="Z92" s="71"/>
      <c r="AA92" s="71"/>
      <c r="AG92" s="72"/>
      <c r="AH92" s="72"/>
      <c r="AI92" s="72"/>
      <c r="AJ92" s="72"/>
      <c r="AK92" s="72"/>
      <c r="AL92" s="72"/>
      <c r="AM92" s="72"/>
      <c r="AN92" s="72"/>
      <c r="AO92" s="72"/>
      <c r="AP92" s="72"/>
      <c r="AQ92" s="72"/>
      <c r="AR92" s="72"/>
      <c r="AS92" s="72"/>
      <c r="AT92" s="72"/>
      <c r="AU92" s="72"/>
      <c r="AV92" s="72"/>
      <c r="AW92" s="72"/>
      <c r="AX92" s="72"/>
      <c r="AY92" s="72"/>
      <c r="AZ92" s="72"/>
      <c r="BA92" s="72"/>
      <c r="BB92" s="72"/>
      <c r="BC92" s="72"/>
      <c r="BD92" s="72"/>
      <c r="BE92" s="72"/>
      <c r="BF92" s="72"/>
      <c r="BG92" s="72"/>
    </row>
    <row r="93" spans="1:59" s="24" customFormat="1" ht="17.100000000000001" customHeight="1">
      <c r="A93" s="98" t="s">
        <v>46</v>
      </c>
      <c r="B93" s="134">
        <f t="shared" si="9"/>
        <v>118</v>
      </c>
      <c r="C93" s="135">
        <f t="shared" si="10"/>
        <v>6</v>
      </c>
      <c r="D93" s="135">
        <f t="shared" si="11"/>
        <v>124</v>
      </c>
      <c r="E93" s="134">
        <f t="shared" si="12"/>
        <v>28</v>
      </c>
      <c r="F93" s="135">
        <f t="shared" si="13"/>
        <v>0</v>
      </c>
      <c r="G93" s="135">
        <f t="shared" si="14"/>
        <v>28</v>
      </c>
      <c r="H93" s="134">
        <f t="shared" si="17"/>
        <v>152</v>
      </c>
      <c r="I93" s="136">
        <f t="shared" si="15"/>
        <v>18.421052631578949</v>
      </c>
      <c r="J93" s="137">
        <f t="shared" si="16"/>
        <v>1.2818350480688143</v>
      </c>
      <c r="K93" s="138"/>
      <c r="L93" s="135"/>
      <c r="M93" s="135"/>
      <c r="N93" s="134"/>
      <c r="O93" s="135"/>
      <c r="P93" s="135"/>
      <c r="Q93" s="134"/>
      <c r="R93" s="136"/>
      <c r="S93" s="137"/>
      <c r="T93" s="70"/>
      <c r="U93" s="70"/>
      <c r="Y93" s="71"/>
      <c r="Z93" s="71"/>
      <c r="AA93" s="71"/>
      <c r="AG93" s="72"/>
      <c r="AH93" s="72"/>
      <c r="AI93" s="72"/>
      <c r="AJ93" s="72"/>
      <c r="AK93" s="72"/>
      <c r="AL93" s="72"/>
      <c r="AM93" s="72"/>
      <c r="AN93" s="72"/>
      <c r="AO93" s="72"/>
      <c r="AP93" s="72"/>
      <c r="AQ93" s="72"/>
      <c r="AR93" s="72"/>
      <c r="AS93" s="72"/>
      <c r="AT93" s="72"/>
      <c r="AU93" s="72"/>
      <c r="AV93" s="72"/>
      <c r="AW93" s="72"/>
      <c r="AX93" s="72"/>
      <c r="AY93" s="72"/>
      <c r="AZ93" s="72"/>
      <c r="BA93" s="72"/>
      <c r="BB93" s="72"/>
      <c r="BC93" s="72"/>
      <c r="BD93" s="72"/>
      <c r="BE93" s="72"/>
      <c r="BF93" s="72"/>
      <c r="BG93" s="72"/>
    </row>
    <row r="94" spans="1:59" s="24" customFormat="1" ht="17.100000000000001" customHeight="1">
      <c r="A94" s="73" t="s">
        <v>47</v>
      </c>
      <c r="B94" s="74">
        <f t="shared" si="9"/>
        <v>132</v>
      </c>
      <c r="C94" s="75">
        <f t="shared" si="10"/>
        <v>15</v>
      </c>
      <c r="D94" s="75">
        <f t="shared" si="11"/>
        <v>147</v>
      </c>
      <c r="E94" s="74">
        <f t="shared" si="12"/>
        <v>32</v>
      </c>
      <c r="F94" s="75">
        <f t="shared" si="13"/>
        <v>0</v>
      </c>
      <c r="G94" s="75">
        <f t="shared" si="14"/>
        <v>32</v>
      </c>
      <c r="H94" s="74">
        <f t="shared" si="17"/>
        <v>179</v>
      </c>
      <c r="I94" s="76">
        <f t="shared" si="15"/>
        <v>17.877094972067038</v>
      </c>
      <c r="J94" s="77">
        <f t="shared" si="16"/>
        <v>1.5095294316073538</v>
      </c>
      <c r="K94" s="78"/>
      <c r="L94" s="75"/>
      <c r="M94" s="75"/>
      <c r="N94" s="74"/>
      <c r="O94" s="75"/>
      <c r="P94" s="75"/>
      <c r="Q94" s="74"/>
      <c r="R94" s="76"/>
      <c r="S94" s="77"/>
      <c r="T94" s="70"/>
      <c r="U94" s="70"/>
      <c r="Y94" s="71"/>
      <c r="Z94" s="71"/>
      <c r="AA94" s="71"/>
      <c r="AG94" s="72"/>
      <c r="AH94" s="72"/>
      <c r="AI94" s="72"/>
      <c r="AJ94" s="72"/>
      <c r="AK94" s="72"/>
      <c r="AL94" s="72"/>
      <c r="AM94" s="72"/>
      <c r="AN94" s="72"/>
      <c r="AO94" s="72"/>
      <c r="AP94" s="72"/>
      <c r="AQ94" s="72"/>
      <c r="AR94" s="72"/>
      <c r="AS94" s="72"/>
      <c r="AT94" s="72"/>
      <c r="AU94" s="72"/>
      <c r="AV94" s="72"/>
      <c r="AW94" s="72"/>
      <c r="AX94" s="72"/>
      <c r="AY94" s="72"/>
      <c r="AZ94" s="72"/>
      <c r="BA94" s="72"/>
      <c r="BB94" s="72"/>
      <c r="BC94" s="72"/>
      <c r="BD94" s="72"/>
      <c r="BE94" s="72"/>
      <c r="BF94" s="72"/>
      <c r="BG94" s="72"/>
    </row>
    <row r="95" spans="1:59" s="24" customFormat="1" ht="17.100000000000001" customHeight="1">
      <c r="A95" s="73" t="s">
        <v>48</v>
      </c>
      <c r="B95" s="74">
        <f t="shared" si="9"/>
        <v>122</v>
      </c>
      <c r="C95" s="75">
        <f t="shared" si="10"/>
        <v>8</v>
      </c>
      <c r="D95" s="75">
        <f t="shared" si="11"/>
        <v>130</v>
      </c>
      <c r="E95" s="74">
        <f t="shared" si="12"/>
        <v>28</v>
      </c>
      <c r="F95" s="75">
        <f t="shared" si="13"/>
        <v>0</v>
      </c>
      <c r="G95" s="75">
        <f t="shared" si="14"/>
        <v>28</v>
      </c>
      <c r="H95" s="74">
        <f t="shared" si="17"/>
        <v>158</v>
      </c>
      <c r="I95" s="76">
        <f t="shared" si="15"/>
        <v>17.721518987341771</v>
      </c>
      <c r="J95" s="77">
        <f t="shared" si="16"/>
        <v>1.3324337999662674</v>
      </c>
      <c r="K95" s="78"/>
      <c r="L95" s="75"/>
      <c r="M95" s="75"/>
      <c r="N95" s="74"/>
      <c r="O95" s="75"/>
      <c r="P95" s="75"/>
      <c r="Q95" s="74"/>
      <c r="R95" s="76"/>
      <c r="S95" s="77"/>
      <c r="T95" s="70"/>
      <c r="U95" s="70"/>
      <c r="Z95" s="71"/>
      <c r="AG95" s="72"/>
      <c r="AH95" s="72"/>
      <c r="AI95" s="72"/>
      <c r="AJ95" s="72"/>
      <c r="AK95" s="72"/>
      <c r="AL95" s="72"/>
      <c r="AM95" s="72"/>
      <c r="AN95" s="72"/>
      <c r="AO95" s="72"/>
      <c r="AP95" s="72"/>
      <c r="AQ95" s="72"/>
      <c r="AR95" s="72"/>
      <c r="AS95" s="72"/>
      <c r="AT95" s="72"/>
      <c r="AU95" s="72"/>
      <c r="AV95" s="72"/>
      <c r="AW95" s="72"/>
      <c r="AX95" s="72"/>
      <c r="AY95" s="72"/>
      <c r="AZ95" s="72"/>
      <c r="BA95" s="72"/>
      <c r="BB95" s="72"/>
      <c r="BC95" s="72"/>
      <c r="BD95" s="72"/>
      <c r="BE95" s="72"/>
      <c r="BF95" s="72"/>
      <c r="BG95" s="72"/>
    </row>
    <row r="96" spans="1:59" s="24" customFormat="1" ht="17.100000000000001" customHeight="1">
      <c r="A96" s="73" t="s">
        <v>49</v>
      </c>
      <c r="B96" s="74">
        <f t="shared" si="9"/>
        <v>116</v>
      </c>
      <c r="C96" s="75">
        <f t="shared" si="10"/>
        <v>12</v>
      </c>
      <c r="D96" s="75">
        <f t="shared" si="11"/>
        <v>128</v>
      </c>
      <c r="E96" s="74">
        <f t="shared" si="12"/>
        <v>22</v>
      </c>
      <c r="F96" s="75">
        <f t="shared" si="13"/>
        <v>2</v>
      </c>
      <c r="G96" s="75">
        <f t="shared" si="14"/>
        <v>24</v>
      </c>
      <c r="H96" s="74">
        <f t="shared" si="17"/>
        <v>152</v>
      </c>
      <c r="I96" s="128">
        <f t="shared" si="15"/>
        <v>15.789473684210526</v>
      </c>
      <c r="J96" s="129">
        <f t="shared" si="16"/>
        <v>1.2818350480688143</v>
      </c>
      <c r="K96" s="78"/>
      <c r="L96" s="75"/>
      <c r="M96" s="75"/>
      <c r="N96" s="74"/>
      <c r="O96" s="75"/>
      <c r="P96" s="75"/>
      <c r="Q96" s="74"/>
      <c r="R96" s="128"/>
      <c r="S96" s="129"/>
      <c r="T96" s="91"/>
      <c r="U96" s="91"/>
      <c r="Y96" s="71"/>
      <c r="Z96" s="71"/>
      <c r="AA96" s="71"/>
      <c r="AG96" s="72"/>
      <c r="AH96" s="72"/>
      <c r="AI96" s="72"/>
      <c r="AJ96" s="72"/>
      <c r="AK96" s="72"/>
      <c r="AL96" s="72"/>
      <c r="AM96" s="72"/>
      <c r="AN96" s="72"/>
      <c r="AO96" s="72"/>
      <c r="AP96" s="72"/>
      <c r="AQ96" s="72"/>
      <c r="AR96" s="72"/>
      <c r="AS96" s="72"/>
      <c r="AT96" s="72"/>
      <c r="AU96" s="72"/>
      <c r="AV96" s="72"/>
      <c r="AW96" s="72"/>
      <c r="AX96" s="72"/>
      <c r="AY96" s="72"/>
      <c r="AZ96" s="72"/>
      <c r="BA96" s="72"/>
      <c r="BB96" s="72"/>
      <c r="BC96" s="72"/>
      <c r="BD96" s="72"/>
      <c r="BE96" s="72"/>
      <c r="BF96" s="72"/>
      <c r="BG96" s="72"/>
    </row>
    <row r="97" spans="1:59" s="24" customFormat="1" ht="17.100000000000001" customHeight="1">
      <c r="A97" s="73" t="s">
        <v>50</v>
      </c>
      <c r="B97" s="74">
        <f t="shared" si="9"/>
        <v>123</v>
      </c>
      <c r="C97" s="75">
        <f t="shared" si="10"/>
        <v>7</v>
      </c>
      <c r="D97" s="75">
        <f t="shared" si="11"/>
        <v>130</v>
      </c>
      <c r="E97" s="74">
        <f t="shared" si="12"/>
        <v>27</v>
      </c>
      <c r="F97" s="75">
        <f t="shared" si="13"/>
        <v>2</v>
      </c>
      <c r="G97" s="75">
        <f t="shared" si="14"/>
        <v>29</v>
      </c>
      <c r="H97" s="74">
        <f t="shared" si="17"/>
        <v>159</v>
      </c>
      <c r="I97" s="76">
        <f t="shared" si="15"/>
        <v>18.238993710691823</v>
      </c>
      <c r="J97" s="77">
        <f t="shared" si="16"/>
        <v>1.3408669252825096</v>
      </c>
      <c r="K97" s="78"/>
      <c r="L97" s="75"/>
      <c r="M97" s="75"/>
      <c r="N97" s="74"/>
      <c r="O97" s="75"/>
      <c r="P97" s="75"/>
      <c r="Q97" s="74"/>
      <c r="R97" s="76"/>
      <c r="S97" s="77"/>
      <c r="T97" s="70"/>
      <c r="U97" s="70"/>
      <c r="Y97" s="71"/>
      <c r="Z97" s="71"/>
      <c r="AA97" s="71"/>
      <c r="AG97" s="72"/>
      <c r="AH97" s="72"/>
      <c r="AI97" s="72"/>
      <c r="AJ97" s="72"/>
      <c r="AK97" s="72"/>
      <c r="AL97" s="72"/>
      <c r="AM97" s="72"/>
      <c r="AN97" s="72"/>
      <c r="AO97" s="72"/>
      <c r="AP97" s="72"/>
      <c r="AQ97" s="72"/>
      <c r="AR97" s="72"/>
      <c r="AS97" s="72"/>
      <c r="AT97" s="72"/>
      <c r="AU97" s="72"/>
      <c r="AV97" s="72"/>
      <c r="AW97" s="72"/>
      <c r="AX97" s="72"/>
      <c r="AY97" s="72"/>
      <c r="AZ97" s="72"/>
      <c r="BA97" s="72"/>
      <c r="BB97" s="72"/>
      <c r="BC97" s="72"/>
      <c r="BD97" s="72"/>
      <c r="BE97" s="72"/>
      <c r="BF97" s="72"/>
      <c r="BG97" s="72"/>
    </row>
    <row r="98" spans="1:59" s="24" customFormat="1" ht="17.100000000000001" customHeight="1">
      <c r="A98" s="139" t="s">
        <v>72</v>
      </c>
      <c r="B98" s="86">
        <f t="shared" si="9"/>
        <v>147</v>
      </c>
      <c r="C98" s="87">
        <f t="shared" si="10"/>
        <v>8</v>
      </c>
      <c r="D98" s="87">
        <f t="shared" si="11"/>
        <v>155</v>
      </c>
      <c r="E98" s="86">
        <f t="shared" si="12"/>
        <v>29</v>
      </c>
      <c r="F98" s="87">
        <f t="shared" si="13"/>
        <v>1</v>
      </c>
      <c r="G98" s="87">
        <f t="shared" si="14"/>
        <v>30</v>
      </c>
      <c r="H98" s="86">
        <f t="shared" si="17"/>
        <v>185</v>
      </c>
      <c r="I98" s="132">
        <f t="shared" si="15"/>
        <v>16.216216216216214</v>
      </c>
      <c r="J98" s="133">
        <f t="shared" si="16"/>
        <v>1.5601281835048069</v>
      </c>
      <c r="K98" s="90"/>
      <c r="L98" s="87"/>
      <c r="M98" s="87"/>
      <c r="N98" s="86"/>
      <c r="O98" s="87"/>
      <c r="P98" s="87"/>
      <c r="Q98" s="86"/>
      <c r="R98" s="132"/>
      <c r="S98" s="133"/>
      <c r="T98" s="70"/>
      <c r="U98" s="70"/>
      <c r="Y98" s="71"/>
      <c r="Z98" s="71"/>
      <c r="AA98" s="71"/>
      <c r="AG98" s="72"/>
      <c r="AH98" s="72"/>
      <c r="AI98" s="72"/>
      <c r="AJ98" s="72"/>
      <c r="AK98" s="72"/>
      <c r="AL98" s="72"/>
      <c r="AM98" s="72"/>
      <c r="AN98" s="72"/>
      <c r="AO98" s="72"/>
      <c r="AP98" s="72"/>
      <c r="AQ98" s="72"/>
      <c r="AR98" s="72"/>
      <c r="AS98" s="72"/>
      <c r="AT98" s="72"/>
      <c r="AU98" s="72"/>
      <c r="AV98" s="72"/>
      <c r="AW98" s="72"/>
      <c r="AX98" s="72"/>
      <c r="AY98" s="72"/>
      <c r="AZ98" s="72"/>
      <c r="BA98" s="72"/>
      <c r="BB98" s="72"/>
      <c r="BC98" s="72"/>
      <c r="BD98" s="72"/>
      <c r="BE98" s="72"/>
      <c r="BF98" s="72"/>
      <c r="BG98" s="72"/>
    </row>
    <row r="99" spans="1:59" s="24" customFormat="1" ht="17.100000000000001" customHeight="1" thickBot="1">
      <c r="A99" s="112" t="s">
        <v>73</v>
      </c>
      <c r="B99" s="93">
        <f t="shared" si="9"/>
        <v>758</v>
      </c>
      <c r="C99" s="94">
        <f t="shared" si="10"/>
        <v>56</v>
      </c>
      <c r="D99" s="94">
        <f t="shared" si="11"/>
        <v>814</v>
      </c>
      <c r="E99" s="93">
        <f t="shared" si="12"/>
        <v>166</v>
      </c>
      <c r="F99" s="94">
        <f t="shared" si="13"/>
        <v>5</v>
      </c>
      <c r="G99" s="94">
        <f t="shared" si="14"/>
        <v>171</v>
      </c>
      <c r="H99" s="93">
        <f t="shared" si="17"/>
        <v>985</v>
      </c>
      <c r="I99" s="95">
        <f t="shared" si="15"/>
        <v>17.36040609137056</v>
      </c>
      <c r="J99" s="96">
        <f t="shared" si="16"/>
        <v>8.306628436498567</v>
      </c>
      <c r="K99" s="97"/>
      <c r="L99" s="94"/>
      <c r="M99" s="94"/>
      <c r="N99" s="93"/>
      <c r="O99" s="94"/>
      <c r="P99" s="94"/>
      <c r="Q99" s="93"/>
      <c r="R99" s="95"/>
      <c r="S99" s="96"/>
      <c r="T99" s="91"/>
      <c r="U99" s="91"/>
      <c r="Y99" s="71"/>
      <c r="Z99" s="71"/>
      <c r="AA99" s="71"/>
      <c r="AG99" s="72"/>
      <c r="AH99" s="72"/>
      <c r="AI99" s="72"/>
      <c r="AJ99" s="72"/>
      <c r="AK99" s="72"/>
      <c r="AL99" s="72"/>
      <c r="AM99" s="72"/>
      <c r="AN99" s="72"/>
      <c r="AO99" s="72"/>
      <c r="AP99" s="72"/>
      <c r="AQ99" s="72"/>
      <c r="AR99" s="72"/>
      <c r="AS99" s="72"/>
      <c r="AT99" s="72"/>
      <c r="AU99" s="72"/>
      <c r="AV99" s="72"/>
      <c r="AW99" s="72"/>
      <c r="AX99" s="72"/>
      <c r="AY99" s="72"/>
      <c r="AZ99" s="72"/>
      <c r="BA99" s="72"/>
      <c r="BB99" s="72"/>
      <c r="BC99" s="72"/>
      <c r="BD99" s="72"/>
      <c r="BE99" s="72"/>
      <c r="BF99" s="72"/>
      <c r="BG99" s="72"/>
    </row>
    <row r="100" spans="1:59" s="24" customFormat="1" ht="17.100000000000001" customHeight="1" thickBot="1">
      <c r="A100" s="140" t="s">
        <v>53</v>
      </c>
      <c r="B100" s="141">
        <f>B70+B77+B78+B79+B80+B81+B82+B83+B84+B85+B92+B99</f>
        <v>8835</v>
      </c>
      <c r="C100" s="142">
        <f t="shared" ref="C100:H100" si="18">C70+C77+C78+C79+C80+C81+C82+C83+C84+C85+C92+C99</f>
        <v>983</v>
      </c>
      <c r="D100" s="143">
        <f t="shared" si="18"/>
        <v>9818</v>
      </c>
      <c r="E100" s="141">
        <f t="shared" si="18"/>
        <v>1761</v>
      </c>
      <c r="F100" s="144">
        <f t="shared" si="18"/>
        <v>279</v>
      </c>
      <c r="G100" s="143">
        <f t="shared" si="18"/>
        <v>2040</v>
      </c>
      <c r="H100" s="297">
        <f t="shared" si="18"/>
        <v>11858</v>
      </c>
      <c r="I100" s="311">
        <f t="shared" si="15"/>
        <v>17.203575645134087</v>
      </c>
      <c r="J100" s="299">
        <f t="shared" ref="J100" si="19">J70+J77+J78+J79+J80+J81+J82+J83+J84+J85+J92+J99</f>
        <v>99.999999999999986</v>
      </c>
      <c r="K100" s="145"/>
      <c r="L100" s="142"/>
      <c r="M100" s="143"/>
      <c r="N100" s="141"/>
      <c r="O100" s="144"/>
      <c r="P100" s="143"/>
      <c r="Q100" s="297"/>
      <c r="R100" s="298"/>
      <c r="S100" s="299"/>
      <c r="T100" s="91"/>
      <c r="U100" s="91"/>
      <c r="Y100" s="71"/>
      <c r="Z100" s="71"/>
      <c r="AA100" s="71"/>
      <c r="AG100" s="72"/>
      <c r="AH100" s="72"/>
      <c r="AI100" s="72"/>
      <c r="AJ100" s="72"/>
      <c r="AK100" s="72"/>
      <c r="AL100" s="72"/>
      <c r="AM100" s="72"/>
      <c r="AN100" s="72"/>
      <c r="AO100" s="72"/>
      <c r="AP100" s="72"/>
      <c r="AQ100" s="72"/>
      <c r="AR100" s="72"/>
      <c r="AS100" s="72"/>
      <c r="AT100" s="72"/>
      <c r="AU100" s="72"/>
      <c r="AV100" s="72"/>
      <c r="AW100" s="72"/>
      <c r="AX100" s="72"/>
      <c r="AY100" s="72"/>
      <c r="AZ100" s="72"/>
      <c r="BA100" s="72"/>
      <c r="BB100" s="72"/>
      <c r="BC100" s="72"/>
      <c r="BD100" s="72"/>
      <c r="BE100" s="72"/>
      <c r="BF100" s="72"/>
      <c r="BG100" s="72"/>
    </row>
  </sheetData>
  <phoneticPr fontId="3"/>
  <conditionalFormatting sqref="T70:U70 T77:U77 T84:U89 T92:U92 T99:U99 T59:U59 T52:U52 T44:U49 T37:U37 T30:U30">
    <cfRule type="expression" dxfId="36" priority="21" stopIfTrue="1">
      <formula>$Y30=1</formula>
    </cfRule>
  </conditionalFormatting>
  <conditionalFormatting sqref="B70:J70 B77:J77 B84:J89 B92:J92 B99:J99">
    <cfRule type="expression" dxfId="35" priority="9" stopIfTrue="1">
      <formula>$Y70=1</formula>
    </cfRule>
  </conditionalFormatting>
  <conditionalFormatting sqref="K70:S70 K77:S77 K84:S89 K92:S92 K99:S99">
    <cfRule type="expression" dxfId="34" priority="8" stopIfTrue="1">
      <formula>$Y70=1</formula>
    </cfRule>
  </conditionalFormatting>
  <conditionalFormatting sqref="B30:J30 B37:J37 B44:J49 B52:J52 B59:J59">
    <cfRule type="expression" dxfId="33" priority="7" stopIfTrue="1">
      <formula>$Y30=1</formula>
    </cfRule>
  </conditionalFormatting>
  <conditionalFormatting sqref="Q30:R30 Q37:R37 Q44:R49 Q52:R52 Q59:R59">
    <cfRule type="expression" dxfId="32" priority="6" stopIfTrue="1">
      <formula>$Y30=1</formula>
    </cfRule>
  </conditionalFormatting>
  <conditionalFormatting sqref="K30:P30 K37:P37 K44:P49 K52:P52 K59:P59">
    <cfRule type="expression" dxfId="31" priority="5" stopIfTrue="1">
      <formula>$Y30=1</formula>
    </cfRule>
  </conditionalFormatting>
  <conditionalFormatting sqref="S30 S37 S44:S49 S52 S59">
    <cfRule type="expression" dxfId="30" priority="4" stopIfTrue="1">
      <formula>$Y30=1</formula>
    </cfRule>
  </conditionalFormatting>
  <conditionalFormatting sqref="I60">
    <cfRule type="expression" dxfId="29" priority="3" stopIfTrue="1">
      <formula>$Y60=1</formula>
    </cfRule>
  </conditionalFormatting>
  <conditionalFormatting sqref="R60">
    <cfRule type="expression" dxfId="28" priority="2" stopIfTrue="1">
      <formula>$Y60=1</formula>
    </cfRule>
  </conditionalFormatting>
  <conditionalFormatting sqref="I100">
    <cfRule type="expression" dxfId="27" priority="1" stopIfTrue="1">
      <formula>$Y100=1</formula>
    </cfRule>
  </conditionalFormatting>
  <printOptions gridLinesSet="0"/>
  <pageMargins left="0.78740157480314965" right="0" top="0.98425196850393704" bottom="0.43307086614173229" header="0.31496062992125984" footer="0.31496062992125984"/>
  <pageSetup paperSize="9" scale="80" orientation="portrait" horizontalDpi="4294967292" r:id="rId1"/>
  <headerFooter alignWithMargins="0"/>
  <rowBreaks count="1" manualBreakCount="1">
    <brk id="60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BG100"/>
  <sheetViews>
    <sheetView view="pageBreakPreview" topLeftCell="A30" zoomScale="115" zoomScaleNormal="100" zoomScaleSheetLayoutView="115" workbookViewId="0">
      <selection activeCell="I100" sqref="I100"/>
    </sheetView>
  </sheetViews>
  <sheetFormatPr defaultColWidth="5.33203125" defaultRowHeight="11.25"/>
  <cols>
    <col min="1" max="1" width="13.83203125" style="9" customWidth="1"/>
    <col min="2" max="21" width="6.83203125" style="9" customWidth="1"/>
    <col min="22" max="22" width="2.83203125" style="9" customWidth="1"/>
    <col min="23" max="23" width="4.83203125" style="9" customWidth="1"/>
    <col min="24" max="32" width="6.83203125" style="9" customWidth="1"/>
    <col min="33" max="59" width="5.33203125" style="10"/>
    <col min="60" max="16384" width="5.33203125" style="9"/>
  </cols>
  <sheetData>
    <row r="1" spans="1:32" ht="15" customHeight="1">
      <c r="A1" s="1"/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4"/>
      <c r="O1" s="2"/>
      <c r="P1" s="5"/>
      <c r="Q1" s="5"/>
      <c r="R1" s="5"/>
      <c r="S1" s="6"/>
      <c r="T1" s="7"/>
      <c r="U1" s="7"/>
      <c r="V1" s="8" t="s">
        <v>89</v>
      </c>
      <c r="W1" s="7"/>
      <c r="Y1" s="7"/>
      <c r="Z1" s="7"/>
      <c r="AA1" s="7"/>
      <c r="AB1" s="7"/>
      <c r="AC1" s="7"/>
      <c r="AD1" s="7"/>
      <c r="AE1" s="7"/>
      <c r="AF1" s="7"/>
    </row>
    <row r="2" spans="1:32" ht="15" customHeight="1">
      <c r="A2" s="11"/>
      <c r="B2" s="12"/>
      <c r="C2" s="12"/>
      <c r="D2" s="12"/>
      <c r="E2" s="12"/>
      <c r="F2" s="12"/>
      <c r="G2" s="12"/>
      <c r="H2" s="12"/>
      <c r="I2" s="12"/>
      <c r="J2" s="13"/>
      <c r="K2" s="12"/>
      <c r="L2" s="12"/>
      <c r="M2" s="12"/>
      <c r="N2" s="14"/>
      <c r="O2" s="12"/>
      <c r="P2" s="7"/>
      <c r="Q2" s="7"/>
      <c r="R2" s="7"/>
      <c r="S2" s="15"/>
      <c r="T2" s="7"/>
      <c r="U2" s="7"/>
      <c r="V2" s="9" t="s">
        <v>93</v>
      </c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15" customHeight="1">
      <c r="A3" s="16"/>
      <c r="B3" s="17"/>
      <c r="C3" s="12"/>
      <c r="D3" s="12"/>
      <c r="E3" s="12"/>
      <c r="F3" s="12"/>
      <c r="G3" s="12"/>
      <c r="H3" s="12"/>
      <c r="I3" s="12"/>
      <c r="J3" s="13"/>
      <c r="K3" s="12"/>
      <c r="L3" s="12"/>
      <c r="M3" s="12"/>
      <c r="N3" s="14"/>
      <c r="O3" s="12"/>
      <c r="P3" s="7"/>
      <c r="Q3" s="7"/>
      <c r="R3" s="7"/>
      <c r="S3" s="15"/>
      <c r="T3" s="7"/>
      <c r="U3" s="7"/>
      <c r="V3" s="7" t="s">
        <v>74</v>
      </c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15" customHeight="1">
      <c r="A4" s="16"/>
      <c r="B4" s="12"/>
      <c r="C4" s="12"/>
      <c r="D4" s="12"/>
      <c r="E4" s="12"/>
      <c r="F4" s="12"/>
      <c r="G4" s="12"/>
      <c r="H4" s="12"/>
      <c r="I4" s="12"/>
      <c r="J4" s="13"/>
      <c r="K4" s="12"/>
      <c r="L4" s="12"/>
      <c r="M4" s="12"/>
      <c r="N4" s="14"/>
      <c r="O4" s="12"/>
      <c r="P4" s="7"/>
      <c r="Q4" s="7"/>
      <c r="R4" s="7"/>
      <c r="S4" s="15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15" customHeight="1">
      <c r="A5" s="16"/>
      <c r="B5" s="12"/>
      <c r="C5" s="12"/>
      <c r="D5" s="12"/>
      <c r="E5" s="12"/>
      <c r="F5" s="12"/>
      <c r="G5" s="12"/>
      <c r="H5" s="12"/>
      <c r="I5" s="12"/>
      <c r="J5" s="13"/>
      <c r="K5" s="12"/>
      <c r="L5" s="12"/>
      <c r="M5" s="12"/>
      <c r="N5" s="14"/>
      <c r="O5" s="12"/>
      <c r="P5" s="7"/>
      <c r="Q5" s="7"/>
      <c r="R5" s="7"/>
      <c r="S5" s="15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4" customHeight="1">
      <c r="A6" s="18" t="s">
        <v>102</v>
      </c>
      <c r="B6" s="12"/>
      <c r="C6" s="12"/>
      <c r="D6" s="12"/>
      <c r="E6" s="12"/>
      <c r="F6" s="12"/>
      <c r="G6" s="12"/>
      <c r="H6" s="12"/>
      <c r="I6" s="14"/>
      <c r="J6" s="19"/>
      <c r="K6" s="14"/>
      <c r="L6" s="14"/>
      <c r="M6" s="14"/>
      <c r="N6" s="14"/>
      <c r="O6" s="14"/>
      <c r="P6" s="14"/>
      <c r="Q6" s="14"/>
      <c r="R6" s="14"/>
      <c r="S6" s="20"/>
      <c r="T6" s="14"/>
      <c r="U6" s="14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15" customHeight="1">
      <c r="A7" s="16"/>
      <c r="B7" s="12"/>
      <c r="C7" s="12"/>
      <c r="D7" s="12"/>
      <c r="E7" s="12"/>
      <c r="F7" s="12"/>
      <c r="G7" s="12"/>
      <c r="H7" s="12"/>
      <c r="I7" s="12"/>
      <c r="J7" s="13"/>
      <c r="K7" s="12"/>
      <c r="L7" s="12"/>
      <c r="M7" s="12"/>
      <c r="N7" s="14"/>
      <c r="O7" s="12"/>
      <c r="P7" s="7"/>
      <c r="Q7" s="7"/>
      <c r="R7" s="7"/>
      <c r="S7" s="15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15" customHeight="1">
      <c r="A8" s="16"/>
      <c r="B8" s="12"/>
      <c r="C8" s="12"/>
      <c r="D8" s="12"/>
      <c r="E8" s="12"/>
      <c r="F8" s="12"/>
      <c r="G8" s="12"/>
      <c r="H8" s="12"/>
      <c r="I8" s="12"/>
      <c r="J8" s="13"/>
      <c r="K8" s="12"/>
      <c r="L8" s="12"/>
      <c r="M8" s="12"/>
      <c r="N8" s="14"/>
      <c r="O8" s="12"/>
      <c r="P8" s="7"/>
      <c r="Q8" s="7"/>
      <c r="R8" s="7"/>
      <c r="S8" s="15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15" customHeight="1">
      <c r="A9" s="16"/>
      <c r="B9" s="12"/>
      <c r="C9" s="12"/>
      <c r="D9" s="12"/>
      <c r="E9" s="12"/>
      <c r="F9" s="12"/>
      <c r="G9" s="12"/>
      <c r="H9" s="12"/>
      <c r="I9" s="12"/>
      <c r="J9" s="13"/>
      <c r="K9" s="12"/>
      <c r="L9" s="12"/>
      <c r="M9" s="12"/>
      <c r="N9" s="14"/>
      <c r="O9" s="12"/>
      <c r="P9" s="7"/>
      <c r="Q9" s="7"/>
      <c r="R9" s="7"/>
      <c r="S9" s="15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15" customHeight="1">
      <c r="A10" s="16"/>
      <c r="B10" s="12"/>
      <c r="C10" s="12"/>
      <c r="D10" s="12"/>
      <c r="E10" s="12"/>
      <c r="F10" s="12"/>
      <c r="G10" s="12"/>
      <c r="H10" s="12"/>
      <c r="I10" s="12"/>
      <c r="J10" s="13"/>
      <c r="K10" s="12"/>
      <c r="L10" s="12"/>
      <c r="M10" s="12"/>
      <c r="N10" s="14"/>
      <c r="O10" s="12"/>
      <c r="P10" s="7"/>
      <c r="Q10" s="7"/>
      <c r="R10" s="7"/>
      <c r="S10" s="15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15" customHeight="1">
      <c r="A11" s="11"/>
      <c r="B11" s="12"/>
      <c r="C11" s="12"/>
      <c r="D11" s="12"/>
      <c r="E11" s="12"/>
      <c r="F11" s="12"/>
      <c r="G11" s="12"/>
      <c r="H11" s="12"/>
      <c r="I11" s="14"/>
      <c r="J11" s="13"/>
      <c r="K11" s="12"/>
      <c r="L11" s="12"/>
      <c r="M11" s="14"/>
      <c r="N11" s="14"/>
      <c r="O11" s="14"/>
      <c r="P11" s="14"/>
      <c r="Q11" s="14"/>
      <c r="R11" s="14"/>
      <c r="S11" s="20"/>
      <c r="T11" s="14"/>
      <c r="U11" s="14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15" customHeight="1">
      <c r="A12" s="11"/>
      <c r="B12" s="12"/>
      <c r="C12" s="12"/>
      <c r="D12" s="12"/>
      <c r="E12" s="12"/>
      <c r="F12" s="12"/>
      <c r="G12" s="12"/>
      <c r="H12" s="12"/>
      <c r="I12" s="14"/>
      <c r="J12" s="13"/>
      <c r="K12" s="12"/>
      <c r="L12" s="12"/>
      <c r="M12" s="14"/>
      <c r="N12" s="14"/>
      <c r="O12" s="14"/>
      <c r="P12" s="14"/>
      <c r="Q12" s="14"/>
      <c r="R12" s="14"/>
      <c r="S12" s="20"/>
      <c r="T12" s="14"/>
      <c r="U12" s="14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15" customHeight="1">
      <c r="A13" s="21" t="s">
        <v>173</v>
      </c>
      <c r="B13" s="14"/>
      <c r="C13" s="14"/>
      <c r="D13" s="14"/>
      <c r="E13" s="14"/>
      <c r="F13" s="14"/>
      <c r="G13" s="14"/>
      <c r="H13" s="14"/>
      <c r="I13" s="14"/>
      <c r="J13" s="19"/>
      <c r="K13" s="12"/>
      <c r="L13" s="12"/>
      <c r="M13" s="14"/>
      <c r="N13" s="14"/>
      <c r="O13" s="14"/>
      <c r="P13" s="14"/>
      <c r="Q13" s="14"/>
      <c r="R13" s="14"/>
      <c r="S13" s="20"/>
      <c r="T13" s="14"/>
      <c r="U13" s="14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15" customHeight="1">
      <c r="A14" s="22"/>
      <c r="B14" s="12"/>
      <c r="C14" s="12"/>
      <c r="D14" s="12"/>
      <c r="E14" s="12"/>
      <c r="F14" s="12"/>
      <c r="G14" s="12"/>
      <c r="H14" s="12"/>
      <c r="I14" s="14"/>
      <c r="J14" s="13"/>
      <c r="K14" s="12"/>
      <c r="L14" s="12"/>
      <c r="M14" s="14"/>
      <c r="N14" s="14"/>
      <c r="O14" s="14"/>
      <c r="P14" s="14"/>
      <c r="Q14" s="14"/>
      <c r="R14" s="14"/>
      <c r="S14" s="20"/>
      <c r="T14" s="14"/>
      <c r="U14" s="14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15" customHeight="1">
      <c r="A15" s="21" t="s">
        <v>75</v>
      </c>
      <c r="B15" s="12"/>
      <c r="C15" s="12"/>
      <c r="D15" s="12"/>
      <c r="E15" s="12"/>
      <c r="F15" s="12"/>
      <c r="G15" s="12"/>
      <c r="H15" s="12"/>
      <c r="I15" s="14"/>
      <c r="J15" s="13"/>
      <c r="K15" s="12"/>
      <c r="L15" s="12"/>
      <c r="M15" s="14"/>
      <c r="N15" s="14"/>
      <c r="O15" s="14"/>
      <c r="P15" s="14"/>
      <c r="Q15" s="14"/>
      <c r="R15" s="14"/>
      <c r="S15" s="20"/>
      <c r="T15" s="14"/>
      <c r="U15" s="14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ht="15" customHeight="1">
      <c r="A16" s="22"/>
      <c r="B16" s="12"/>
      <c r="C16" s="12"/>
      <c r="D16" s="12"/>
      <c r="E16" s="12"/>
      <c r="F16" s="12"/>
      <c r="G16" s="12"/>
      <c r="H16" s="12"/>
      <c r="I16" s="14"/>
      <c r="J16" s="13"/>
      <c r="K16" s="12"/>
      <c r="L16" s="12"/>
      <c r="M16" s="14"/>
      <c r="N16" s="14"/>
      <c r="O16" s="14"/>
      <c r="P16" s="14"/>
      <c r="Q16" s="14"/>
      <c r="R16" s="14"/>
      <c r="S16" s="20"/>
      <c r="T16" s="14"/>
      <c r="U16" s="14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59" ht="15" customHeight="1">
      <c r="A17" s="21" t="s">
        <v>209</v>
      </c>
      <c r="B17" s="12"/>
      <c r="C17" s="12"/>
      <c r="D17" s="12"/>
      <c r="E17" s="12"/>
      <c r="F17" s="12"/>
      <c r="G17" s="12"/>
      <c r="H17" s="12"/>
      <c r="I17" s="14"/>
      <c r="J17" s="13"/>
      <c r="K17" s="7"/>
      <c r="L17" s="7"/>
      <c r="M17" s="14"/>
      <c r="N17" s="14"/>
      <c r="O17" s="14"/>
      <c r="P17" s="14"/>
      <c r="Q17" s="14"/>
      <c r="R17" s="14"/>
      <c r="S17" s="20"/>
      <c r="T17" s="14"/>
      <c r="U17" s="14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59" s="24" customFormat="1" ht="15" customHeight="1">
      <c r="A18" s="22"/>
      <c r="B18" s="12"/>
      <c r="C18" s="12"/>
      <c r="D18" s="12"/>
      <c r="E18" s="12"/>
      <c r="F18" s="12"/>
      <c r="G18" s="12"/>
      <c r="H18" s="12"/>
      <c r="I18" s="14"/>
      <c r="J18" s="13"/>
      <c r="K18" s="23"/>
      <c r="L18" s="23"/>
      <c r="M18" s="14"/>
      <c r="N18" s="14"/>
      <c r="O18" s="14"/>
      <c r="P18" s="14"/>
      <c r="Q18" s="14"/>
      <c r="R18" s="14"/>
      <c r="S18" s="20"/>
      <c r="T18" s="14"/>
      <c r="U18" s="14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</row>
    <row r="19" spans="1:59" ht="15" customHeight="1">
      <c r="A19" s="11"/>
      <c r="B19" s="7"/>
      <c r="C19" s="7"/>
      <c r="D19" s="7"/>
      <c r="E19" s="7"/>
      <c r="F19" s="7"/>
      <c r="G19" s="7"/>
      <c r="H19" s="7"/>
      <c r="I19" s="12"/>
      <c r="J19" s="25"/>
      <c r="K19" s="12"/>
      <c r="L19" s="12"/>
      <c r="M19" s="12"/>
      <c r="N19" s="14"/>
      <c r="O19" s="26"/>
      <c r="P19" s="7"/>
      <c r="Q19" s="7"/>
      <c r="R19" s="7"/>
      <c r="S19" s="15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59" ht="15" customHeight="1" thickBot="1">
      <c r="A20" s="27"/>
      <c r="B20" s="28"/>
      <c r="C20" s="29"/>
      <c r="D20" s="29"/>
      <c r="E20" s="29"/>
      <c r="F20" s="7"/>
      <c r="G20" s="7"/>
      <c r="H20" s="7"/>
      <c r="I20" s="12"/>
      <c r="J20" s="30"/>
      <c r="K20" s="31"/>
      <c r="L20" s="31"/>
      <c r="M20" s="31"/>
      <c r="N20" s="32"/>
      <c r="O20" s="33"/>
      <c r="P20" s="34"/>
      <c r="Q20" s="34"/>
      <c r="R20" s="34"/>
      <c r="S20" s="35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59" s="24" customFormat="1" ht="17.100000000000001" customHeight="1" thickBot="1">
      <c r="A21" s="36" t="s">
        <v>2</v>
      </c>
      <c r="B21" s="37" t="s">
        <v>185</v>
      </c>
      <c r="C21" s="38"/>
      <c r="D21" s="38"/>
      <c r="E21" s="38"/>
      <c r="F21" s="38"/>
      <c r="G21" s="38"/>
      <c r="H21" s="38"/>
      <c r="I21" s="38"/>
      <c r="J21" s="39"/>
      <c r="K21" s="40" t="s">
        <v>186</v>
      </c>
      <c r="L21" s="38"/>
      <c r="M21" s="38"/>
      <c r="N21" s="38"/>
      <c r="O21" s="38"/>
      <c r="P21" s="38"/>
      <c r="Q21" s="38"/>
      <c r="R21" s="38"/>
      <c r="S21" s="39"/>
      <c r="T21" s="23"/>
      <c r="U21" s="23"/>
      <c r="V21" s="10" t="s">
        <v>3</v>
      </c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</row>
    <row r="22" spans="1:59" s="52" customFormat="1" ht="17.100000000000001" customHeight="1" thickBot="1">
      <c r="A22" s="41"/>
      <c r="B22" s="42" t="s">
        <v>4</v>
      </c>
      <c r="C22" s="43"/>
      <c r="D22" s="44"/>
      <c r="E22" s="45" t="s">
        <v>5</v>
      </c>
      <c r="F22" s="43"/>
      <c r="G22" s="44"/>
      <c r="H22" s="46"/>
      <c r="I22" s="47" t="s">
        <v>6</v>
      </c>
      <c r="J22" s="48" t="s">
        <v>7</v>
      </c>
      <c r="K22" s="49" t="s">
        <v>8</v>
      </c>
      <c r="L22" s="43"/>
      <c r="M22" s="44"/>
      <c r="N22" s="45" t="s">
        <v>5</v>
      </c>
      <c r="O22" s="43"/>
      <c r="P22" s="44"/>
      <c r="Q22" s="46"/>
      <c r="R22" s="47" t="s">
        <v>6</v>
      </c>
      <c r="S22" s="48" t="s">
        <v>7</v>
      </c>
      <c r="T22" s="50"/>
      <c r="U22" s="50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</row>
    <row r="23" spans="1:59" s="63" customFormat="1" ht="23.25" thickBot="1">
      <c r="A23" s="53" t="s">
        <v>9</v>
      </c>
      <c r="B23" s="54" t="s">
        <v>10</v>
      </c>
      <c r="C23" s="55" t="s">
        <v>11</v>
      </c>
      <c r="D23" s="56" t="s">
        <v>12</v>
      </c>
      <c r="E23" s="57" t="s">
        <v>13</v>
      </c>
      <c r="F23" s="58" t="s">
        <v>11</v>
      </c>
      <c r="G23" s="56" t="s">
        <v>12</v>
      </c>
      <c r="H23" s="59" t="s">
        <v>14</v>
      </c>
      <c r="I23" s="58" t="s">
        <v>103</v>
      </c>
      <c r="J23" s="56" t="s">
        <v>16</v>
      </c>
      <c r="K23" s="60" t="s">
        <v>10</v>
      </c>
      <c r="L23" s="55" t="s">
        <v>11</v>
      </c>
      <c r="M23" s="56" t="s">
        <v>12</v>
      </c>
      <c r="N23" s="57" t="s">
        <v>13</v>
      </c>
      <c r="O23" s="58" t="s">
        <v>11</v>
      </c>
      <c r="P23" s="56" t="s">
        <v>12</v>
      </c>
      <c r="Q23" s="59" t="s">
        <v>14</v>
      </c>
      <c r="R23" s="58" t="s">
        <v>15</v>
      </c>
      <c r="S23" s="56" t="s">
        <v>16</v>
      </c>
      <c r="T23" s="61"/>
      <c r="U23" s="61"/>
      <c r="V23" s="62"/>
      <c r="W23" s="62"/>
      <c r="X23" s="62">
        <v>864</v>
      </c>
      <c r="Y23" s="62">
        <v>1102</v>
      </c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</row>
    <row r="24" spans="1:59" s="24" customFormat="1" ht="17.100000000000001" customHeight="1">
      <c r="A24" s="64" t="s">
        <v>17</v>
      </c>
      <c r="B24" s="65">
        <f>'No.2-34（方向別）'!B24+'No.2-34（方向別）'!K24+'No.2-56（方向別）'!B24</f>
        <v>10</v>
      </c>
      <c r="C24" s="66">
        <f>'No.2-34（方向別）'!C24+'No.2-34（方向別）'!L24+'No.2-56（方向別）'!C24</f>
        <v>2</v>
      </c>
      <c r="D24" s="66">
        <f>'No.2-34（方向別）'!D24+'No.2-34（方向別）'!M24+'No.2-56（方向別）'!D24</f>
        <v>12</v>
      </c>
      <c r="E24" s="375">
        <f>'No.2-34（方向別）'!E24+'No.2-34（方向別）'!N24+'No.2-56（方向別）'!E24</f>
        <v>0</v>
      </c>
      <c r="F24" s="66">
        <f>'No.2-34（方向別）'!F24+'No.2-34（方向別）'!O24+'No.2-56（方向別）'!F24</f>
        <v>1</v>
      </c>
      <c r="G24" s="66">
        <f>'No.2-34（方向別）'!G24+'No.2-34（方向別）'!P24+'No.2-56（方向別）'!G24</f>
        <v>1</v>
      </c>
      <c r="H24" s="65">
        <f>D24+G24</f>
        <v>13</v>
      </c>
      <c r="I24" s="67">
        <f>G24/H24%</f>
        <v>7.6923076923076916</v>
      </c>
      <c r="J24" s="68">
        <f>H24/$H$60%</f>
        <v>0.56034482758620696</v>
      </c>
      <c r="K24" s="69"/>
      <c r="L24" s="66"/>
      <c r="M24" s="66"/>
      <c r="N24" s="65"/>
      <c r="O24" s="66"/>
      <c r="P24" s="66"/>
      <c r="Q24" s="65"/>
      <c r="R24" s="67"/>
      <c r="S24" s="68"/>
      <c r="T24" s="70"/>
      <c r="U24" s="70"/>
      <c r="Z24" s="71"/>
      <c r="AA24" s="71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</row>
    <row r="25" spans="1:59" s="24" customFormat="1" ht="17.100000000000001" customHeight="1">
      <c r="A25" s="73" t="s">
        <v>18</v>
      </c>
      <c r="B25" s="74">
        <f>'No.2-34（方向別）'!B25+'No.2-34（方向別）'!K25+'No.2-56（方向別）'!B25</f>
        <v>18</v>
      </c>
      <c r="C25" s="75">
        <f>'No.2-34（方向別）'!C25+'No.2-34（方向別）'!L25+'No.2-56（方向別）'!C25</f>
        <v>3</v>
      </c>
      <c r="D25" s="75">
        <f>'No.2-34（方向別）'!D25+'No.2-34（方向別）'!M25+'No.2-56（方向別）'!D25</f>
        <v>21</v>
      </c>
      <c r="E25" s="376">
        <f>'No.2-34（方向別）'!E25+'No.2-34（方向別）'!N25+'No.2-56（方向別）'!E25</f>
        <v>0</v>
      </c>
      <c r="F25" s="75">
        <f>'No.2-34（方向別）'!F25+'No.2-34（方向別）'!O25+'No.2-56（方向別）'!F25</f>
        <v>2</v>
      </c>
      <c r="G25" s="75">
        <f>'No.2-34（方向別）'!G25+'No.2-34（方向別）'!P25+'No.2-56（方向別）'!G25</f>
        <v>2</v>
      </c>
      <c r="H25" s="74">
        <f>D25+G25</f>
        <v>23</v>
      </c>
      <c r="I25" s="76">
        <f t="shared" ref="I25:I60" si="0">G25/H25%</f>
        <v>8.695652173913043</v>
      </c>
      <c r="J25" s="77">
        <f t="shared" ref="J25:J59" si="1">H25/$H$60%</f>
        <v>0.99137931034482762</v>
      </c>
      <c r="K25" s="78"/>
      <c r="L25" s="75"/>
      <c r="M25" s="75"/>
      <c r="N25" s="74"/>
      <c r="O25" s="75"/>
      <c r="P25" s="75"/>
      <c r="Q25" s="74"/>
      <c r="R25" s="76"/>
      <c r="S25" s="77"/>
      <c r="T25" s="70"/>
      <c r="U25" s="70"/>
      <c r="Z25" s="71"/>
      <c r="AA25" s="71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</row>
    <row r="26" spans="1:59" s="24" customFormat="1" ht="17.100000000000001" customHeight="1">
      <c r="A26" s="73" t="s">
        <v>19</v>
      </c>
      <c r="B26" s="74">
        <f>'No.2-34（方向別）'!B26+'No.2-34（方向別）'!K26+'No.2-56（方向別）'!B26</f>
        <v>15</v>
      </c>
      <c r="C26" s="75">
        <f>'No.2-34（方向別）'!C26+'No.2-34（方向別）'!L26+'No.2-56（方向別）'!C26</f>
        <v>1</v>
      </c>
      <c r="D26" s="75">
        <f>'No.2-34（方向別）'!D26+'No.2-34（方向別）'!M26+'No.2-56（方向別）'!D26</f>
        <v>16</v>
      </c>
      <c r="E26" s="376">
        <f>'No.2-34（方向別）'!E26+'No.2-34（方向別）'!N26+'No.2-56（方向別）'!E26</f>
        <v>0</v>
      </c>
      <c r="F26" s="75">
        <f>'No.2-34（方向別）'!F26+'No.2-34（方向別）'!O26+'No.2-56（方向別）'!F26</f>
        <v>1</v>
      </c>
      <c r="G26" s="75">
        <f>'No.2-34（方向別）'!G26+'No.2-34（方向別）'!P26+'No.2-56（方向別）'!G26</f>
        <v>1</v>
      </c>
      <c r="H26" s="74">
        <f t="shared" ref="H26:H59" si="2">D26+G26</f>
        <v>17</v>
      </c>
      <c r="I26" s="76">
        <f t="shared" si="0"/>
        <v>5.8823529411764701</v>
      </c>
      <c r="J26" s="77">
        <f t="shared" si="1"/>
        <v>0.73275862068965525</v>
      </c>
      <c r="K26" s="78"/>
      <c r="L26" s="75"/>
      <c r="M26" s="75"/>
      <c r="N26" s="74"/>
      <c r="O26" s="75"/>
      <c r="P26" s="75"/>
      <c r="Q26" s="74"/>
      <c r="R26" s="76"/>
      <c r="S26" s="77"/>
      <c r="T26" s="70"/>
      <c r="U26" s="70"/>
      <c r="Z26" s="71"/>
      <c r="AA26" s="71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</row>
    <row r="27" spans="1:59" s="24" customFormat="1" ht="17.100000000000001" customHeight="1">
      <c r="A27" s="79" t="s">
        <v>20</v>
      </c>
      <c r="B27" s="80">
        <f>'No.2-34（方向別）'!B27+'No.2-34（方向別）'!K27+'No.2-56（方向別）'!B27</f>
        <v>21</v>
      </c>
      <c r="C27" s="81">
        <f>'No.2-34（方向別）'!C27+'No.2-34（方向別）'!L27+'No.2-56（方向別）'!C27</f>
        <v>4</v>
      </c>
      <c r="D27" s="81">
        <f>'No.2-34（方向別）'!D27+'No.2-34（方向別）'!M27+'No.2-56（方向別）'!D27</f>
        <v>25</v>
      </c>
      <c r="E27" s="377">
        <f>'No.2-34（方向別）'!E27+'No.2-34（方向別）'!N27+'No.2-56（方向別）'!E27</f>
        <v>0</v>
      </c>
      <c r="F27" s="81">
        <f>'No.2-34（方向別）'!F27+'No.2-34（方向別）'!O27+'No.2-56（方向別）'!F27</f>
        <v>0</v>
      </c>
      <c r="G27" s="81">
        <f>'No.2-34（方向別）'!G27+'No.2-34（方向別）'!P27+'No.2-56（方向別）'!G27</f>
        <v>0</v>
      </c>
      <c r="H27" s="80">
        <f t="shared" si="2"/>
        <v>25</v>
      </c>
      <c r="I27" s="82">
        <f t="shared" si="0"/>
        <v>0</v>
      </c>
      <c r="J27" s="83">
        <f t="shared" si="1"/>
        <v>1.0775862068965518</v>
      </c>
      <c r="K27" s="84"/>
      <c r="L27" s="81"/>
      <c r="M27" s="81"/>
      <c r="N27" s="80"/>
      <c r="O27" s="81"/>
      <c r="P27" s="81"/>
      <c r="Q27" s="80"/>
      <c r="R27" s="82"/>
      <c r="S27" s="83"/>
      <c r="T27" s="70"/>
      <c r="U27" s="70"/>
      <c r="Z27" s="71"/>
      <c r="AA27" s="71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</row>
    <row r="28" spans="1:59" s="24" customFormat="1" ht="17.100000000000001" customHeight="1">
      <c r="A28" s="73" t="s">
        <v>21</v>
      </c>
      <c r="B28" s="74">
        <f>'No.2-34（方向別）'!B28+'No.2-34（方向別）'!K28+'No.2-56（方向別）'!B28</f>
        <v>20</v>
      </c>
      <c r="C28" s="75">
        <f>'No.2-34（方向別）'!C28+'No.2-34（方向別）'!L28+'No.2-56（方向別）'!C28</f>
        <v>4</v>
      </c>
      <c r="D28" s="75">
        <f>'No.2-34（方向別）'!D28+'No.2-34（方向別）'!M28+'No.2-56（方向別）'!D28</f>
        <v>24</v>
      </c>
      <c r="E28" s="376">
        <f>'No.2-34（方向別）'!E28+'No.2-34（方向別）'!N28+'No.2-56（方向別）'!E28</f>
        <v>0</v>
      </c>
      <c r="F28" s="75">
        <f>'No.2-34（方向別）'!F28+'No.2-34（方向別）'!O28+'No.2-56（方向別）'!F28</f>
        <v>3</v>
      </c>
      <c r="G28" s="75">
        <f>'No.2-34（方向別）'!G28+'No.2-34（方向別）'!P28+'No.2-56（方向別）'!G28</f>
        <v>3</v>
      </c>
      <c r="H28" s="74">
        <f t="shared" si="2"/>
        <v>27</v>
      </c>
      <c r="I28" s="76">
        <f t="shared" si="0"/>
        <v>11.111111111111111</v>
      </c>
      <c r="J28" s="77">
        <f t="shared" si="1"/>
        <v>1.1637931034482758</v>
      </c>
      <c r="K28" s="78"/>
      <c r="L28" s="75"/>
      <c r="M28" s="75"/>
      <c r="N28" s="74"/>
      <c r="O28" s="75"/>
      <c r="P28" s="75"/>
      <c r="Q28" s="74"/>
      <c r="R28" s="76"/>
      <c r="S28" s="77"/>
      <c r="T28" s="70"/>
      <c r="U28" s="70"/>
      <c r="Z28" s="71"/>
      <c r="AA28" s="71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</row>
    <row r="29" spans="1:59" s="24" customFormat="1" ht="17.100000000000001" customHeight="1">
      <c r="A29" s="85" t="s">
        <v>22</v>
      </c>
      <c r="B29" s="86">
        <f>'No.2-34（方向別）'!B29+'No.2-34（方向別）'!K29+'No.2-56（方向別）'!B29</f>
        <v>20</v>
      </c>
      <c r="C29" s="87">
        <f>'No.2-34（方向別）'!C29+'No.2-34（方向別）'!L29+'No.2-56（方向別）'!C29</f>
        <v>8</v>
      </c>
      <c r="D29" s="87">
        <f>'No.2-34（方向別）'!D29+'No.2-34（方向別）'!M29+'No.2-56（方向別）'!D29</f>
        <v>28</v>
      </c>
      <c r="E29" s="378">
        <f>'No.2-34（方向別）'!E29+'No.2-34（方向別）'!N29+'No.2-56（方向別）'!E29</f>
        <v>0</v>
      </c>
      <c r="F29" s="87">
        <f>'No.2-34（方向別）'!F29+'No.2-34（方向別）'!O29+'No.2-56（方向別）'!F29</f>
        <v>1</v>
      </c>
      <c r="G29" s="87">
        <f>'No.2-34（方向別）'!G29+'No.2-34（方向別）'!P29+'No.2-56（方向別）'!G29</f>
        <v>1</v>
      </c>
      <c r="H29" s="86">
        <f t="shared" si="2"/>
        <v>29</v>
      </c>
      <c r="I29" s="88">
        <f t="shared" si="0"/>
        <v>3.4482758620689657</v>
      </c>
      <c r="J29" s="89">
        <f t="shared" si="1"/>
        <v>1.25</v>
      </c>
      <c r="K29" s="90"/>
      <c r="L29" s="87"/>
      <c r="M29" s="87"/>
      <c r="N29" s="86"/>
      <c r="O29" s="87"/>
      <c r="P29" s="87"/>
      <c r="Q29" s="86"/>
      <c r="R29" s="88"/>
      <c r="S29" s="89"/>
      <c r="T29" s="91"/>
      <c r="U29" s="91"/>
      <c r="Z29" s="71"/>
      <c r="AA29" s="71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</row>
    <row r="30" spans="1:59" s="24" customFormat="1" ht="17.100000000000001" customHeight="1">
      <c r="A30" s="92" t="s">
        <v>23</v>
      </c>
      <c r="B30" s="93">
        <f>'No.2-34（方向別）'!B30+'No.2-34（方向別）'!K30+'No.2-56（方向別）'!B30</f>
        <v>104</v>
      </c>
      <c r="C30" s="94">
        <f>'No.2-34（方向別）'!C30+'No.2-34（方向別）'!L30+'No.2-56（方向別）'!C30</f>
        <v>22</v>
      </c>
      <c r="D30" s="94">
        <f>'No.2-34（方向別）'!D30+'No.2-34（方向別）'!M30+'No.2-56（方向別）'!D30</f>
        <v>126</v>
      </c>
      <c r="E30" s="379">
        <f>'No.2-34（方向別）'!E30+'No.2-34（方向別）'!N30+'No.2-56（方向別）'!E30</f>
        <v>0</v>
      </c>
      <c r="F30" s="94">
        <f>'No.2-34（方向別）'!F30+'No.2-34（方向別）'!O30+'No.2-56（方向別）'!F30</f>
        <v>8</v>
      </c>
      <c r="G30" s="94">
        <f>'No.2-34（方向別）'!G30+'No.2-34（方向別）'!P30+'No.2-56（方向別）'!G30</f>
        <v>8</v>
      </c>
      <c r="H30" s="93">
        <f t="shared" si="2"/>
        <v>134</v>
      </c>
      <c r="I30" s="95">
        <f t="shared" si="0"/>
        <v>5.9701492537313428</v>
      </c>
      <c r="J30" s="96">
        <f t="shared" si="1"/>
        <v>5.7758620689655178</v>
      </c>
      <c r="K30" s="97"/>
      <c r="L30" s="94"/>
      <c r="M30" s="94"/>
      <c r="N30" s="93"/>
      <c r="O30" s="94"/>
      <c r="P30" s="94"/>
      <c r="Q30" s="93"/>
      <c r="R30" s="95"/>
      <c r="S30" s="96"/>
      <c r="T30" s="91"/>
      <c r="U30" s="91"/>
      <c r="V30" s="24">
        <v>1</v>
      </c>
      <c r="Z30" s="71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</row>
    <row r="31" spans="1:59" s="24" customFormat="1" ht="17.100000000000001" customHeight="1">
      <c r="A31" s="98" t="s">
        <v>24</v>
      </c>
      <c r="B31" s="99">
        <f>'No.2-34（方向別）'!B31+'No.2-34（方向別）'!K31+'No.2-56（方向別）'!B31</f>
        <v>22</v>
      </c>
      <c r="C31" s="100">
        <f>'No.2-34（方向別）'!C31+'No.2-34（方向別）'!L31+'No.2-56（方向別）'!C31</f>
        <v>0</v>
      </c>
      <c r="D31" s="100">
        <f>'No.2-34（方向別）'!D31+'No.2-34（方向別）'!M31+'No.2-56（方向別）'!D31</f>
        <v>22</v>
      </c>
      <c r="E31" s="380">
        <f>'No.2-34（方向別）'!E31+'No.2-34（方向別）'!N31+'No.2-56（方向別）'!E31</f>
        <v>0</v>
      </c>
      <c r="F31" s="100">
        <f>'No.2-34（方向別）'!F31+'No.2-34（方向別）'!O31+'No.2-56（方向別）'!F31</f>
        <v>0</v>
      </c>
      <c r="G31" s="100">
        <f>'No.2-34（方向別）'!G31+'No.2-34（方向別）'!P31+'No.2-56（方向別）'!G31</f>
        <v>0</v>
      </c>
      <c r="H31" s="99">
        <f t="shared" si="2"/>
        <v>22</v>
      </c>
      <c r="I31" s="101">
        <f t="shared" si="0"/>
        <v>0</v>
      </c>
      <c r="J31" s="102">
        <f t="shared" si="1"/>
        <v>0.94827586206896552</v>
      </c>
      <c r="K31" s="103"/>
      <c r="L31" s="100"/>
      <c r="M31" s="100"/>
      <c r="N31" s="99"/>
      <c r="O31" s="100"/>
      <c r="P31" s="100"/>
      <c r="Q31" s="99"/>
      <c r="R31" s="101"/>
      <c r="S31" s="102"/>
      <c r="T31" s="70"/>
      <c r="U31" s="70"/>
      <c r="Z31" s="71"/>
      <c r="AA31" s="71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</row>
    <row r="32" spans="1:59" s="24" customFormat="1" ht="17.100000000000001" customHeight="1">
      <c r="A32" s="73" t="s">
        <v>25</v>
      </c>
      <c r="B32" s="74">
        <f>'No.2-34（方向別）'!B32+'No.2-34（方向別）'!K32+'No.2-56（方向別）'!B32</f>
        <v>26</v>
      </c>
      <c r="C32" s="75">
        <f>'No.2-34（方向別）'!C32+'No.2-34（方向別）'!L32+'No.2-56（方向別）'!C32</f>
        <v>3</v>
      </c>
      <c r="D32" s="75">
        <f>'No.2-34（方向別）'!D32+'No.2-34（方向別）'!M32+'No.2-56（方向別）'!D32</f>
        <v>29</v>
      </c>
      <c r="E32" s="376">
        <f>'No.2-34（方向別）'!E32+'No.2-34（方向別）'!N32+'No.2-56（方向別）'!E32</f>
        <v>0</v>
      </c>
      <c r="F32" s="75">
        <f>'No.2-34（方向別）'!F32+'No.2-34（方向別）'!O32+'No.2-56（方向別）'!F32</f>
        <v>0</v>
      </c>
      <c r="G32" s="75">
        <f>'No.2-34（方向別）'!G32+'No.2-34（方向別）'!P32+'No.2-56（方向別）'!G32</f>
        <v>0</v>
      </c>
      <c r="H32" s="74">
        <f t="shared" si="2"/>
        <v>29</v>
      </c>
      <c r="I32" s="76">
        <f t="shared" si="0"/>
        <v>0</v>
      </c>
      <c r="J32" s="77">
        <f t="shared" si="1"/>
        <v>1.25</v>
      </c>
      <c r="K32" s="78"/>
      <c r="L32" s="75"/>
      <c r="M32" s="75"/>
      <c r="N32" s="74"/>
      <c r="O32" s="75"/>
      <c r="P32" s="75"/>
      <c r="Q32" s="74"/>
      <c r="R32" s="76"/>
      <c r="S32" s="77"/>
      <c r="T32" s="70"/>
      <c r="U32" s="70"/>
      <c r="Z32" s="71"/>
      <c r="AA32" s="71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</row>
    <row r="33" spans="1:59" s="24" customFormat="1" ht="17.100000000000001" customHeight="1">
      <c r="A33" s="73" t="s">
        <v>26</v>
      </c>
      <c r="B33" s="74">
        <f>'No.2-34（方向別）'!B33+'No.2-34（方向別）'!K33+'No.2-56（方向別）'!B33</f>
        <v>18</v>
      </c>
      <c r="C33" s="75">
        <f>'No.2-34（方向別）'!C33+'No.2-34（方向別）'!L33+'No.2-56（方向別）'!C33</f>
        <v>3</v>
      </c>
      <c r="D33" s="75">
        <f>'No.2-34（方向別）'!D33+'No.2-34（方向別）'!M33+'No.2-56（方向別）'!D33</f>
        <v>21</v>
      </c>
      <c r="E33" s="376">
        <f>'No.2-34（方向別）'!E33+'No.2-34（方向別）'!N33+'No.2-56（方向別）'!E33</f>
        <v>0</v>
      </c>
      <c r="F33" s="75">
        <f>'No.2-34（方向別）'!F33+'No.2-34（方向別）'!O33+'No.2-56（方向別）'!F33</f>
        <v>2</v>
      </c>
      <c r="G33" s="75">
        <f>'No.2-34（方向別）'!G33+'No.2-34（方向別）'!P33+'No.2-56（方向別）'!G33</f>
        <v>2</v>
      </c>
      <c r="H33" s="74">
        <f t="shared" si="2"/>
        <v>23</v>
      </c>
      <c r="I33" s="76">
        <f t="shared" si="0"/>
        <v>8.695652173913043</v>
      </c>
      <c r="J33" s="77">
        <f t="shared" si="1"/>
        <v>0.99137931034482762</v>
      </c>
      <c r="K33" s="78"/>
      <c r="L33" s="75"/>
      <c r="M33" s="75"/>
      <c r="N33" s="74"/>
      <c r="O33" s="75"/>
      <c r="P33" s="75"/>
      <c r="Q33" s="74"/>
      <c r="R33" s="76"/>
      <c r="S33" s="77"/>
      <c r="T33" s="70"/>
      <c r="U33" s="70"/>
      <c r="Z33" s="71"/>
      <c r="AA33" s="71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</row>
    <row r="34" spans="1:59" s="24" customFormat="1" ht="17.100000000000001" customHeight="1">
      <c r="A34" s="73" t="s">
        <v>27</v>
      </c>
      <c r="B34" s="74">
        <f>'No.2-34（方向別）'!B34+'No.2-34（方向別）'!K34+'No.2-56（方向別）'!B34</f>
        <v>23</v>
      </c>
      <c r="C34" s="75">
        <f>'No.2-34（方向別）'!C34+'No.2-34（方向別）'!L34+'No.2-56（方向別）'!C34</f>
        <v>2</v>
      </c>
      <c r="D34" s="75">
        <f>'No.2-34（方向別）'!D34+'No.2-34（方向別）'!M34+'No.2-56（方向別）'!D34</f>
        <v>25</v>
      </c>
      <c r="E34" s="376">
        <f>'No.2-34（方向別）'!E34+'No.2-34（方向別）'!N34+'No.2-56（方向別）'!E34</f>
        <v>0</v>
      </c>
      <c r="F34" s="75">
        <f>'No.2-34（方向別）'!F34+'No.2-34（方向別）'!O34+'No.2-56（方向別）'!F34</f>
        <v>3</v>
      </c>
      <c r="G34" s="75">
        <f>'No.2-34（方向別）'!G34+'No.2-34（方向別）'!P34+'No.2-56（方向別）'!G34</f>
        <v>3</v>
      </c>
      <c r="H34" s="74">
        <f t="shared" si="2"/>
        <v>28</v>
      </c>
      <c r="I34" s="76">
        <f t="shared" si="0"/>
        <v>10.714285714285714</v>
      </c>
      <c r="J34" s="77">
        <f t="shared" si="1"/>
        <v>1.2068965517241379</v>
      </c>
      <c r="K34" s="78"/>
      <c r="L34" s="75"/>
      <c r="M34" s="75"/>
      <c r="N34" s="74"/>
      <c r="O34" s="75"/>
      <c r="P34" s="75"/>
      <c r="Q34" s="74"/>
      <c r="R34" s="76"/>
      <c r="S34" s="77"/>
      <c r="T34" s="70"/>
      <c r="U34" s="70"/>
      <c r="Z34" s="71"/>
      <c r="AA34" s="71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</row>
    <row r="35" spans="1:59" s="24" customFormat="1" ht="17.100000000000001" customHeight="1">
      <c r="A35" s="73" t="s">
        <v>28</v>
      </c>
      <c r="B35" s="74">
        <f>'No.2-34（方向別）'!B35+'No.2-34（方向別）'!K35+'No.2-56（方向別）'!B35</f>
        <v>18</v>
      </c>
      <c r="C35" s="75">
        <f>'No.2-34（方向別）'!C35+'No.2-34（方向別）'!L35+'No.2-56（方向別）'!C35</f>
        <v>4</v>
      </c>
      <c r="D35" s="75">
        <f>'No.2-34（方向別）'!D35+'No.2-34（方向別）'!M35+'No.2-56（方向別）'!D35</f>
        <v>22</v>
      </c>
      <c r="E35" s="376">
        <f>'No.2-34（方向別）'!E35+'No.2-34（方向別）'!N35+'No.2-56（方向別）'!E35</f>
        <v>0</v>
      </c>
      <c r="F35" s="75">
        <f>'No.2-34（方向別）'!F35+'No.2-34（方向別）'!O35+'No.2-56（方向別）'!F35</f>
        <v>1</v>
      </c>
      <c r="G35" s="75">
        <f>'No.2-34（方向別）'!G35+'No.2-34（方向別）'!P35+'No.2-56（方向別）'!G35</f>
        <v>1</v>
      </c>
      <c r="H35" s="74">
        <f t="shared" si="2"/>
        <v>23</v>
      </c>
      <c r="I35" s="76">
        <f t="shared" si="0"/>
        <v>4.3478260869565215</v>
      </c>
      <c r="J35" s="77">
        <f t="shared" si="1"/>
        <v>0.99137931034482762</v>
      </c>
      <c r="K35" s="78"/>
      <c r="L35" s="75"/>
      <c r="M35" s="75"/>
      <c r="N35" s="74"/>
      <c r="O35" s="75"/>
      <c r="P35" s="75"/>
      <c r="Q35" s="74"/>
      <c r="R35" s="76"/>
      <c r="S35" s="77"/>
      <c r="T35" s="70"/>
      <c r="U35" s="70"/>
      <c r="Z35" s="71"/>
      <c r="AA35" s="71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</row>
    <row r="36" spans="1:59" s="24" customFormat="1" ht="17.100000000000001" customHeight="1">
      <c r="A36" s="85" t="s">
        <v>29</v>
      </c>
      <c r="B36" s="86">
        <f>'No.2-34（方向別）'!B36+'No.2-34（方向別）'!K36+'No.2-56（方向別）'!B36</f>
        <v>11</v>
      </c>
      <c r="C36" s="87">
        <f>'No.2-34（方向別）'!C36+'No.2-34（方向別）'!L36+'No.2-56（方向別）'!C36</f>
        <v>11</v>
      </c>
      <c r="D36" s="87">
        <f>'No.2-34（方向別）'!D36+'No.2-34（方向別）'!M36+'No.2-56（方向別）'!D36</f>
        <v>22</v>
      </c>
      <c r="E36" s="378">
        <f>'No.2-34（方向別）'!E36+'No.2-34（方向別）'!N36+'No.2-56（方向別）'!E36</f>
        <v>0</v>
      </c>
      <c r="F36" s="87">
        <f>'No.2-34（方向別）'!F36+'No.2-34（方向別）'!O36+'No.2-56（方向別）'!F36</f>
        <v>0</v>
      </c>
      <c r="G36" s="87">
        <f>'No.2-34（方向別）'!G36+'No.2-34（方向別）'!P36+'No.2-56（方向別）'!G36</f>
        <v>0</v>
      </c>
      <c r="H36" s="86">
        <f t="shared" si="2"/>
        <v>22</v>
      </c>
      <c r="I36" s="88">
        <f t="shared" si="0"/>
        <v>0</v>
      </c>
      <c r="J36" s="89">
        <f t="shared" si="1"/>
        <v>0.94827586206896552</v>
      </c>
      <c r="K36" s="90"/>
      <c r="L36" s="87"/>
      <c r="M36" s="87"/>
      <c r="N36" s="86"/>
      <c r="O36" s="87"/>
      <c r="P36" s="87"/>
      <c r="Q36" s="86"/>
      <c r="R36" s="88"/>
      <c r="S36" s="89"/>
      <c r="T36" s="91"/>
      <c r="U36" s="91"/>
      <c r="Z36" s="71"/>
      <c r="AA36" s="71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</row>
    <row r="37" spans="1:59" s="24" customFormat="1" ht="17.100000000000001" customHeight="1">
      <c r="A37" s="92" t="s">
        <v>30</v>
      </c>
      <c r="B37" s="93">
        <f>'No.2-34（方向別）'!B37+'No.2-34（方向別）'!K37+'No.2-56（方向別）'!B37</f>
        <v>118</v>
      </c>
      <c r="C37" s="94">
        <f>'No.2-34（方向別）'!C37+'No.2-34（方向別）'!L37+'No.2-56（方向別）'!C37</f>
        <v>23</v>
      </c>
      <c r="D37" s="94">
        <f>'No.2-34（方向別）'!D37+'No.2-34（方向別）'!M37+'No.2-56（方向別）'!D37</f>
        <v>141</v>
      </c>
      <c r="E37" s="379">
        <f>'No.2-34（方向別）'!E37+'No.2-34（方向別）'!N37+'No.2-56（方向別）'!E37</f>
        <v>0</v>
      </c>
      <c r="F37" s="94">
        <f>'No.2-34（方向別）'!F37+'No.2-34（方向別）'!O37+'No.2-56（方向別）'!F37</f>
        <v>6</v>
      </c>
      <c r="G37" s="94">
        <f>'No.2-34（方向別）'!G37+'No.2-34（方向別）'!P37+'No.2-56（方向別）'!G37</f>
        <v>6</v>
      </c>
      <c r="H37" s="93">
        <f t="shared" si="2"/>
        <v>147</v>
      </c>
      <c r="I37" s="95">
        <f t="shared" si="0"/>
        <v>4.0816326530612246</v>
      </c>
      <c r="J37" s="96">
        <f t="shared" si="1"/>
        <v>6.3362068965517242</v>
      </c>
      <c r="K37" s="97"/>
      <c r="L37" s="94"/>
      <c r="M37" s="94"/>
      <c r="N37" s="93"/>
      <c r="O37" s="94"/>
      <c r="P37" s="94"/>
      <c r="Q37" s="93"/>
      <c r="R37" s="95"/>
      <c r="S37" s="96"/>
      <c r="T37" s="91"/>
      <c r="U37" s="91"/>
      <c r="V37" s="24">
        <v>1</v>
      </c>
      <c r="Z37" s="71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</row>
    <row r="38" spans="1:59" s="24" customFormat="1" ht="17.100000000000001" customHeight="1">
      <c r="A38" s="92" t="s">
        <v>31</v>
      </c>
      <c r="B38" s="104">
        <f>'No.2-34（方向別）'!B38+'No.2-34（方向別）'!K38+'No.2-56（方向別）'!B38</f>
        <v>125</v>
      </c>
      <c r="C38" s="105">
        <f>'No.2-34（方向別）'!C38+'No.2-34（方向別）'!L38+'No.2-56（方向別）'!C38</f>
        <v>37</v>
      </c>
      <c r="D38" s="94">
        <f>'No.2-34（方向別）'!D38+'No.2-34（方向別）'!M38+'No.2-56（方向別）'!D38</f>
        <v>162</v>
      </c>
      <c r="E38" s="107">
        <f>'No.2-34（方向別）'!E38+'No.2-34（方向別）'!N38+'No.2-56（方向別）'!E38</f>
        <v>0</v>
      </c>
      <c r="F38" s="105">
        <f>'No.2-34（方向別）'!F38+'No.2-34（方向別）'!O38+'No.2-56（方向別）'!F38</f>
        <v>14</v>
      </c>
      <c r="G38" s="94">
        <f>'No.2-34（方向別）'!G38+'No.2-34（方向別）'!P38+'No.2-56（方向別）'!G38</f>
        <v>14</v>
      </c>
      <c r="H38" s="93">
        <f t="shared" si="2"/>
        <v>176</v>
      </c>
      <c r="I38" s="95">
        <f t="shared" si="0"/>
        <v>7.9545454545454541</v>
      </c>
      <c r="J38" s="96">
        <f t="shared" si="1"/>
        <v>7.5862068965517242</v>
      </c>
      <c r="K38" s="106"/>
      <c r="L38" s="105"/>
      <c r="M38" s="94"/>
      <c r="N38" s="104"/>
      <c r="O38" s="105"/>
      <c r="P38" s="94"/>
      <c r="Q38" s="93"/>
      <c r="R38" s="95"/>
      <c r="S38" s="96"/>
      <c r="T38" s="91"/>
      <c r="U38" s="91"/>
      <c r="V38" s="24">
        <v>1</v>
      </c>
      <c r="Z38" s="71"/>
      <c r="AA38" s="71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</row>
    <row r="39" spans="1:59" s="24" customFormat="1" ht="17.100000000000001" customHeight="1">
      <c r="A39" s="300" t="s">
        <v>32</v>
      </c>
      <c r="B39" s="104">
        <f>'No.2-34（方向別）'!B39+'No.2-34（方向別）'!K39+'No.2-56（方向別）'!B39</f>
        <v>153</v>
      </c>
      <c r="C39" s="105">
        <f>'No.2-34（方向別）'!C39+'No.2-34（方向別）'!L39+'No.2-56（方向別）'!C39</f>
        <v>52</v>
      </c>
      <c r="D39" s="94">
        <f>'No.2-34（方向別）'!D39+'No.2-34（方向別）'!M39+'No.2-56（方向別）'!D39</f>
        <v>205</v>
      </c>
      <c r="E39" s="107">
        <f>'No.2-34（方向別）'!E39+'No.2-34（方向別）'!N39+'No.2-56（方向別）'!E39</f>
        <v>1</v>
      </c>
      <c r="F39" s="105">
        <f>'No.2-34（方向別）'!F39+'No.2-34（方向別）'!O39+'No.2-56（方向別）'!F39</f>
        <v>14</v>
      </c>
      <c r="G39" s="94">
        <f>'No.2-34（方向別）'!G39+'No.2-34（方向別）'!P39+'No.2-56（方向別）'!G39</f>
        <v>15</v>
      </c>
      <c r="H39" s="93">
        <f t="shared" si="2"/>
        <v>220</v>
      </c>
      <c r="I39" s="95">
        <f t="shared" si="0"/>
        <v>6.8181818181818175</v>
      </c>
      <c r="J39" s="96">
        <f t="shared" si="1"/>
        <v>9.4827586206896548</v>
      </c>
      <c r="K39" s="106"/>
      <c r="L39" s="105"/>
      <c r="M39" s="94"/>
      <c r="N39" s="104"/>
      <c r="O39" s="105"/>
      <c r="P39" s="94"/>
      <c r="Q39" s="93"/>
      <c r="R39" s="95"/>
      <c r="S39" s="96"/>
      <c r="T39" s="91"/>
      <c r="U39" s="91"/>
      <c r="V39" s="24">
        <v>1</v>
      </c>
      <c r="Z39" s="71"/>
      <c r="AA39" s="71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</row>
    <row r="40" spans="1:59" s="24" customFormat="1" ht="17.100000000000001" customHeight="1">
      <c r="A40" s="300" t="s">
        <v>33</v>
      </c>
      <c r="B40" s="104">
        <f>'No.2-34（方向別）'!B40+'No.2-34（方向別）'!K40+'No.2-56（方向別）'!B40</f>
        <v>133</v>
      </c>
      <c r="C40" s="105">
        <f>'No.2-34（方向別）'!C40+'No.2-34（方向別）'!L40+'No.2-56（方向別）'!C40</f>
        <v>34</v>
      </c>
      <c r="D40" s="94">
        <f>'No.2-34（方向別）'!D40+'No.2-34（方向別）'!M40+'No.2-56（方向別）'!D40</f>
        <v>167</v>
      </c>
      <c r="E40" s="107">
        <f>'No.2-34（方向別）'!E40+'No.2-34（方向別）'!N40+'No.2-56（方向別）'!E40</f>
        <v>0</v>
      </c>
      <c r="F40" s="105">
        <f>'No.2-34（方向別）'!F40+'No.2-34（方向別）'!O40+'No.2-56（方向別）'!F40</f>
        <v>4</v>
      </c>
      <c r="G40" s="94">
        <f>'No.2-34（方向別）'!G40+'No.2-34（方向別）'!P40+'No.2-56（方向別）'!G40</f>
        <v>4</v>
      </c>
      <c r="H40" s="93">
        <f t="shared" si="2"/>
        <v>171</v>
      </c>
      <c r="I40" s="95">
        <f t="shared" si="0"/>
        <v>2.3391812865497075</v>
      </c>
      <c r="J40" s="96">
        <f t="shared" si="1"/>
        <v>7.3706896551724137</v>
      </c>
      <c r="K40" s="106"/>
      <c r="L40" s="105"/>
      <c r="M40" s="94"/>
      <c r="N40" s="104"/>
      <c r="O40" s="105"/>
      <c r="P40" s="94"/>
      <c r="Q40" s="93"/>
      <c r="R40" s="95"/>
      <c r="S40" s="96"/>
      <c r="T40" s="91"/>
      <c r="U40" s="91"/>
      <c r="V40" s="24">
        <v>1</v>
      </c>
      <c r="Z40" s="71"/>
      <c r="AA40" s="71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</row>
    <row r="41" spans="1:59" s="24" customFormat="1" ht="17.100000000000001" customHeight="1">
      <c r="A41" s="300" t="s">
        <v>34</v>
      </c>
      <c r="B41" s="104">
        <f>'No.2-34（方向別）'!B41+'No.2-34（方向別）'!K41+'No.2-56（方向別）'!B41</f>
        <v>180</v>
      </c>
      <c r="C41" s="105">
        <f>'No.2-34（方向別）'!C41+'No.2-34（方向別）'!L41+'No.2-56（方向別）'!C41</f>
        <v>23</v>
      </c>
      <c r="D41" s="94">
        <f>'No.2-34（方向別）'!D41+'No.2-34（方向別）'!M41+'No.2-56（方向別）'!D41</f>
        <v>203</v>
      </c>
      <c r="E41" s="107">
        <f>'No.2-34（方向別）'!E41+'No.2-34（方向別）'!N41+'No.2-56（方向別）'!E41</f>
        <v>0</v>
      </c>
      <c r="F41" s="105">
        <f>'No.2-34（方向別）'!F41+'No.2-34（方向別）'!O41+'No.2-56（方向別）'!F41</f>
        <v>6</v>
      </c>
      <c r="G41" s="94">
        <f>'No.2-34（方向別）'!G41+'No.2-34（方向別）'!P41+'No.2-56（方向別）'!G41</f>
        <v>6</v>
      </c>
      <c r="H41" s="93">
        <f t="shared" si="2"/>
        <v>209</v>
      </c>
      <c r="I41" s="95">
        <f t="shared" si="0"/>
        <v>2.8708133971291869</v>
      </c>
      <c r="J41" s="96">
        <f t="shared" si="1"/>
        <v>9.0086206896551726</v>
      </c>
      <c r="K41" s="106"/>
      <c r="L41" s="105"/>
      <c r="M41" s="94"/>
      <c r="N41" s="104"/>
      <c r="O41" s="105"/>
      <c r="P41" s="94"/>
      <c r="Q41" s="93"/>
      <c r="R41" s="95"/>
      <c r="S41" s="96"/>
      <c r="T41" s="91"/>
      <c r="U41" s="91"/>
      <c r="V41" s="24">
        <v>1</v>
      </c>
      <c r="Z41" s="71"/>
      <c r="AA41" s="71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</row>
    <row r="42" spans="1:59" s="24" customFormat="1" ht="17.100000000000001" customHeight="1">
      <c r="A42" s="300" t="s">
        <v>35</v>
      </c>
      <c r="B42" s="104">
        <f>'No.2-34（方向別）'!B42+'No.2-34（方向別）'!K42+'No.2-56（方向別）'!B42</f>
        <v>156</v>
      </c>
      <c r="C42" s="105">
        <f>'No.2-34（方向別）'!C42+'No.2-34（方向別）'!L42+'No.2-56（方向別）'!C42</f>
        <v>32</v>
      </c>
      <c r="D42" s="94">
        <f>'No.2-34（方向別）'!D42+'No.2-34（方向別）'!M42+'No.2-56（方向別）'!D42</f>
        <v>188</v>
      </c>
      <c r="E42" s="107">
        <f>'No.2-34（方向別）'!E42+'No.2-34（方向別）'!N42+'No.2-56（方向別）'!E42</f>
        <v>0</v>
      </c>
      <c r="F42" s="105">
        <f>'No.2-34（方向別）'!F42+'No.2-34（方向別）'!O42+'No.2-56（方向別）'!F42</f>
        <v>9</v>
      </c>
      <c r="G42" s="94">
        <f>'No.2-34（方向別）'!G42+'No.2-34（方向別）'!P42+'No.2-56（方向別）'!G42</f>
        <v>9</v>
      </c>
      <c r="H42" s="93">
        <f t="shared" si="2"/>
        <v>197</v>
      </c>
      <c r="I42" s="95">
        <f t="shared" si="0"/>
        <v>4.5685279187817258</v>
      </c>
      <c r="J42" s="96">
        <f t="shared" si="1"/>
        <v>8.4913793103448274</v>
      </c>
      <c r="K42" s="106"/>
      <c r="L42" s="105"/>
      <c r="M42" s="94"/>
      <c r="N42" s="104"/>
      <c r="O42" s="105"/>
      <c r="P42" s="94"/>
      <c r="Q42" s="93"/>
      <c r="R42" s="95"/>
      <c r="S42" s="96"/>
      <c r="T42" s="91"/>
      <c r="U42" s="91"/>
      <c r="V42" s="24">
        <v>1</v>
      </c>
      <c r="Z42" s="71"/>
      <c r="AA42" s="71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</row>
    <row r="43" spans="1:59" s="24" customFormat="1" ht="17.100000000000001" customHeight="1">
      <c r="A43" s="300" t="s">
        <v>36</v>
      </c>
      <c r="B43" s="104">
        <f>'No.2-34（方向別）'!B43+'No.2-34（方向別）'!K43+'No.2-56（方向別）'!B43</f>
        <v>200</v>
      </c>
      <c r="C43" s="105">
        <f>'No.2-34（方向別）'!C43+'No.2-34（方向別）'!L43+'No.2-56（方向別）'!C43</f>
        <v>27</v>
      </c>
      <c r="D43" s="94">
        <f>'No.2-34（方向別）'!D43+'No.2-34（方向別）'!M43+'No.2-56（方向別）'!D43</f>
        <v>227</v>
      </c>
      <c r="E43" s="107">
        <f>'No.2-34（方向別）'!E43+'No.2-34（方向別）'!N43+'No.2-56（方向別）'!E43</f>
        <v>0</v>
      </c>
      <c r="F43" s="105">
        <f>'No.2-34（方向別）'!F43+'No.2-34（方向別）'!O43+'No.2-56（方向別）'!F43</f>
        <v>5</v>
      </c>
      <c r="G43" s="94">
        <f>'No.2-34（方向別）'!G43+'No.2-34（方向別）'!P43+'No.2-56（方向別）'!G43</f>
        <v>5</v>
      </c>
      <c r="H43" s="93">
        <f t="shared" si="2"/>
        <v>232</v>
      </c>
      <c r="I43" s="95">
        <f t="shared" si="0"/>
        <v>2.1551724137931036</v>
      </c>
      <c r="J43" s="96">
        <f t="shared" si="1"/>
        <v>10</v>
      </c>
      <c r="K43" s="106"/>
      <c r="L43" s="105"/>
      <c r="M43" s="94"/>
      <c r="N43" s="104"/>
      <c r="O43" s="105"/>
      <c r="P43" s="94"/>
      <c r="Q43" s="93"/>
      <c r="R43" s="95"/>
      <c r="S43" s="96"/>
      <c r="T43" s="91"/>
      <c r="U43" s="91"/>
      <c r="V43" s="24">
        <v>1</v>
      </c>
      <c r="Z43" s="71"/>
      <c r="AA43" s="71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</row>
    <row r="44" spans="1:59" s="24" customFormat="1" ht="17.100000000000001" customHeight="1">
      <c r="A44" s="300" t="s">
        <v>37</v>
      </c>
      <c r="B44" s="107">
        <f>'No.2-34（方向別）'!B44+'No.2-34（方向別）'!K44+'No.2-56（方向別）'!B44</f>
        <v>170</v>
      </c>
      <c r="C44" s="108">
        <f>'No.2-34（方向別）'!C44+'No.2-34（方向別）'!L44+'No.2-56（方向別）'!C44</f>
        <v>36</v>
      </c>
      <c r="D44" s="109">
        <f>'No.2-34（方向別）'!D44+'No.2-34（方向別）'!M44+'No.2-56（方向別）'!D44</f>
        <v>206</v>
      </c>
      <c r="E44" s="107">
        <f>'No.2-34（方向別）'!E44+'No.2-34（方向別）'!N44+'No.2-56（方向別）'!E44</f>
        <v>0</v>
      </c>
      <c r="F44" s="110">
        <f>'No.2-34（方向別）'!F44+'No.2-34（方向別）'!O44+'No.2-56（方向別）'!F44</f>
        <v>4</v>
      </c>
      <c r="G44" s="109">
        <f>'No.2-34（方向別）'!G44+'No.2-34（方向別）'!P44+'No.2-56（方向別）'!G44</f>
        <v>4</v>
      </c>
      <c r="H44" s="104">
        <f t="shared" si="2"/>
        <v>210</v>
      </c>
      <c r="I44" s="95">
        <f t="shared" si="0"/>
        <v>1.9047619047619047</v>
      </c>
      <c r="J44" s="96">
        <f t="shared" si="1"/>
        <v>9.0517241379310356</v>
      </c>
      <c r="K44" s="111"/>
      <c r="L44" s="108"/>
      <c r="M44" s="109"/>
      <c r="N44" s="107"/>
      <c r="O44" s="110"/>
      <c r="P44" s="109"/>
      <c r="Q44" s="104"/>
      <c r="R44" s="95"/>
      <c r="S44" s="96"/>
      <c r="T44" s="91"/>
      <c r="U44" s="91"/>
      <c r="V44" s="24">
        <v>1</v>
      </c>
      <c r="W44" s="72"/>
      <c r="Z44" s="71"/>
      <c r="AA44" s="71"/>
      <c r="AB44" s="72"/>
      <c r="AC44" s="72"/>
      <c r="AD44" s="72"/>
      <c r="AE44" s="72"/>
      <c r="AF44" s="23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</row>
    <row r="45" spans="1:59" s="24" customFormat="1" ht="17.100000000000001" customHeight="1">
      <c r="A45" s="112" t="s">
        <v>38</v>
      </c>
      <c r="B45" s="107">
        <f>'No.2-34（方向別）'!B45+'No.2-34（方向別）'!K45+'No.2-56（方向別）'!B45</f>
        <v>159</v>
      </c>
      <c r="C45" s="108">
        <f>'No.2-34（方向別）'!C45+'No.2-34（方向別）'!L45+'No.2-56（方向別）'!C45</f>
        <v>32</v>
      </c>
      <c r="D45" s="109">
        <f>'No.2-34（方向別）'!D45+'No.2-34（方向別）'!M45+'No.2-56（方向別）'!D45</f>
        <v>191</v>
      </c>
      <c r="E45" s="107">
        <f>'No.2-34（方向別）'!E45+'No.2-34（方向別）'!N45+'No.2-56（方向別）'!E45</f>
        <v>0</v>
      </c>
      <c r="F45" s="110">
        <f>'No.2-34（方向別）'!F45+'No.2-34（方向別）'!O45+'No.2-56（方向別）'!F45</f>
        <v>0</v>
      </c>
      <c r="G45" s="109">
        <f>'No.2-34（方向別）'!G45+'No.2-34（方向別）'!P45+'No.2-56（方向別）'!G45</f>
        <v>0</v>
      </c>
      <c r="H45" s="104">
        <f t="shared" si="2"/>
        <v>191</v>
      </c>
      <c r="I45" s="95">
        <f t="shared" si="0"/>
        <v>0</v>
      </c>
      <c r="J45" s="96">
        <f t="shared" si="1"/>
        <v>8.2327586206896548</v>
      </c>
      <c r="K45" s="111"/>
      <c r="L45" s="108"/>
      <c r="M45" s="109"/>
      <c r="N45" s="107"/>
      <c r="O45" s="110"/>
      <c r="P45" s="109"/>
      <c r="Q45" s="104"/>
      <c r="R45" s="95"/>
      <c r="S45" s="96"/>
      <c r="T45" s="91"/>
      <c r="U45" s="91"/>
      <c r="V45" s="24">
        <v>1</v>
      </c>
      <c r="W45" s="72"/>
      <c r="Z45" s="71"/>
      <c r="AA45" s="71"/>
      <c r="AB45" s="72"/>
      <c r="AC45" s="72"/>
      <c r="AD45" s="72"/>
      <c r="AE45" s="72"/>
      <c r="AF45" s="23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  <c r="BG45" s="72"/>
    </row>
    <row r="46" spans="1:59" s="24" customFormat="1" ht="17.100000000000001" customHeight="1">
      <c r="A46" s="113" t="s">
        <v>39</v>
      </c>
      <c r="B46" s="114">
        <f>'No.2-34（方向別）'!B46+'No.2-34（方向別）'!K46+'No.2-56（方向別）'!B46</f>
        <v>41</v>
      </c>
      <c r="C46" s="115">
        <f>'No.2-34（方向別）'!C46+'No.2-34（方向別）'!L46+'No.2-56（方向別）'!C46</f>
        <v>9</v>
      </c>
      <c r="D46" s="116">
        <f>'No.2-34（方向別）'!D46+'No.2-34（方向別）'!M46+'No.2-56（方向別）'!D46</f>
        <v>50</v>
      </c>
      <c r="E46" s="114">
        <f>'No.2-34（方向別）'!E46+'No.2-34（方向別）'!N46+'No.2-56（方向別）'!E46</f>
        <v>0</v>
      </c>
      <c r="F46" s="117">
        <f>'No.2-34（方向別）'!F46+'No.2-34（方向別）'!O46+'No.2-56（方向別）'!F46</f>
        <v>3</v>
      </c>
      <c r="G46" s="116">
        <f>'No.2-34（方向別）'!G46+'No.2-34（方向別）'!P46+'No.2-56（方向別）'!G46</f>
        <v>3</v>
      </c>
      <c r="H46" s="118">
        <f t="shared" si="2"/>
        <v>53</v>
      </c>
      <c r="I46" s="119">
        <f t="shared" si="0"/>
        <v>5.6603773584905657</v>
      </c>
      <c r="J46" s="120">
        <f t="shared" si="1"/>
        <v>2.2844827586206899</v>
      </c>
      <c r="K46" s="121"/>
      <c r="L46" s="115"/>
      <c r="M46" s="116"/>
      <c r="N46" s="114"/>
      <c r="O46" s="117"/>
      <c r="P46" s="116"/>
      <c r="Q46" s="118"/>
      <c r="R46" s="119"/>
      <c r="S46" s="120"/>
      <c r="T46" s="91"/>
      <c r="U46" s="91"/>
      <c r="V46" s="23"/>
      <c r="W46" s="72"/>
      <c r="Z46" s="71"/>
      <c r="AA46" s="71"/>
      <c r="AB46" s="72"/>
      <c r="AC46" s="72"/>
      <c r="AD46" s="72"/>
      <c r="AE46" s="72"/>
      <c r="AF46" s="23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</row>
    <row r="47" spans="1:59" s="24" customFormat="1" ht="17.100000000000001" customHeight="1">
      <c r="A47" s="122" t="s">
        <v>40</v>
      </c>
      <c r="B47" s="123">
        <f>'No.2-34（方向別）'!B47+'No.2-34（方向別）'!K47+'No.2-56（方向別）'!B47</f>
        <v>31</v>
      </c>
      <c r="C47" s="124">
        <f>'No.2-34（方向別）'!C47+'No.2-34（方向別）'!L47+'No.2-56（方向別）'!C47</f>
        <v>5</v>
      </c>
      <c r="D47" s="125">
        <f>'No.2-34（方向別）'!D47+'No.2-34（方向別）'!M47+'No.2-56（方向別）'!D47</f>
        <v>36</v>
      </c>
      <c r="E47" s="123">
        <f>'No.2-34（方向別）'!E47+'No.2-34（方向別）'!N47+'No.2-56（方向別）'!E47</f>
        <v>0</v>
      </c>
      <c r="F47" s="126">
        <f>'No.2-34（方向別）'!F47+'No.2-34（方向別）'!O47+'No.2-56（方向別）'!F47</f>
        <v>0</v>
      </c>
      <c r="G47" s="125">
        <f>'No.2-34（方向別）'!G47+'No.2-34（方向別）'!P47+'No.2-56（方向別）'!G47</f>
        <v>0</v>
      </c>
      <c r="H47" s="127">
        <f t="shared" si="2"/>
        <v>36</v>
      </c>
      <c r="I47" s="128">
        <f t="shared" si="0"/>
        <v>0</v>
      </c>
      <c r="J47" s="129">
        <f t="shared" si="1"/>
        <v>1.5517241379310345</v>
      </c>
      <c r="K47" s="130"/>
      <c r="L47" s="124"/>
      <c r="M47" s="125"/>
      <c r="N47" s="123"/>
      <c r="O47" s="126"/>
      <c r="P47" s="125"/>
      <c r="Q47" s="127"/>
      <c r="R47" s="128"/>
      <c r="S47" s="129"/>
      <c r="T47" s="91"/>
      <c r="U47" s="91"/>
      <c r="V47" s="23"/>
      <c r="W47" s="72"/>
      <c r="Z47" s="71"/>
      <c r="AA47" s="71"/>
      <c r="AB47" s="72"/>
      <c r="AC47" s="72"/>
      <c r="AD47" s="72"/>
      <c r="AE47" s="72"/>
      <c r="AF47" s="23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</row>
    <row r="48" spans="1:59" s="24" customFormat="1" ht="17.100000000000001" customHeight="1">
      <c r="A48" s="122" t="s">
        <v>41</v>
      </c>
      <c r="B48" s="123">
        <f>'No.2-34（方向別）'!B48+'No.2-34（方向別）'!K48+'No.2-56（方向別）'!B48</f>
        <v>35</v>
      </c>
      <c r="C48" s="124">
        <f>'No.2-34（方向別）'!C48+'No.2-34（方向別）'!L48+'No.2-56（方向別）'!C48</f>
        <v>4</v>
      </c>
      <c r="D48" s="125">
        <f>'No.2-34（方向別）'!D48+'No.2-34（方向別）'!M48+'No.2-56（方向別）'!D48</f>
        <v>39</v>
      </c>
      <c r="E48" s="123">
        <f>'No.2-34（方向別）'!E48+'No.2-34（方向別）'!N48+'No.2-56（方向別）'!E48</f>
        <v>0</v>
      </c>
      <c r="F48" s="126">
        <f>'No.2-34（方向別）'!F48+'No.2-34（方向別）'!O48+'No.2-56（方向別）'!F48</f>
        <v>1</v>
      </c>
      <c r="G48" s="125">
        <f>'No.2-34（方向別）'!G48+'No.2-34（方向別）'!P48+'No.2-56（方向別）'!G48</f>
        <v>1</v>
      </c>
      <c r="H48" s="127">
        <f t="shared" si="2"/>
        <v>40</v>
      </c>
      <c r="I48" s="128">
        <f t="shared" si="0"/>
        <v>2.5</v>
      </c>
      <c r="J48" s="129">
        <f t="shared" si="1"/>
        <v>1.7241379310344829</v>
      </c>
      <c r="K48" s="130"/>
      <c r="L48" s="124"/>
      <c r="M48" s="125"/>
      <c r="N48" s="123"/>
      <c r="O48" s="126"/>
      <c r="P48" s="125"/>
      <c r="Q48" s="127"/>
      <c r="R48" s="128"/>
      <c r="S48" s="129"/>
      <c r="T48" s="91"/>
      <c r="U48" s="91"/>
      <c r="V48" s="23"/>
      <c r="W48" s="72"/>
      <c r="Z48" s="71"/>
      <c r="AA48" s="71"/>
      <c r="AB48" s="72"/>
      <c r="AC48" s="72"/>
      <c r="AD48" s="72"/>
      <c r="AE48" s="72"/>
      <c r="AF48" s="23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</row>
    <row r="49" spans="1:59" s="24" customFormat="1" ht="17.100000000000001" customHeight="1">
      <c r="A49" s="122" t="s">
        <v>42</v>
      </c>
      <c r="B49" s="123">
        <f>'No.2-34（方向別）'!B49+'No.2-34（方向別）'!K49+'No.2-56（方向別）'!B49</f>
        <v>33</v>
      </c>
      <c r="C49" s="124">
        <f>'No.2-34（方向別）'!C49+'No.2-34（方向別）'!L49+'No.2-56（方向別）'!C49</f>
        <v>3</v>
      </c>
      <c r="D49" s="125">
        <f>'No.2-34（方向別）'!D49+'No.2-34（方向別）'!M49+'No.2-56（方向別）'!D49</f>
        <v>36</v>
      </c>
      <c r="E49" s="123">
        <f>'No.2-34（方向別）'!E49+'No.2-34（方向別）'!N49+'No.2-56（方向別）'!E49</f>
        <v>0</v>
      </c>
      <c r="F49" s="126">
        <f>'No.2-34（方向別）'!F49+'No.2-34（方向別）'!O49+'No.2-56（方向別）'!F49</f>
        <v>0</v>
      </c>
      <c r="G49" s="125">
        <f>'No.2-34（方向別）'!G49+'No.2-34（方向別）'!P49+'No.2-56（方向別）'!G49</f>
        <v>0</v>
      </c>
      <c r="H49" s="127">
        <f t="shared" si="2"/>
        <v>36</v>
      </c>
      <c r="I49" s="128">
        <f t="shared" si="0"/>
        <v>0</v>
      </c>
      <c r="J49" s="129">
        <f t="shared" si="1"/>
        <v>1.5517241379310345</v>
      </c>
      <c r="K49" s="130"/>
      <c r="L49" s="124"/>
      <c r="M49" s="125"/>
      <c r="N49" s="123"/>
      <c r="O49" s="126"/>
      <c r="P49" s="125"/>
      <c r="Q49" s="127"/>
      <c r="R49" s="128"/>
      <c r="S49" s="129"/>
      <c r="T49" s="91"/>
      <c r="U49" s="91"/>
      <c r="V49" s="23"/>
      <c r="W49" s="72"/>
      <c r="Z49" s="71"/>
      <c r="AA49" s="71"/>
      <c r="AB49" s="72"/>
      <c r="AC49" s="72"/>
      <c r="AD49" s="72"/>
      <c r="AE49" s="72"/>
      <c r="AF49" s="23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</row>
    <row r="50" spans="1:59" s="24" customFormat="1" ht="17.100000000000001" customHeight="1">
      <c r="A50" s="122" t="s">
        <v>43</v>
      </c>
      <c r="B50" s="74">
        <f>'No.2-34（方向別）'!B50+'No.2-34（方向別）'!K50+'No.2-56（方向別）'!B50</f>
        <v>29</v>
      </c>
      <c r="C50" s="75">
        <f>'No.2-34（方向別）'!C50+'No.2-34（方向別）'!L50+'No.2-56（方向別）'!C50</f>
        <v>3</v>
      </c>
      <c r="D50" s="75">
        <f>'No.2-34（方向別）'!D50+'No.2-34（方向別）'!M50+'No.2-56（方向別）'!D50</f>
        <v>32</v>
      </c>
      <c r="E50" s="376">
        <f>'No.2-34（方向別）'!E50+'No.2-34（方向別）'!N50+'No.2-56（方向別）'!E50</f>
        <v>0</v>
      </c>
      <c r="F50" s="75">
        <f>'No.2-34（方向別）'!F50+'No.2-34（方向別）'!O50+'No.2-56（方向別）'!F50</f>
        <v>0</v>
      </c>
      <c r="G50" s="75">
        <f>'No.2-34（方向別）'!G50+'No.2-34（方向別）'!P50+'No.2-56（方向別）'!G50</f>
        <v>0</v>
      </c>
      <c r="H50" s="74">
        <f t="shared" si="2"/>
        <v>32</v>
      </c>
      <c r="I50" s="76">
        <f t="shared" si="0"/>
        <v>0</v>
      </c>
      <c r="J50" s="77">
        <f t="shared" si="1"/>
        <v>1.3793103448275863</v>
      </c>
      <c r="K50" s="78"/>
      <c r="L50" s="75"/>
      <c r="M50" s="75"/>
      <c r="N50" s="74"/>
      <c r="O50" s="75"/>
      <c r="P50" s="75"/>
      <c r="Q50" s="74"/>
      <c r="R50" s="76"/>
      <c r="S50" s="77"/>
      <c r="T50" s="70"/>
      <c r="U50" s="70"/>
      <c r="Z50" s="71"/>
      <c r="AA50" s="71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</row>
    <row r="51" spans="1:59" s="24" customFormat="1" ht="17.100000000000001" customHeight="1">
      <c r="A51" s="131" t="s">
        <v>44</v>
      </c>
      <c r="B51" s="86">
        <f>'No.2-34（方向別）'!B51+'No.2-34（方向別）'!K51+'No.2-56（方向別）'!B51</f>
        <v>16</v>
      </c>
      <c r="C51" s="87">
        <f>'No.2-34（方向別）'!C51+'No.2-34（方向別）'!L51+'No.2-56（方向別）'!C51</f>
        <v>5</v>
      </c>
      <c r="D51" s="87">
        <f>'No.2-34（方向別）'!D51+'No.2-34（方向別）'!M51+'No.2-56（方向別）'!D51</f>
        <v>21</v>
      </c>
      <c r="E51" s="378">
        <f>'No.2-34（方向別）'!E51+'No.2-34（方向別）'!N51+'No.2-56（方向別）'!E51</f>
        <v>0</v>
      </c>
      <c r="F51" s="87">
        <f>'No.2-34（方向別）'!F51+'No.2-34（方向別）'!O51+'No.2-56（方向別）'!F51</f>
        <v>0</v>
      </c>
      <c r="G51" s="87">
        <f>'No.2-34（方向別）'!G51+'No.2-34（方向別）'!P51+'No.2-56（方向別）'!G51</f>
        <v>0</v>
      </c>
      <c r="H51" s="86">
        <f t="shared" si="2"/>
        <v>21</v>
      </c>
      <c r="I51" s="132">
        <f t="shared" si="0"/>
        <v>0</v>
      </c>
      <c r="J51" s="133">
        <f t="shared" si="1"/>
        <v>0.90517241379310343</v>
      </c>
      <c r="K51" s="90"/>
      <c r="L51" s="87"/>
      <c r="M51" s="87"/>
      <c r="N51" s="86"/>
      <c r="O51" s="87"/>
      <c r="P51" s="87"/>
      <c r="Q51" s="86"/>
      <c r="R51" s="132"/>
      <c r="S51" s="133"/>
      <c r="T51" s="70"/>
      <c r="U51" s="70"/>
      <c r="Z51" s="71"/>
      <c r="AA51" s="71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  <c r="BG51" s="72"/>
    </row>
    <row r="52" spans="1:59" s="24" customFormat="1" ht="17.100000000000001" customHeight="1">
      <c r="A52" s="112" t="s">
        <v>45</v>
      </c>
      <c r="B52" s="93">
        <f>'No.2-34（方向別）'!B52+'No.2-34（方向別）'!K52+'No.2-56（方向別）'!B52</f>
        <v>185</v>
      </c>
      <c r="C52" s="94">
        <f>'No.2-34（方向別）'!C52+'No.2-34（方向別）'!L52+'No.2-56（方向別）'!C52</f>
        <v>29</v>
      </c>
      <c r="D52" s="94">
        <f>'No.2-34（方向別）'!D52+'No.2-34（方向別）'!M52+'No.2-56（方向別）'!D52</f>
        <v>214</v>
      </c>
      <c r="E52" s="379">
        <f>'No.2-34（方向別）'!E52+'No.2-34（方向別）'!N52+'No.2-56（方向別）'!E52</f>
        <v>0</v>
      </c>
      <c r="F52" s="94">
        <f>'No.2-34（方向別）'!F52+'No.2-34（方向別）'!O52+'No.2-56（方向別）'!F52</f>
        <v>4</v>
      </c>
      <c r="G52" s="94">
        <f>'No.2-34（方向別）'!G52+'No.2-34（方向別）'!P52+'No.2-56（方向別）'!G52</f>
        <v>4</v>
      </c>
      <c r="H52" s="93">
        <f t="shared" si="2"/>
        <v>218</v>
      </c>
      <c r="I52" s="95">
        <f t="shared" si="0"/>
        <v>1.8348623853211008</v>
      </c>
      <c r="J52" s="96">
        <f t="shared" si="1"/>
        <v>9.3965517241379306</v>
      </c>
      <c r="K52" s="97"/>
      <c r="L52" s="94"/>
      <c r="M52" s="94"/>
      <c r="N52" s="93"/>
      <c r="O52" s="94"/>
      <c r="P52" s="94"/>
      <c r="Q52" s="93"/>
      <c r="R52" s="95"/>
      <c r="S52" s="96"/>
      <c r="T52" s="91"/>
      <c r="U52" s="91"/>
      <c r="V52" s="24">
        <v>1</v>
      </c>
      <c r="Z52" s="71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</row>
    <row r="53" spans="1:59" s="24" customFormat="1" ht="17.100000000000001" customHeight="1">
      <c r="A53" s="98" t="s">
        <v>46</v>
      </c>
      <c r="B53" s="134">
        <f>'No.2-34（方向別）'!B53+'No.2-34（方向別）'!K53+'No.2-56（方向別）'!B53</f>
        <v>45</v>
      </c>
      <c r="C53" s="135">
        <f>'No.2-34（方向別）'!C53+'No.2-34（方向別）'!L53+'No.2-56（方向別）'!C53</f>
        <v>6</v>
      </c>
      <c r="D53" s="135">
        <f>'No.2-34（方向別）'!D53+'No.2-34（方向別）'!M53+'No.2-56（方向別）'!D53</f>
        <v>51</v>
      </c>
      <c r="E53" s="381">
        <f>'No.2-34（方向別）'!E53+'No.2-34（方向別）'!N53+'No.2-56（方向別）'!E53</f>
        <v>0</v>
      </c>
      <c r="F53" s="135">
        <f>'No.2-34（方向別）'!F53+'No.2-34（方向別）'!O53+'No.2-56（方向別）'!F53</f>
        <v>0</v>
      </c>
      <c r="G53" s="135">
        <f>'No.2-34（方向別）'!G53+'No.2-34（方向別）'!P53+'No.2-56（方向別）'!G53</f>
        <v>0</v>
      </c>
      <c r="H53" s="134">
        <f t="shared" si="2"/>
        <v>51</v>
      </c>
      <c r="I53" s="136">
        <f t="shared" si="0"/>
        <v>0</v>
      </c>
      <c r="J53" s="137">
        <f t="shared" si="1"/>
        <v>2.1982758620689657</v>
      </c>
      <c r="K53" s="138"/>
      <c r="L53" s="135"/>
      <c r="M53" s="135"/>
      <c r="N53" s="134"/>
      <c r="O53" s="135"/>
      <c r="P53" s="135"/>
      <c r="Q53" s="134"/>
      <c r="R53" s="136"/>
      <c r="S53" s="137"/>
      <c r="T53" s="70"/>
      <c r="U53" s="70"/>
      <c r="Z53" s="71"/>
      <c r="AA53" s="71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2"/>
      <c r="BF53" s="72"/>
      <c r="BG53" s="72"/>
    </row>
    <row r="54" spans="1:59" s="24" customFormat="1" ht="17.100000000000001" customHeight="1">
      <c r="A54" s="73" t="s">
        <v>47</v>
      </c>
      <c r="B54" s="74">
        <f>'No.2-34（方向別）'!B54+'No.2-34（方向別）'!K54+'No.2-56（方向別）'!B54</f>
        <v>40</v>
      </c>
      <c r="C54" s="75">
        <f>'No.2-34（方向別）'!C54+'No.2-34（方向別）'!L54+'No.2-56（方向別）'!C54</f>
        <v>2</v>
      </c>
      <c r="D54" s="75">
        <f>'No.2-34（方向別）'!D54+'No.2-34（方向別）'!M54+'No.2-56（方向別）'!D54</f>
        <v>42</v>
      </c>
      <c r="E54" s="376">
        <f>'No.2-34（方向別）'!E54+'No.2-34（方向別）'!N54+'No.2-56（方向別）'!E54</f>
        <v>0</v>
      </c>
      <c r="F54" s="75">
        <f>'No.2-34（方向別）'!F54+'No.2-34（方向別）'!O54+'No.2-56（方向別）'!F54</f>
        <v>0</v>
      </c>
      <c r="G54" s="75">
        <f>'No.2-34（方向別）'!G54+'No.2-34（方向別）'!P54+'No.2-56（方向別）'!G54</f>
        <v>0</v>
      </c>
      <c r="H54" s="74">
        <f t="shared" si="2"/>
        <v>42</v>
      </c>
      <c r="I54" s="76">
        <f t="shared" si="0"/>
        <v>0</v>
      </c>
      <c r="J54" s="77">
        <f t="shared" si="1"/>
        <v>1.8103448275862069</v>
      </c>
      <c r="K54" s="78"/>
      <c r="L54" s="75"/>
      <c r="M54" s="75"/>
      <c r="N54" s="74"/>
      <c r="O54" s="75"/>
      <c r="P54" s="75"/>
      <c r="Q54" s="74"/>
      <c r="R54" s="76"/>
      <c r="S54" s="77"/>
      <c r="T54" s="70"/>
      <c r="U54" s="70"/>
      <c r="Z54" s="71"/>
      <c r="AA54" s="71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  <c r="BE54" s="72"/>
      <c r="BF54" s="72"/>
      <c r="BG54" s="72"/>
    </row>
    <row r="55" spans="1:59" s="24" customFormat="1" ht="17.100000000000001" customHeight="1">
      <c r="A55" s="73" t="s">
        <v>48</v>
      </c>
      <c r="B55" s="74">
        <f>'No.2-34（方向別）'!B55+'No.2-34（方向別）'!K55+'No.2-56（方向別）'!B55</f>
        <v>28</v>
      </c>
      <c r="C55" s="75">
        <f>'No.2-34（方向別）'!C55+'No.2-34（方向別）'!L55+'No.2-56（方向別）'!C55</f>
        <v>0</v>
      </c>
      <c r="D55" s="75">
        <f>'No.2-34（方向別）'!D55+'No.2-34（方向別）'!M55+'No.2-56（方向別）'!D55</f>
        <v>28</v>
      </c>
      <c r="E55" s="376">
        <f>'No.2-34（方向別）'!E55+'No.2-34（方向別）'!N55+'No.2-56（方向別）'!E55</f>
        <v>0</v>
      </c>
      <c r="F55" s="75">
        <f>'No.2-34（方向別）'!F55+'No.2-34（方向別）'!O55+'No.2-56（方向別）'!F55</f>
        <v>0</v>
      </c>
      <c r="G55" s="75">
        <f>'No.2-34（方向別）'!G55+'No.2-34（方向別）'!P55+'No.2-56（方向別）'!G55</f>
        <v>0</v>
      </c>
      <c r="H55" s="74">
        <f t="shared" si="2"/>
        <v>28</v>
      </c>
      <c r="I55" s="76">
        <f t="shared" si="0"/>
        <v>0</v>
      </c>
      <c r="J55" s="77">
        <f t="shared" si="1"/>
        <v>1.2068965517241379</v>
      </c>
      <c r="K55" s="78"/>
      <c r="L55" s="75"/>
      <c r="M55" s="75"/>
      <c r="N55" s="74"/>
      <c r="O55" s="75"/>
      <c r="P55" s="75"/>
      <c r="Q55" s="74"/>
      <c r="R55" s="76"/>
      <c r="S55" s="77"/>
      <c r="T55" s="70"/>
      <c r="U55" s="70"/>
      <c r="Z55" s="71"/>
      <c r="AA55" s="71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  <c r="AZ55" s="72"/>
      <c r="BA55" s="72"/>
      <c r="BB55" s="72"/>
      <c r="BC55" s="72"/>
      <c r="BD55" s="72"/>
      <c r="BE55" s="72"/>
      <c r="BF55" s="72"/>
      <c r="BG55" s="72"/>
    </row>
    <row r="56" spans="1:59" s="24" customFormat="1" ht="17.100000000000001" customHeight="1">
      <c r="A56" s="73" t="s">
        <v>49</v>
      </c>
      <c r="B56" s="74">
        <f>'No.2-34（方向別）'!B56+'No.2-34（方向別）'!K56+'No.2-56（方向別）'!B56</f>
        <v>26</v>
      </c>
      <c r="C56" s="75">
        <f>'No.2-34（方向別）'!C56+'No.2-34（方向別）'!L56+'No.2-56（方向別）'!C56</f>
        <v>4</v>
      </c>
      <c r="D56" s="75">
        <f>'No.2-34（方向別）'!D56+'No.2-34（方向別）'!M56+'No.2-56（方向別）'!D56</f>
        <v>30</v>
      </c>
      <c r="E56" s="376">
        <f>'No.2-34（方向別）'!E56+'No.2-34（方向別）'!N56+'No.2-56（方向別）'!E56</f>
        <v>0</v>
      </c>
      <c r="F56" s="75">
        <f>'No.2-34（方向別）'!F56+'No.2-34（方向別）'!O56+'No.2-56（方向別）'!F56</f>
        <v>0</v>
      </c>
      <c r="G56" s="75">
        <f>'No.2-34（方向別）'!G56+'No.2-34（方向別）'!P56+'No.2-56（方向別）'!G56</f>
        <v>0</v>
      </c>
      <c r="H56" s="74">
        <f t="shared" si="2"/>
        <v>30</v>
      </c>
      <c r="I56" s="128">
        <f t="shared" si="0"/>
        <v>0</v>
      </c>
      <c r="J56" s="129">
        <f t="shared" si="1"/>
        <v>1.2931034482758621</v>
      </c>
      <c r="K56" s="78"/>
      <c r="L56" s="75"/>
      <c r="M56" s="75"/>
      <c r="N56" s="74"/>
      <c r="O56" s="75"/>
      <c r="P56" s="75"/>
      <c r="Q56" s="74"/>
      <c r="R56" s="128"/>
      <c r="S56" s="129"/>
      <c r="T56" s="91"/>
      <c r="U56" s="91"/>
      <c r="Z56" s="71"/>
      <c r="AA56" s="71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</row>
    <row r="57" spans="1:59" s="24" customFormat="1" ht="17.100000000000001" customHeight="1">
      <c r="A57" s="73" t="s">
        <v>50</v>
      </c>
      <c r="B57" s="74">
        <f>'No.2-34（方向別）'!B57+'No.2-34（方向別）'!K57+'No.2-56（方向別）'!B57</f>
        <v>27</v>
      </c>
      <c r="C57" s="75">
        <f>'No.2-34（方向別）'!C57+'No.2-34（方向別）'!L57+'No.2-56（方向別）'!C57</f>
        <v>3</v>
      </c>
      <c r="D57" s="75">
        <f>'No.2-34（方向別）'!D57+'No.2-34（方向別）'!M57+'No.2-56（方向別）'!D57</f>
        <v>30</v>
      </c>
      <c r="E57" s="376">
        <f>'No.2-34（方向別）'!E57+'No.2-34（方向別）'!N57+'No.2-56（方向別）'!E57</f>
        <v>0</v>
      </c>
      <c r="F57" s="75">
        <f>'No.2-34（方向別）'!F57+'No.2-34（方向別）'!O57+'No.2-56（方向別）'!F57</f>
        <v>0</v>
      </c>
      <c r="G57" s="75">
        <f>'No.2-34（方向別）'!G57+'No.2-34（方向別）'!P57+'No.2-56（方向別）'!G57</f>
        <v>0</v>
      </c>
      <c r="H57" s="74">
        <f t="shared" si="2"/>
        <v>30</v>
      </c>
      <c r="I57" s="76">
        <f t="shared" si="0"/>
        <v>0</v>
      </c>
      <c r="J57" s="77">
        <f t="shared" si="1"/>
        <v>1.2931034482758621</v>
      </c>
      <c r="K57" s="78"/>
      <c r="L57" s="75"/>
      <c r="M57" s="75"/>
      <c r="N57" s="74"/>
      <c r="O57" s="75"/>
      <c r="P57" s="75"/>
      <c r="Q57" s="74"/>
      <c r="R57" s="76"/>
      <c r="S57" s="77"/>
      <c r="T57" s="70"/>
      <c r="U57" s="70"/>
      <c r="Z57" s="71"/>
      <c r="AA57" s="71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</row>
    <row r="58" spans="1:59" s="24" customFormat="1" ht="17.100000000000001" customHeight="1">
      <c r="A58" s="139" t="s">
        <v>51</v>
      </c>
      <c r="B58" s="86">
        <f>'No.2-34（方向別）'!B58+'No.2-34（方向別）'!K58+'No.2-56（方向別）'!B58</f>
        <v>33</v>
      </c>
      <c r="C58" s="87">
        <f>'No.2-34（方向別）'!C58+'No.2-34（方向別）'!L58+'No.2-56（方向別）'!C58</f>
        <v>1</v>
      </c>
      <c r="D58" s="87">
        <f>'No.2-34（方向別）'!D58+'No.2-34（方向別）'!M58+'No.2-56（方向別）'!D58</f>
        <v>34</v>
      </c>
      <c r="E58" s="378">
        <f>'No.2-34（方向別）'!E58+'No.2-34（方向別）'!N58+'No.2-56（方向別）'!E58</f>
        <v>0</v>
      </c>
      <c r="F58" s="87">
        <f>'No.2-34（方向別）'!F58+'No.2-34（方向別）'!O58+'No.2-56（方向別）'!F58</f>
        <v>0</v>
      </c>
      <c r="G58" s="87">
        <f>'No.2-34（方向別）'!G58+'No.2-34（方向別）'!P58+'No.2-56（方向別）'!G58</f>
        <v>0</v>
      </c>
      <c r="H58" s="86">
        <f t="shared" si="2"/>
        <v>34</v>
      </c>
      <c r="I58" s="132">
        <f t="shared" si="0"/>
        <v>0</v>
      </c>
      <c r="J58" s="133">
        <f t="shared" si="1"/>
        <v>1.4655172413793105</v>
      </c>
      <c r="K58" s="90"/>
      <c r="L58" s="87"/>
      <c r="M58" s="87"/>
      <c r="N58" s="86"/>
      <c r="O58" s="87"/>
      <c r="P58" s="87"/>
      <c r="Q58" s="86"/>
      <c r="R58" s="132"/>
      <c r="S58" s="133"/>
      <c r="T58" s="70"/>
      <c r="U58" s="70"/>
      <c r="Z58" s="71"/>
      <c r="AA58" s="71"/>
      <c r="AG58" s="72"/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72"/>
      <c r="BD58" s="72"/>
      <c r="BE58" s="72"/>
      <c r="BF58" s="72"/>
      <c r="BG58" s="72"/>
    </row>
    <row r="59" spans="1:59" s="24" customFormat="1" ht="17.100000000000001" customHeight="1" thickBot="1">
      <c r="A59" s="112" t="s">
        <v>52</v>
      </c>
      <c r="B59" s="93">
        <f>'No.2-34（方向別）'!B59+'No.2-34（方向別）'!K59+'No.2-56（方向別）'!B59</f>
        <v>199</v>
      </c>
      <c r="C59" s="94">
        <f>'No.2-34（方向別）'!C59+'No.2-34（方向別）'!L59+'No.2-56（方向別）'!C59</f>
        <v>16</v>
      </c>
      <c r="D59" s="94">
        <f>'No.2-34（方向別）'!D59+'No.2-34（方向別）'!M59+'No.2-56（方向別）'!D59</f>
        <v>215</v>
      </c>
      <c r="E59" s="379">
        <f>'No.2-34（方向別）'!E59+'No.2-34（方向別）'!N59+'No.2-56（方向別）'!E59</f>
        <v>0</v>
      </c>
      <c r="F59" s="94">
        <f>'No.2-34（方向別）'!F59+'No.2-34（方向別）'!O59+'No.2-56（方向別）'!F59</f>
        <v>0</v>
      </c>
      <c r="G59" s="94">
        <f>'No.2-34（方向別）'!G59+'No.2-34（方向別）'!P59+'No.2-56（方向別）'!G59</f>
        <v>0</v>
      </c>
      <c r="H59" s="93">
        <f t="shared" si="2"/>
        <v>215</v>
      </c>
      <c r="I59" s="95">
        <f t="shared" si="0"/>
        <v>0</v>
      </c>
      <c r="J59" s="96">
        <f t="shared" si="1"/>
        <v>9.2672413793103452</v>
      </c>
      <c r="K59" s="97"/>
      <c r="L59" s="94"/>
      <c r="M59" s="94"/>
      <c r="N59" s="93"/>
      <c r="O59" s="94"/>
      <c r="P59" s="94"/>
      <c r="Q59" s="93"/>
      <c r="R59" s="95"/>
      <c r="S59" s="96"/>
      <c r="T59" s="91"/>
      <c r="U59" s="91"/>
      <c r="V59" s="24">
        <v>1</v>
      </c>
      <c r="Z59" s="71"/>
      <c r="AA59" s="71"/>
      <c r="AG59" s="72"/>
      <c r="AH59" s="72"/>
      <c r="AI59" s="72"/>
      <c r="AJ59" s="72"/>
      <c r="AK59" s="72"/>
      <c r="AL59" s="72"/>
      <c r="AM59" s="72"/>
      <c r="AN59" s="72"/>
      <c r="AO59" s="72"/>
      <c r="AP59" s="72"/>
      <c r="AQ59" s="72"/>
      <c r="AR59" s="72"/>
      <c r="AS59" s="72"/>
      <c r="AT59" s="72"/>
      <c r="AU59" s="72"/>
      <c r="AV59" s="72"/>
      <c r="AW59" s="72"/>
      <c r="AX59" s="72"/>
      <c r="AY59" s="72"/>
      <c r="AZ59" s="72"/>
      <c r="BA59" s="72"/>
      <c r="BB59" s="72"/>
      <c r="BC59" s="72"/>
      <c r="BD59" s="72"/>
      <c r="BE59" s="72"/>
      <c r="BF59" s="72"/>
      <c r="BG59" s="72"/>
    </row>
    <row r="60" spans="1:59" s="24" customFormat="1" ht="17.100000000000001" customHeight="1" thickBot="1">
      <c r="A60" s="140" t="s">
        <v>53</v>
      </c>
      <c r="B60" s="141">
        <f>'No.2-34（方向別）'!B60+'No.2-34（方向別）'!K60+'No.2-56（方向別）'!B60</f>
        <v>1882</v>
      </c>
      <c r="C60" s="142">
        <f>'No.2-34（方向別）'!C60+'No.2-34（方向別）'!L60+'No.2-56（方向別）'!C60</f>
        <v>363</v>
      </c>
      <c r="D60" s="143">
        <f>'No.2-34（方向別）'!D60+'No.2-34（方向別）'!M60+'No.2-56（方向別）'!D60</f>
        <v>2245</v>
      </c>
      <c r="E60" s="297">
        <f>'No.2-34（方向別）'!E60+'No.2-34（方向別）'!N60+'No.2-56（方向別）'!E60</f>
        <v>1</v>
      </c>
      <c r="F60" s="144">
        <f>'No.2-34（方向別）'!F60+'No.2-34（方向別）'!O60+'No.2-56（方向別）'!F60</f>
        <v>74</v>
      </c>
      <c r="G60" s="143">
        <f>'No.2-34（方向別）'!G60+'No.2-34（方向別）'!P60+'No.2-56（方向別）'!G60</f>
        <v>75</v>
      </c>
      <c r="H60" s="297">
        <f t="shared" ref="H60:J60" si="3">H30+H37+H38+H39+H40+H41+H42+H43+H44+H45+H52+H59</f>
        <v>2320</v>
      </c>
      <c r="I60" s="311">
        <f t="shared" si="0"/>
        <v>3.2327586206896552</v>
      </c>
      <c r="J60" s="299">
        <f t="shared" si="3"/>
        <v>100.00000000000001</v>
      </c>
      <c r="K60" s="145"/>
      <c r="L60" s="142"/>
      <c r="M60" s="143"/>
      <c r="N60" s="141"/>
      <c r="O60" s="144"/>
      <c r="P60" s="143"/>
      <c r="Q60" s="297"/>
      <c r="R60" s="298"/>
      <c r="S60" s="299"/>
      <c r="T60" s="91"/>
      <c r="U60" s="91"/>
      <c r="V60" s="23"/>
      <c r="Z60" s="71"/>
      <c r="AA60" s="71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</row>
    <row r="61" spans="1:59" ht="17.100000000000001" customHeight="1" thickBot="1">
      <c r="A61" s="36" t="s">
        <v>2</v>
      </c>
      <c r="B61" s="37" t="s">
        <v>187</v>
      </c>
      <c r="C61" s="38"/>
      <c r="D61" s="38"/>
      <c r="E61" s="38"/>
      <c r="F61" s="38"/>
      <c r="G61" s="38"/>
      <c r="H61" s="38"/>
      <c r="I61" s="38"/>
      <c r="J61" s="39"/>
      <c r="K61" s="146"/>
      <c r="L61" s="147"/>
      <c r="M61" s="147"/>
      <c r="N61" s="147"/>
      <c r="O61" s="147"/>
      <c r="P61" s="147"/>
      <c r="Q61" s="147"/>
      <c r="R61" s="147"/>
      <c r="S61" s="148"/>
      <c r="T61" s="23"/>
      <c r="U61" s="23"/>
    </row>
    <row r="62" spans="1:59" ht="17.100000000000001" customHeight="1" thickBot="1">
      <c r="A62" s="41"/>
      <c r="B62" s="42" t="s">
        <v>4</v>
      </c>
      <c r="C62" s="43"/>
      <c r="D62" s="44"/>
      <c r="E62" s="45" t="s">
        <v>5</v>
      </c>
      <c r="F62" s="43"/>
      <c r="G62" s="44"/>
      <c r="H62" s="46"/>
      <c r="I62" s="47" t="s">
        <v>6</v>
      </c>
      <c r="J62" s="48" t="s">
        <v>7</v>
      </c>
      <c r="K62" s="49" t="s">
        <v>8</v>
      </c>
      <c r="L62" s="43"/>
      <c r="M62" s="44"/>
      <c r="N62" s="45" t="s">
        <v>5</v>
      </c>
      <c r="O62" s="43"/>
      <c r="P62" s="44"/>
      <c r="Q62" s="46"/>
      <c r="R62" s="47" t="s">
        <v>6</v>
      </c>
      <c r="S62" s="48" t="s">
        <v>7</v>
      </c>
      <c r="T62" s="50"/>
      <c r="U62" s="50"/>
    </row>
    <row r="63" spans="1:59" ht="23.25" thickBot="1">
      <c r="A63" s="149" t="s">
        <v>9</v>
      </c>
      <c r="B63" s="54" t="s">
        <v>10</v>
      </c>
      <c r="C63" s="55" t="s">
        <v>11</v>
      </c>
      <c r="D63" s="56" t="s">
        <v>12</v>
      </c>
      <c r="E63" s="57" t="s">
        <v>13</v>
      </c>
      <c r="F63" s="58" t="s">
        <v>11</v>
      </c>
      <c r="G63" s="56" t="s">
        <v>12</v>
      </c>
      <c r="H63" s="59" t="s">
        <v>14</v>
      </c>
      <c r="I63" s="58" t="s">
        <v>15</v>
      </c>
      <c r="J63" s="56" t="s">
        <v>16</v>
      </c>
      <c r="K63" s="60" t="s">
        <v>10</v>
      </c>
      <c r="L63" s="55" t="s">
        <v>11</v>
      </c>
      <c r="M63" s="56" t="s">
        <v>12</v>
      </c>
      <c r="N63" s="57" t="s">
        <v>13</v>
      </c>
      <c r="O63" s="58" t="s">
        <v>11</v>
      </c>
      <c r="P63" s="56" t="s">
        <v>12</v>
      </c>
      <c r="Q63" s="59" t="s">
        <v>14</v>
      </c>
      <c r="R63" s="58" t="s">
        <v>15</v>
      </c>
      <c r="S63" s="56" t="s">
        <v>16</v>
      </c>
      <c r="T63" s="61"/>
      <c r="U63" s="61"/>
      <c r="X63" s="62">
        <v>1586</v>
      </c>
      <c r="Y63" s="62"/>
    </row>
    <row r="64" spans="1:59" s="24" customFormat="1" ht="17.100000000000001" customHeight="1">
      <c r="A64" s="64" t="s">
        <v>17</v>
      </c>
      <c r="B64" s="65">
        <f>B24+K24</f>
        <v>10</v>
      </c>
      <c r="C64" s="66">
        <f t="shared" ref="C64:G79" si="4">C24+L24</f>
        <v>2</v>
      </c>
      <c r="D64" s="66">
        <f t="shared" si="4"/>
        <v>12</v>
      </c>
      <c r="E64" s="65">
        <f t="shared" si="4"/>
        <v>0</v>
      </c>
      <c r="F64" s="66">
        <f t="shared" si="4"/>
        <v>1</v>
      </c>
      <c r="G64" s="66">
        <f t="shared" si="4"/>
        <v>1</v>
      </c>
      <c r="H64" s="65">
        <f>D64+G64</f>
        <v>13</v>
      </c>
      <c r="I64" s="67">
        <f>G64/H64%</f>
        <v>7.6923076923076916</v>
      </c>
      <c r="J64" s="68">
        <f>H64/$H$100%</f>
        <v>0.56034482758620696</v>
      </c>
      <c r="K64" s="69"/>
      <c r="L64" s="66"/>
      <c r="M64" s="66"/>
      <c r="N64" s="65"/>
      <c r="O64" s="66"/>
      <c r="P64" s="66"/>
      <c r="Q64" s="65"/>
      <c r="R64" s="67"/>
      <c r="S64" s="68"/>
      <c r="T64" s="70"/>
      <c r="U64" s="70"/>
      <c r="Z64" s="71"/>
      <c r="AG64" s="72"/>
      <c r="AH64" s="72"/>
      <c r="AI64" s="72"/>
      <c r="AJ64" s="72"/>
      <c r="AK64" s="72"/>
      <c r="AL64" s="72"/>
      <c r="AM64" s="72"/>
      <c r="AN64" s="72"/>
      <c r="AO64" s="72"/>
      <c r="AP64" s="72"/>
      <c r="AQ64" s="72"/>
      <c r="AR64" s="72"/>
      <c r="AS64" s="72"/>
      <c r="AT64" s="72"/>
      <c r="AU64" s="72"/>
      <c r="AV64" s="72"/>
      <c r="AW64" s="72"/>
      <c r="AX64" s="72"/>
      <c r="AY64" s="72"/>
      <c r="AZ64" s="72"/>
      <c r="BA64" s="72"/>
      <c r="BB64" s="72"/>
      <c r="BC64" s="72"/>
      <c r="BD64" s="72"/>
      <c r="BE64" s="72"/>
      <c r="BF64" s="72"/>
      <c r="BG64" s="72"/>
    </row>
    <row r="65" spans="1:59" s="24" customFormat="1" ht="17.100000000000001" customHeight="1">
      <c r="A65" s="73" t="s">
        <v>18</v>
      </c>
      <c r="B65" s="74">
        <f t="shared" ref="B65:G80" si="5">B25+K25</f>
        <v>18</v>
      </c>
      <c r="C65" s="75">
        <f t="shared" si="4"/>
        <v>3</v>
      </c>
      <c r="D65" s="75">
        <f t="shared" si="4"/>
        <v>21</v>
      </c>
      <c r="E65" s="74">
        <f t="shared" si="4"/>
        <v>0</v>
      </c>
      <c r="F65" s="75">
        <f t="shared" si="4"/>
        <v>2</v>
      </c>
      <c r="G65" s="75">
        <f t="shared" si="4"/>
        <v>2</v>
      </c>
      <c r="H65" s="74">
        <f>D65+G65</f>
        <v>23</v>
      </c>
      <c r="I65" s="76">
        <f t="shared" ref="I65:I100" si="6">G65/H65%</f>
        <v>8.695652173913043</v>
      </c>
      <c r="J65" s="77">
        <f t="shared" ref="J65:J99" si="7">H65/$H$100%</f>
        <v>0.99137931034482762</v>
      </c>
      <c r="K65" s="78"/>
      <c r="L65" s="75"/>
      <c r="M65" s="75"/>
      <c r="N65" s="74"/>
      <c r="O65" s="75"/>
      <c r="P65" s="75"/>
      <c r="Q65" s="74"/>
      <c r="R65" s="76"/>
      <c r="S65" s="77"/>
      <c r="T65" s="70"/>
      <c r="U65" s="70"/>
      <c r="Z65" s="71"/>
      <c r="AG65" s="72"/>
      <c r="AH65" s="72"/>
      <c r="AI65" s="72"/>
      <c r="AJ65" s="72"/>
      <c r="AK65" s="72"/>
      <c r="AL65" s="72"/>
      <c r="AM65" s="72"/>
      <c r="AN65" s="72"/>
      <c r="AO65" s="72"/>
      <c r="AP65" s="72"/>
      <c r="AQ65" s="72"/>
      <c r="AR65" s="72"/>
      <c r="AS65" s="72"/>
      <c r="AT65" s="72"/>
      <c r="AU65" s="72"/>
      <c r="AV65" s="72"/>
      <c r="AW65" s="72"/>
      <c r="AX65" s="72"/>
      <c r="AY65" s="72"/>
      <c r="AZ65" s="72"/>
      <c r="BA65" s="72"/>
      <c r="BB65" s="72"/>
      <c r="BC65" s="72"/>
      <c r="BD65" s="72"/>
      <c r="BE65" s="72"/>
      <c r="BF65" s="72"/>
      <c r="BG65" s="72"/>
    </row>
    <row r="66" spans="1:59" s="24" customFormat="1" ht="17.100000000000001" customHeight="1">
      <c r="A66" s="73" t="s">
        <v>19</v>
      </c>
      <c r="B66" s="74">
        <f t="shared" si="5"/>
        <v>15</v>
      </c>
      <c r="C66" s="75">
        <f t="shared" si="4"/>
        <v>1</v>
      </c>
      <c r="D66" s="75">
        <f t="shared" si="4"/>
        <v>16</v>
      </c>
      <c r="E66" s="74">
        <f t="shared" si="4"/>
        <v>0</v>
      </c>
      <c r="F66" s="75">
        <f t="shared" si="4"/>
        <v>1</v>
      </c>
      <c r="G66" s="75">
        <f t="shared" si="4"/>
        <v>1</v>
      </c>
      <c r="H66" s="74">
        <f t="shared" ref="H66:H99" si="8">D66+G66</f>
        <v>17</v>
      </c>
      <c r="I66" s="76">
        <f t="shared" si="6"/>
        <v>5.8823529411764701</v>
      </c>
      <c r="J66" s="77">
        <f t="shared" si="7"/>
        <v>0.73275862068965525</v>
      </c>
      <c r="K66" s="78"/>
      <c r="L66" s="75"/>
      <c r="M66" s="75"/>
      <c r="N66" s="74"/>
      <c r="O66" s="75"/>
      <c r="P66" s="75"/>
      <c r="Q66" s="74"/>
      <c r="R66" s="76"/>
      <c r="S66" s="77"/>
      <c r="T66" s="70"/>
      <c r="U66" s="70"/>
      <c r="Z66" s="71"/>
      <c r="AG66" s="72"/>
      <c r="AH66" s="72"/>
      <c r="AI66" s="72"/>
      <c r="AJ66" s="72"/>
      <c r="AK66" s="72"/>
      <c r="AL66" s="72"/>
      <c r="AM66" s="72"/>
      <c r="AN66" s="72"/>
      <c r="AO66" s="72"/>
      <c r="AP66" s="72"/>
      <c r="AQ66" s="72"/>
      <c r="AR66" s="72"/>
      <c r="AS66" s="72"/>
      <c r="AT66" s="72"/>
      <c r="AU66" s="72"/>
      <c r="AV66" s="72"/>
      <c r="AW66" s="72"/>
      <c r="AX66" s="72"/>
      <c r="AY66" s="72"/>
      <c r="AZ66" s="72"/>
      <c r="BA66" s="72"/>
      <c r="BB66" s="72"/>
      <c r="BC66" s="72"/>
      <c r="BD66" s="72"/>
      <c r="BE66" s="72"/>
      <c r="BF66" s="72"/>
      <c r="BG66" s="72"/>
    </row>
    <row r="67" spans="1:59" s="24" customFormat="1" ht="17.100000000000001" customHeight="1">
      <c r="A67" s="79" t="s">
        <v>20</v>
      </c>
      <c r="B67" s="80">
        <f t="shared" si="5"/>
        <v>21</v>
      </c>
      <c r="C67" s="81">
        <f t="shared" si="4"/>
        <v>4</v>
      </c>
      <c r="D67" s="81">
        <f t="shared" si="4"/>
        <v>25</v>
      </c>
      <c r="E67" s="80">
        <f t="shared" si="4"/>
        <v>0</v>
      </c>
      <c r="F67" s="81">
        <f t="shared" si="4"/>
        <v>0</v>
      </c>
      <c r="G67" s="81">
        <f t="shared" si="4"/>
        <v>0</v>
      </c>
      <c r="H67" s="80">
        <f t="shared" si="8"/>
        <v>25</v>
      </c>
      <c r="I67" s="82">
        <f t="shared" si="6"/>
        <v>0</v>
      </c>
      <c r="J67" s="83">
        <f t="shared" si="7"/>
        <v>1.0775862068965518</v>
      </c>
      <c r="K67" s="84"/>
      <c r="L67" s="81"/>
      <c r="M67" s="81"/>
      <c r="N67" s="80"/>
      <c r="O67" s="81"/>
      <c r="P67" s="81"/>
      <c r="Q67" s="80"/>
      <c r="R67" s="82"/>
      <c r="S67" s="83"/>
      <c r="T67" s="70"/>
      <c r="U67" s="70"/>
      <c r="V67" s="23"/>
      <c r="W67" s="72"/>
      <c r="Z67" s="71"/>
      <c r="AA67" s="71"/>
      <c r="AB67" s="72"/>
      <c r="AC67" s="72"/>
      <c r="AD67" s="72"/>
      <c r="AE67" s="72"/>
      <c r="AF67" s="23"/>
      <c r="AG67" s="72"/>
      <c r="AH67" s="72"/>
      <c r="AI67" s="72"/>
      <c r="AJ67" s="72"/>
      <c r="AK67" s="72"/>
      <c r="AL67" s="72"/>
      <c r="AM67" s="72"/>
      <c r="AN67" s="72"/>
      <c r="AO67" s="72"/>
      <c r="AP67" s="72"/>
      <c r="AQ67" s="72"/>
      <c r="AR67" s="72"/>
      <c r="AS67" s="72"/>
      <c r="AT67" s="72"/>
      <c r="AU67" s="72"/>
      <c r="AV67" s="72"/>
      <c r="AW67" s="72"/>
      <c r="AX67" s="72"/>
      <c r="AY67" s="72"/>
      <c r="AZ67" s="72"/>
      <c r="BA67" s="72"/>
      <c r="BB67" s="72"/>
      <c r="BC67" s="72"/>
      <c r="BD67" s="72"/>
      <c r="BE67" s="72"/>
      <c r="BF67" s="72"/>
      <c r="BG67" s="72"/>
    </row>
    <row r="68" spans="1:59" s="24" customFormat="1" ht="17.100000000000001" customHeight="1">
      <c r="A68" s="73" t="s">
        <v>21</v>
      </c>
      <c r="B68" s="74">
        <f t="shared" si="5"/>
        <v>20</v>
      </c>
      <c r="C68" s="75">
        <f t="shared" si="4"/>
        <v>4</v>
      </c>
      <c r="D68" s="75">
        <f t="shared" si="4"/>
        <v>24</v>
      </c>
      <c r="E68" s="74">
        <f t="shared" si="4"/>
        <v>0</v>
      </c>
      <c r="F68" s="75">
        <f t="shared" si="4"/>
        <v>3</v>
      </c>
      <c r="G68" s="75">
        <f t="shared" si="4"/>
        <v>3</v>
      </c>
      <c r="H68" s="74">
        <f t="shared" si="8"/>
        <v>27</v>
      </c>
      <c r="I68" s="76">
        <f t="shared" si="6"/>
        <v>11.111111111111111</v>
      </c>
      <c r="J68" s="77">
        <f t="shared" si="7"/>
        <v>1.1637931034482758</v>
      </c>
      <c r="K68" s="78"/>
      <c r="L68" s="75"/>
      <c r="M68" s="75"/>
      <c r="N68" s="74"/>
      <c r="O68" s="75"/>
      <c r="P68" s="75"/>
      <c r="Q68" s="74"/>
      <c r="R68" s="76"/>
      <c r="S68" s="77"/>
      <c r="T68" s="70"/>
      <c r="U68" s="70"/>
      <c r="V68" s="23"/>
      <c r="W68" s="72"/>
      <c r="Z68" s="71"/>
      <c r="AA68" s="71"/>
      <c r="AB68" s="72"/>
      <c r="AC68" s="72"/>
      <c r="AD68" s="72"/>
      <c r="AE68" s="72"/>
      <c r="AF68" s="23"/>
      <c r="AG68" s="72"/>
      <c r="AH68" s="72"/>
      <c r="AI68" s="72"/>
      <c r="AJ68" s="72"/>
      <c r="AK68" s="72"/>
      <c r="AL68" s="72"/>
      <c r="AM68" s="72"/>
      <c r="AN68" s="72"/>
      <c r="AO68" s="72"/>
      <c r="AP68" s="72"/>
      <c r="AQ68" s="72"/>
      <c r="AR68" s="72"/>
      <c r="AS68" s="72"/>
      <c r="AT68" s="72"/>
      <c r="AU68" s="72"/>
      <c r="AV68" s="72"/>
      <c r="AW68" s="72"/>
      <c r="AX68" s="72"/>
      <c r="AY68" s="72"/>
      <c r="AZ68" s="72"/>
      <c r="BA68" s="72"/>
      <c r="BB68" s="72"/>
      <c r="BC68" s="72"/>
      <c r="BD68" s="72"/>
      <c r="BE68" s="72"/>
      <c r="BF68" s="72"/>
      <c r="BG68" s="72"/>
    </row>
    <row r="69" spans="1:59" s="24" customFormat="1" ht="17.100000000000001" customHeight="1">
      <c r="A69" s="85" t="s">
        <v>22</v>
      </c>
      <c r="B69" s="86">
        <f t="shared" si="5"/>
        <v>20</v>
      </c>
      <c r="C69" s="87">
        <f t="shared" si="4"/>
        <v>8</v>
      </c>
      <c r="D69" s="87">
        <f t="shared" si="4"/>
        <v>28</v>
      </c>
      <c r="E69" s="86">
        <f t="shared" si="4"/>
        <v>0</v>
      </c>
      <c r="F69" s="87">
        <f t="shared" si="4"/>
        <v>1</v>
      </c>
      <c r="G69" s="87">
        <f t="shared" si="4"/>
        <v>1</v>
      </c>
      <c r="H69" s="86">
        <f t="shared" si="8"/>
        <v>29</v>
      </c>
      <c r="I69" s="88">
        <f t="shared" si="6"/>
        <v>3.4482758620689657</v>
      </c>
      <c r="J69" s="89">
        <f t="shared" si="7"/>
        <v>1.25</v>
      </c>
      <c r="K69" s="90"/>
      <c r="L69" s="87"/>
      <c r="M69" s="87"/>
      <c r="N69" s="86"/>
      <c r="O69" s="87"/>
      <c r="P69" s="87"/>
      <c r="Q69" s="86"/>
      <c r="R69" s="88"/>
      <c r="S69" s="89"/>
      <c r="T69" s="91"/>
      <c r="U69" s="91"/>
      <c r="V69" s="23"/>
      <c r="W69" s="72"/>
      <c r="Z69" s="71"/>
      <c r="AA69" s="71"/>
      <c r="AB69" s="72"/>
      <c r="AC69" s="72"/>
      <c r="AD69" s="72"/>
      <c r="AE69" s="72"/>
      <c r="AF69" s="23"/>
      <c r="AG69" s="72"/>
      <c r="AH69" s="72"/>
      <c r="AI69" s="72"/>
      <c r="AJ69" s="72"/>
      <c r="AK69" s="72"/>
      <c r="AL69" s="72"/>
      <c r="AM69" s="72"/>
      <c r="AN69" s="72"/>
      <c r="AO69" s="72"/>
      <c r="AP69" s="72"/>
      <c r="AQ69" s="72"/>
      <c r="AR69" s="72"/>
      <c r="AS69" s="72"/>
      <c r="AT69" s="72"/>
      <c r="AU69" s="72"/>
      <c r="AV69" s="72"/>
      <c r="AW69" s="72"/>
      <c r="AX69" s="72"/>
      <c r="AY69" s="72"/>
      <c r="AZ69" s="72"/>
      <c r="BA69" s="72"/>
      <c r="BB69" s="72"/>
      <c r="BC69" s="72"/>
      <c r="BD69" s="72"/>
      <c r="BE69" s="72"/>
      <c r="BF69" s="72"/>
      <c r="BG69" s="72"/>
    </row>
    <row r="70" spans="1:59" s="24" customFormat="1" ht="17.100000000000001" customHeight="1">
      <c r="A70" s="92" t="s">
        <v>23</v>
      </c>
      <c r="B70" s="93">
        <f t="shared" si="5"/>
        <v>104</v>
      </c>
      <c r="C70" s="94">
        <f t="shared" si="4"/>
        <v>22</v>
      </c>
      <c r="D70" s="94">
        <f t="shared" si="4"/>
        <v>126</v>
      </c>
      <c r="E70" s="93">
        <f t="shared" si="4"/>
        <v>0</v>
      </c>
      <c r="F70" s="94">
        <f t="shared" si="4"/>
        <v>8</v>
      </c>
      <c r="G70" s="94">
        <f t="shared" si="4"/>
        <v>8</v>
      </c>
      <c r="H70" s="93">
        <f t="shared" si="8"/>
        <v>134</v>
      </c>
      <c r="I70" s="95">
        <f t="shared" si="6"/>
        <v>5.9701492537313428</v>
      </c>
      <c r="J70" s="96">
        <f t="shared" si="7"/>
        <v>5.7758620689655178</v>
      </c>
      <c r="K70" s="97"/>
      <c r="L70" s="94"/>
      <c r="M70" s="94"/>
      <c r="N70" s="93"/>
      <c r="O70" s="94"/>
      <c r="P70" s="94"/>
      <c r="Q70" s="93"/>
      <c r="R70" s="95"/>
      <c r="S70" s="96"/>
      <c r="T70" s="91"/>
      <c r="U70" s="91"/>
      <c r="V70" s="23"/>
      <c r="W70" s="72"/>
      <c r="Z70" s="71"/>
      <c r="AA70" s="71"/>
      <c r="AB70" s="72"/>
      <c r="AC70" s="72"/>
      <c r="AD70" s="72"/>
      <c r="AE70" s="72"/>
      <c r="AF70" s="23"/>
      <c r="AG70" s="72"/>
      <c r="AH70" s="72"/>
      <c r="AI70" s="72"/>
      <c r="AJ70" s="72"/>
      <c r="AK70" s="72"/>
      <c r="AL70" s="72"/>
      <c r="AM70" s="72"/>
      <c r="AN70" s="72"/>
      <c r="AO70" s="72"/>
      <c r="AP70" s="72"/>
      <c r="AQ70" s="72"/>
      <c r="AR70" s="72"/>
      <c r="AS70" s="72"/>
      <c r="AT70" s="72"/>
      <c r="AU70" s="72"/>
      <c r="AV70" s="72"/>
      <c r="AW70" s="72"/>
      <c r="AX70" s="72"/>
      <c r="AY70" s="72"/>
      <c r="AZ70" s="72"/>
      <c r="BA70" s="72"/>
      <c r="BB70" s="72"/>
      <c r="BC70" s="72"/>
      <c r="BD70" s="72"/>
      <c r="BE70" s="72"/>
      <c r="BF70" s="72"/>
      <c r="BG70" s="72"/>
    </row>
    <row r="71" spans="1:59" s="24" customFormat="1" ht="17.100000000000001" customHeight="1">
      <c r="A71" s="98" t="s">
        <v>24</v>
      </c>
      <c r="B71" s="99">
        <f t="shared" si="5"/>
        <v>22</v>
      </c>
      <c r="C71" s="100">
        <f t="shared" si="4"/>
        <v>0</v>
      </c>
      <c r="D71" s="100">
        <f t="shared" si="4"/>
        <v>22</v>
      </c>
      <c r="E71" s="99">
        <f t="shared" si="4"/>
        <v>0</v>
      </c>
      <c r="F71" s="100">
        <f t="shared" si="4"/>
        <v>0</v>
      </c>
      <c r="G71" s="100">
        <f t="shared" si="4"/>
        <v>0</v>
      </c>
      <c r="H71" s="99">
        <f t="shared" si="8"/>
        <v>22</v>
      </c>
      <c r="I71" s="101">
        <f t="shared" si="6"/>
        <v>0</v>
      </c>
      <c r="J71" s="102">
        <f t="shared" si="7"/>
        <v>0.94827586206896552</v>
      </c>
      <c r="K71" s="103"/>
      <c r="L71" s="100"/>
      <c r="M71" s="100"/>
      <c r="N71" s="99"/>
      <c r="O71" s="100"/>
      <c r="P71" s="100"/>
      <c r="Q71" s="99"/>
      <c r="R71" s="101"/>
      <c r="S71" s="102"/>
      <c r="T71" s="70"/>
      <c r="U71" s="70"/>
      <c r="V71" s="23"/>
      <c r="W71" s="72"/>
      <c r="Z71" s="71"/>
      <c r="AA71" s="71"/>
      <c r="AB71" s="72"/>
      <c r="AC71" s="72"/>
      <c r="AD71" s="72"/>
      <c r="AE71" s="72"/>
      <c r="AF71" s="23"/>
      <c r="AG71" s="72"/>
      <c r="AH71" s="72"/>
      <c r="AI71" s="72"/>
      <c r="AJ71" s="72"/>
      <c r="AK71" s="72"/>
      <c r="AL71" s="72"/>
      <c r="AM71" s="72"/>
      <c r="AN71" s="72"/>
      <c r="AO71" s="72"/>
      <c r="AP71" s="72"/>
      <c r="AQ71" s="72"/>
      <c r="AR71" s="72"/>
      <c r="AS71" s="72"/>
      <c r="AT71" s="72"/>
      <c r="AU71" s="72"/>
      <c r="AV71" s="72"/>
      <c r="AW71" s="72"/>
      <c r="AX71" s="72"/>
      <c r="AY71" s="72"/>
      <c r="AZ71" s="72"/>
      <c r="BA71" s="72"/>
      <c r="BB71" s="72"/>
      <c r="BC71" s="72"/>
      <c r="BD71" s="72"/>
      <c r="BE71" s="72"/>
      <c r="BF71" s="72"/>
      <c r="BG71" s="72"/>
    </row>
    <row r="72" spans="1:59" s="24" customFormat="1" ht="17.100000000000001" customHeight="1">
      <c r="A72" s="73" t="s">
        <v>25</v>
      </c>
      <c r="B72" s="74">
        <f t="shared" si="5"/>
        <v>26</v>
      </c>
      <c r="C72" s="75">
        <f t="shared" si="4"/>
        <v>3</v>
      </c>
      <c r="D72" s="75">
        <f t="shared" si="4"/>
        <v>29</v>
      </c>
      <c r="E72" s="74">
        <f t="shared" si="4"/>
        <v>0</v>
      </c>
      <c r="F72" s="75">
        <f t="shared" si="4"/>
        <v>0</v>
      </c>
      <c r="G72" s="75">
        <f t="shared" si="4"/>
        <v>0</v>
      </c>
      <c r="H72" s="74">
        <f t="shared" si="8"/>
        <v>29</v>
      </c>
      <c r="I72" s="76">
        <f t="shared" si="6"/>
        <v>0</v>
      </c>
      <c r="J72" s="77">
        <f t="shared" si="7"/>
        <v>1.25</v>
      </c>
      <c r="K72" s="78"/>
      <c r="L72" s="75"/>
      <c r="M72" s="75"/>
      <c r="N72" s="74"/>
      <c r="O72" s="75"/>
      <c r="P72" s="75"/>
      <c r="Q72" s="74"/>
      <c r="R72" s="76"/>
      <c r="S72" s="77"/>
      <c r="T72" s="70"/>
      <c r="U72" s="70"/>
      <c r="V72" s="23"/>
      <c r="W72" s="72"/>
      <c r="Z72" s="71"/>
      <c r="AA72" s="71"/>
      <c r="AB72" s="72"/>
      <c r="AC72" s="72"/>
      <c r="AD72" s="72"/>
      <c r="AE72" s="72"/>
      <c r="AF72" s="23"/>
      <c r="AG72" s="72"/>
      <c r="AH72" s="72"/>
      <c r="AI72" s="72"/>
      <c r="AJ72" s="72"/>
      <c r="AK72" s="72"/>
      <c r="AL72" s="72"/>
      <c r="AM72" s="72"/>
      <c r="AN72" s="72"/>
      <c r="AO72" s="72"/>
      <c r="AP72" s="72"/>
      <c r="AQ72" s="72"/>
      <c r="AR72" s="72"/>
      <c r="AS72" s="72"/>
      <c r="AT72" s="72"/>
      <c r="AU72" s="72"/>
      <c r="AV72" s="72"/>
      <c r="AW72" s="72"/>
      <c r="AX72" s="72"/>
      <c r="AY72" s="72"/>
      <c r="AZ72" s="72"/>
      <c r="BA72" s="72"/>
      <c r="BB72" s="72"/>
      <c r="BC72" s="72"/>
      <c r="BD72" s="72"/>
      <c r="BE72" s="72"/>
      <c r="BF72" s="72"/>
      <c r="BG72" s="72"/>
    </row>
    <row r="73" spans="1:59" s="24" customFormat="1" ht="17.100000000000001" customHeight="1">
      <c r="A73" s="73" t="s">
        <v>26</v>
      </c>
      <c r="B73" s="74">
        <f t="shared" si="5"/>
        <v>18</v>
      </c>
      <c r="C73" s="75">
        <f t="shared" si="4"/>
        <v>3</v>
      </c>
      <c r="D73" s="75">
        <f t="shared" si="4"/>
        <v>21</v>
      </c>
      <c r="E73" s="74">
        <f t="shared" si="4"/>
        <v>0</v>
      </c>
      <c r="F73" s="75">
        <f t="shared" si="4"/>
        <v>2</v>
      </c>
      <c r="G73" s="75">
        <f t="shared" si="4"/>
        <v>2</v>
      </c>
      <c r="H73" s="74">
        <f t="shared" si="8"/>
        <v>23</v>
      </c>
      <c r="I73" s="76">
        <f t="shared" si="6"/>
        <v>8.695652173913043</v>
      </c>
      <c r="J73" s="77">
        <f t="shared" si="7"/>
        <v>0.99137931034482762</v>
      </c>
      <c r="K73" s="78"/>
      <c r="L73" s="75"/>
      <c r="M73" s="75"/>
      <c r="N73" s="74"/>
      <c r="O73" s="75"/>
      <c r="P73" s="75"/>
      <c r="Q73" s="74"/>
      <c r="R73" s="76"/>
      <c r="S73" s="77"/>
      <c r="T73" s="70"/>
      <c r="U73" s="70"/>
      <c r="Z73" s="71"/>
      <c r="AG73" s="72"/>
      <c r="AH73" s="72"/>
      <c r="AI73" s="72"/>
      <c r="AJ73" s="72"/>
      <c r="AK73" s="72"/>
      <c r="AL73" s="72"/>
      <c r="AM73" s="72"/>
      <c r="AN73" s="72"/>
      <c r="AO73" s="72"/>
      <c r="AP73" s="72"/>
      <c r="AQ73" s="72"/>
      <c r="AR73" s="72"/>
      <c r="AS73" s="72"/>
      <c r="AT73" s="72"/>
      <c r="AU73" s="72"/>
      <c r="AV73" s="72"/>
      <c r="AW73" s="72"/>
      <c r="AX73" s="72"/>
      <c r="AY73" s="72"/>
      <c r="AZ73" s="72"/>
      <c r="BA73" s="72"/>
      <c r="BB73" s="72"/>
      <c r="BC73" s="72"/>
      <c r="BD73" s="72"/>
      <c r="BE73" s="72"/>
      <c r="BF73" s="72"/>
      <c r="BG73" s="72"/>
    </row>
    <row r="74" spans="1:59" s="24" customFormat="1" ht="17.100000000000001" customHeight="1">
      <c r="A74" s="73" t="s">
        <v>27</v>
      </c>
      <c r="B74" s="74">
        <f t="shared" si="5"/>
        <v>23</v>
      </c>
      <c r="C74" s="75">
        <f t="shared" si="4"/>
        <v>2</v>
      </c>
      <c r="D74" s="75">
        <f t="shared" si="4"/>
        <v>25</v>
      </c>
      <c r="E74" s="74">
        <f t="shared" si="4"/>
        <v>0</v>
      </c>
      <c r="F74" s="75">
        <f t="shared" si="4"/>
        <v>3</v>
      </c>
      <c r="G74" s="75">
        <f t="shared" si="4"/>
        <v>3</v>
      </c>
      <c r="H74" s="74">
        <f t="shared" si="8"/>
        <v>28</v>
      </c>
      <c r="I74" s="76">
        <f t="shared" si="6"/>
        <v>10.714285714285714</v>
      </c>
      <c r="J74" s="77">
        <f t="shared" si="7"/>
        <v>1.2068965517241379</v>
      </c>
      <c r="K74" s="78"/>
      <c r="L74" s="75"/>
      <c r="M74" s="75"/>
      <c r="N74" s="74"/>
      <c r="O74" s="75"/>
      <c r="P74" s="75"/>
      <c r="Q74" s="74"/>
      <c r="R74" s="76"/>
      <c r="S74" s="77"/>
      <c r="T74" s="70"/>
      <c r="U74" s="70"/>
      <c r="Z74" s="71"/>
      <c r="AG74" s="72"/>
      <c r="AH74" s="72"/>
      <c r="AI74" s="72"/>
      <c r="AJ74" s="72"/>
      <c r="AK74" s="72"/>
      <c r="AL74" s="72"/>
      <c r="AM74" s="72"/>
      <c r="AN74" s="72"/>
      <c r="AO74" s="72"/>
      <c r="AP74" s="72"/>
      <c r="AQ74" s="72"/>
      <c r="AR74" s="72"/>
      <c r="AS74" s="72"/>
      <c r="AT74" s="72"/>
      <c r="AU74" s="72"/>
      <c r="AV74" s="72"/>
      <c r="AW74" s="72"/>
      <c r="AX74" s="72"/>
      <c r="AY74" s="72"/>
      <c r="AZ74" s="72"/>
      <c r="BA74" s="72"/>
      <c r="BB74" s="72"/>
      <c r="BC74" s="72"/>
      <c r="BD74" s="72"/>
      <c r="BE74" s="72"/>
      <c r="BF74" s="72"/>
      <c r="BG74" s="72"/>
    </row>
    <row r="75" spans="1:59" s="24" customFormat="1" ht="17.100000000000001" customHeight="1">
      <c r="A75" s="73" t="s">
        <v>28</v>
      </c>
      <c r="B75" s="74">
        <f t="shared" si="5"/>
        <v>18</v>
      </c>
      <c r="C75" s="75">
        <f t="shared" si="4"/>
        <v>4</v>
      </c>
      <c r="D75" s="75">
        <f t="shared" si="4"/>
        <v>22</v>
      </c>
      <c r="E75" s="74">
        <f t="shared" si="4"/>
        <v>0</v>
      </c>
      <c r="F75" s="75">
        <f t="shared" si="4"/>
        <v>1</v>
      </c>
      <c r="G75" s="75">
        <f t="shared" si="4"/>
        <v>1</v>
      </c>
      <c r="H75" s="74">
        <f t="shared" si="8"/>
        <v>23</v>
      </c>
      <c r="I75" s="76">
        <f t="shared" si="6"/>
        <v>4.3478260869565215</v>
      </c>
      <c r="J75" s="77">
        <f t="shared" si="7"/>
        <v>0.99137931034482762</v>
      </c>
      <c r="K75" s="78"/>
      <c r="L75" s="75"/>
      <c r="M75" s="75"/>
      <c r="N75" s="74"/>
      <c r="O75" s="75"/>
      <c r="P75" s="75"/>
      <c r="Q75" s="74"/>
      <c r="R75" s="76"/>
      <c r="S75" s="77"/>
      <c r="T75" s="70"/>
      <c r="U75" s="70"/>
      <c r="Z75" s="71"/>
      <c r="AG75" s="72"/>
      <c r="AH75" s="72"/>
      <c r="AI75" s="72"/>
      <c r="AJ75" s="72"/>
      <c r="AK75" s="72"/>
      <c r="AL75" s="72"/>
      <c r="AM75" s="72"/>
      <c r="AN75" s="72"/>
      <c r="AO75" s="72"/>
      <c r="AP75" s="72"/>
      <c r="AQ75" s="72"/>
      <c r="AR75" s="72"/>
      <c r="AS75" s="72"/>
      <c r="AT75" s="72"/>
      <c r="AU75" s="72"/>
      <c r="AV75" s="72"/>
      <c r="AW75" s="72"/>
      <c r="AX75" s="72"/>
      <c r="AY75" s="72"/>
      <c r="AZ75" s="72"/>
      <c r="BA75" s="72"/>
      <c r="BB75" s="72"/>
      <c r="BC75" s="72"/>
      <c r="BD75" s="72"/>
      <c r="BE75" s="72"/>
      <c r="BF75" s="72"/>
      <c r="BG75" s="72"/>
    </row>
    <row r="76" spans="1:59" s="24" customFormat="1" ht="17.100000000000001" customHeight="1">
      <c r="A76" s="85" t="s">
        <v>29</v>
      </c>
      <c r="B76" s="86">
        <f t="shared" si="5"/>
        <v>11</v>
      </c>
      <c r="C76" s="87">
        <f t="shared" si="4"/>
        <v>11</v>
      </c>
      <c r="D76" s="87">
        <f t="shared" si="4"/>
        <v>22</v>
      </c>
      <c r="E76" s="86">
        <f t="shared" si="4"/>
        <v>0</v>
      </c>
      <c r="F76" s="87">
        <f t="shared" si="4"/>
        <v>0</v>
      </c>
      <c r="G76" s="87">
        <f t="shared" si="4"/>
        <v>0</v>
      </c>
      <c r="H76" s="86">
        <f t="shared" si="8"/>
        <v>22</v>
      </c>
      <c r="I76" s="88">
        <f t="shared" si="6"/>
        <v>0</v>
      </c>
      <c r="J76" s="89">
        <f t="shared" si="7"/>
        <v>0.94827586206896552</v>
      </c>
      <c r="K76" s="90"/>
      <c r="L76" s="87"/>
      <c r="M76" s="87"/>
      <c r="N76" s="86"/>
      <c r="O76" s="87"/>
      <c r="P76" s="87"/>
      <c r="Q76" s="86"/>
      <c r="R76" s="88"/>
      <c r="S76" s="89"/>
      <c r="T76" s="91"/>
      <c r="U76" s="91"/>
      <c r="V76" s="23"/>
      <c r="Y76" s="71"/>
      <c r="Z76" s="71"/>
      <c r="AA76" s="71"/>
      <c r="AG76" s="72"/>
      <c r="AH76" s="72"/>
      <c r="AI76" s="72"/>
      <c r="AJ76" s="72"/>
      <c r="AK76" s="72"/>
      <c r="AL76" s="72"/>
      <c r="AM76" s="72"/>
      <c r="AN76" s="72"/>
      <c r="AO76" s="72"/>
      <c r="AP76" s="72"/>
      <c r="AQ76" s="72"/>
      <c r="AR76" s="72"/>
      <c r="AS76" s="72"/>
      <c r="AT76" s="72"/>
      <c r="AU76" s="72"/>
      <c r="AV76" s="72"/>
      <c r="AW76" s="72"/>
      <c r="AX76" s="72"/>
      <c r="AY76" s="72"/>
      <c r="AZ76" s="72"/>
      <c r="BA76" s="72"/>
      <c r="BB76" s="72"/>
      <c r="BC76" s="72"/>
      <c r="BD76" s="72"/>
      <c r="BE76" s="72"/>
      <c r="BF76" s="72"/>
      <c r="BG76" s="72"/>
    </row>
    <row r="77" spans="1:59" s="24" customFormat="1" ht="17.100000000000001" customHeight="1">
      <c r="A77" s="92" t="s">
        <v>30</v>
      </c>
      <c r="B77" s="93">
        <f t="shared" si="5"/>
        <v>118</v>
      </c>
      <c r="C77" s="94">
        <f t="shared" si="4"/>
        <v>23</v>
      </c>
      <c r="D77" s="94">
        <f t="shared" si="4"/>
        <v>141</v>
      </c>
      <c r="E77" s="93">
        <f t="shared" si="4"/>
        <v>0</v>
      </c>
      <c r="F77" s="94">
        <f t="shared" si="4"/>
        <v>6</v>
      </c>
      <c r="G77" s="94">
        <f t="shared" si="4"/>
        <v>6</v>
      </c>
      <c r="H77" s="93">
        <f t="shared" si="8"/>
        <v>147</v>
      </c>
      <c r="I77" s="95">
        <f t="shared" si="6"/>
        <v>4.0816326530612246</v>
      </c>
      <c r="J77" s="96">
        <f t="shared" si="7"/>
        <v>6.3362068965517242</v>
      </c>
      <c r="K77" s="97"/>
      <c r="L77" s="94"/>
      <c r="M77" s="94"/>
      <c r="N77" s="93"/>
      <c r="O77" s="94"/>
      <c r="P77" s="94"/>
      <c r="Q77" s="93"/>
      <c r="R77" s="95"/>
      <c r="S77" s="96"/>
      <c r="T77" s="91"/>
      <c r="U77" s="91"/>
      <c r="Y77" s="71"/>
      <c r="Z77" s="71"/>
      <c r="AA77" s="71"/>
      <c r="AG77" s="72"/>
      <c r="AH77" s="72"/>
      <c r="AI77" s="72"/>
      <c r="AJ77" s="72"/>
      <c r="AK77" s="72"/>
      <c r="AL77" s="72"/>
      <c r="AM77" s="72"/>
      <c r="AN77" s="72"/>
      <c r="AO77" s="72"/>
      <c r="AP77" s="72"/>
      <c r="AQ77" s="72"/>
      <c r="AR77" s="72"/>
      <c r="AS77" s="72"/>
      <c r="AT77" s="72"/>
      <c r="AU77" s="72"/>
      <c r="AV77" s="72"/>
      <c r="AW77" s="72"/>
      <c r="AX77" s="72"/>
      <c r="AY77" s="72"/>
      <c r="AZ77" s="72"/>
      <c r="BA77" s="72"/>
      <c r="BB77" s="72"/>
      <c r="BC77" s="72"/>
      <c r="BD77" s="72"/>
      <c r="BE77" s="72"/>
      <c r="BF77" s="72"/>
      <c r="BG77" s="72"/>
    </row>
    <row r="78" spans="1:59" s="24" customFormat="1" ht="17.100000000000001" customHeight="1">
      <c r="A78" s="92" t="s">
        <v>31</v>
      </c>
      <c r="B78" s="104">
        <f t="shared" si="5"/>
        <v>125</v>
      </c>
      <c r="C78" s="105">
        <f t="shared" si="4"/>
        <v>37</v>
      </c>
      <c r="D78" s="94">
        <f t="shared" si="4"/>
        <v>162</v>
      </c>
      <c r="E78" s="104">
        <f t="shared" si="4"/>
        <v>0</v>
      </c>
      <c r="F78" s="105">
        <f t="shared" si="4"/>
        <v>14</v>
      </c>
      <c r="G78" s="94">
        <f t="shared" si="4"/>
        <v>14</v>
      </c>
      <c r="H78" s="93">
        <f t="shared" si="8"/>
        <v>176</v>
      </c>
      <c r="I78" s="95">
        <f t="shared" si="6"/>
        <v>7.9545454545454541</v>
      </c>
      <c r="J78" s="96">
        <f t="shared" si="7"/>
        <v>7.5862068965517242</v>
      </c>
      <c r="K78" s="106"/>
      <c r="L78" s="105"/>
      <c r="M78" s="94"/>
      <c r="N78" s="104"/>
      <c r="O78" s="105"/>
      <c r="P78" s="94"/>
      <c r="Q78" s="93"/>
      <c r="R78" s="95"/>
      <c r="S78" s="96"/>
      <c r="T78" s="91"/>
      <c r="U78" s="91"/>
      <c r="Y78" s="71"/>
      <c r="Z78" s="71"/>
      <c r="AA78" s="71"/>
      <c r="AG78" s="72"/>
      <c r="AH78" s="72"/>
      <c r="AI78" s="72"/>
      <c r="AJ78" s="72"/>
      <c r="AK78" s="72"/>
      <c r="AL78" s="72"/>
      <c r="AM78" s="72"/>
      <c r="AN78" s="72"/>
      <c r="AO78" s="72"/>
      <c r="AP78" s="72"/>
      <c r="AQ78" s="72"/>
      <c r="AR78" s="72"/>
      <c r="AS78" s="72"/>
      <c r="AT78" s="72"/>
      <c r="AU78" s="72"/>
      <c r="AV78" s="72"/>
      <c r="AW78" s="72"/>
      <c r="AX78" s="72"/>
      <c r="AY78" s="72"/>
      <c r="AZ78" s="72"/>
      <c r="BA78" s="72"/>
      <c r="BB78" s="72"/>
      <c r="BC78" s="72"/>
      <c r="BD78" s="72"/>
      <c r="BE78" s="72"/>
      <c r="BF78" s="72"/>
      <c r="BG78" s="72"/>
    </row>
    <row r="79" spans="1:59" s="24" customFormat="1" ht="17.100000000000001" customHeight="1">
      <c r="A79" s="300" t="s">
        <v>32</v>
      </c>
      <c r="B79" s="104">
        <f t="shared" si="5"/>
        <v>153</v>
      </c>
      <c r="C79" s="105">
        <f t="shared" si="4"/>
        <v>52</v>
      </c>
      <c r="D79" s="94">
        <f t="shared" si="4"/>
        <v>205</v>
      </c>
      <c r="E79" s="104">
        <f t="shared" si="4"/>
        <v>1</v>
      </c>
      <c r="F79" s="105">
        <f t="shared" si="4"/>
        <v>14</v>
      </c>
      <c r="G79" s="94">
        <f t="shared" si="4"/>
        <v>15</v>
      </c>
      <c r="H79" s="93">
        <f t="shared" si="8"/>
        <v>220</v>
      </c>
      <c r="I79" s="95">
        <f t="shared" si="6"/>
        <v>6.8181818181818175</v>
      </c>
      <c r="J79" s="96">
        <f t="shared" si="7"/>
        <v>9.4827586206896548</v>
      </c>
      <c r="K79" s="106"/>
      <c r="L79" s="105"/>
      <c r="M79" s="94"/>
      <c r="N79" s="104"/>
      <c r="O79" s="105"/>
      <c r="P79" s="94"/>
      <c r="Q79" s="93"/>
      <c r="R79" s="95"/>
      <c r="S79" s="96"/>
      <c r="T79" s="91"/>
      <c r="U79" s="91"/>
      <c r="Y79" s="71"/>
      <c r="Z79" s="71"/>
      <c r="AA79" s="71"/>
      <c r="AG79" s="72"/>
      <c r="AH79" s="72"/>
      <c r="AI79" s="72"/>
      <c r="AJ79" s="72"/>
      <c r="AK79" s="72"/>
      <c r="AL79" s="72"/>
      <c r="AM79" s="72"/>
      <c r="AN79" s="72"/>
      <c r="AO79" s="72"/>
      <c r="AP79" s="72"/>
      <c r="AQ79" s="72"/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72"/>
      <c r="BE79" s="72"/>
      <c r="BF79" s="72"/>
      <c r="BG79" s="72"/>
    </row>
    <row r="80" spans="1:59" s="24" customFormat="1" ht="17.100000000000001" customHeight="1">
      <c r="A80" s="300" t="s">
        <v>33</v>
      </c>
      <c r="B80" s="104">
        <f t="shared" si="5"/>
        <v>133</v>
      </c>
      <c r="C80" s="105">
        <f t="shared" si="5"/>
        <v>34</v>
      </c>
      <c r="D80" s="94">
        <f t="shared" si="5"/>
        <v>167</v>
      </c>
      <c r="E80" s="104">
        <f t="shared" si="5"/>
        <v>0</v>
      </c>
      <c r="F80" s="105">
        <f t="shared" si="5"/>
        <v>4</v>
      </c>
      <c r="G80" s="94">
        <f t="shared" si="5"/>
        <v>4</v>
      </c>
      <c r="H80" s="93">
        <f t="shared" si="8"/>
        <v>171</v>
      </c>
      <c r="I80" s="95">
        <f t="shared" si="6"/>
        <v>2.3391812865497075</v>
      </c>
      <c r="J80" s="96">
        <f t="shared" si="7"/>
        <v>7.3706896551724137</v>
      </c>
      <c r="K80" s="106"/>
      <c r="L80" s="105"/>
      <c r="M80" s="94"/>
      <c r="N80" s="104"/>
      <c r="O80" s="105"/>
      <c r="P80" s="94"/>
      <c r="Q80" s="93"/>
      <c r="R80" s="95"/>
      <c r="S80" s="96"/>
      <c r="T80" s="91"/>
      <c r="U80" s="91"/>
      <c r="Y80" s="71"/>
      <c r="Z80" s="71"/>
      <c r="AA80" s="71"/>
      <c r="AG80" s="72"/>
      <c r="AH80" s="72"/>
      <c r="AI80" s="72"/>
      <c r="AJ80" s="72"/>
      <c r="AK80" s="72"/>
      <c r="AL80" s="72"/>
      <c r="AM80" s="72"/>
      <c r="AN80" s="72"/>
      <c r="AO80" s="72"/>
      <c r="AP80" s="72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72"/>
      <c r="BE80" s="72"/>
      <c r="BF80" s="72"/>
      <c r="BG80" s="72"/>
    </row>
    <row r="81" spans="1:59" s="24" customFormat="1" ht="17.100000000000001" customHeight="1">
      <c r="A81" s="300" t="s">
        <v>34</v>
      </c>
      <c r="B81" s="104">
        <f t="shared" ref="B81:G96" si="9">B41+K41</f>
        <v>180</v>
      </c>
      <c r="C81" s="105">
        <f t="shared" si="9"/>
        <v>23</v>
      </c>
      <c r="D81" s="94">
        <f t="shared" si="9"/>
        <v>203</v>
      </c>
      <c r="E81" s="104">
        <f t="shared" si="9"/>
        <v>0</v>
      </c>
      <c r="F81" s="105">
        <f t="shared" si="9"/>
        <v>6</v>
      </c>
      <c r="G81" s="94">
        <f t="shared" si="9"/>
        <v>6</v>
      </c>
      <c r="H81" s="93">
        <f t="shared" si="8"/>
        <v>209</v>
      </c>
      <c r="I81" s="95">
        <f t="shared" si="6"/>
        <v>2.8708133971291869</v>
      </c>
      <c r="J81" s="96">
        <f t="shared" si="7"/>
        <v>9.0086206896551726</v>
      </c>
      <c r="K81" s="106"/>
      <c r="L81" s="105"/>
      <c r="M81" s="94"/>
      <c r="N81" s="104"/>
      <c r="O81" s="105"/>
      <c r="P81" s="94"/>
      <c r="Q81" s="93"/>
      <c r="R81" s="95"/>
      <c r="S81" s="96"/>
      <c r="T81" s="91"/>
      <c r="U81" s="91"/>
      <c r="Y81" s="71"/>
      <c r="Z81" s="71"/>
      <c r="AA81" s="71"/>
      <c r="AG81" s="72"/>
      <c r="AH81" s="72"/>
      <c r="AI81" s="72"/>
      <c r="AJ81" s="72"/>
      <c r="AK81" s="72"/>
      <c r="AL81" s="72"/>
      <c r="AM81" s="72"/>
      <c r="AN81" s="72"/>
      <c r="AO81" s="72"/>
      <c r="AP81" s="72"/>
      <c r="AQ81" s="72"/>
      <c r="AR81" s="72"/>
      <c r="AS81" s="72"/>
      <c r="AT81" s="72"/>
      <c r="AU81" s="72"/>
      <c r="AV81" s="72"/>
      <c r="AW81" s="72"/>
      <c r="AX81" s="72"/>
      <c r="AY81" s="72"/>
      <c r="AZ81" s="72"/>
      <c r="BA81" s="72"/>
      <c r="BB81" s="72"/>
      <c r="BC81" s="72"/>
      <c r="BD81" s="72"/>
      <c r="BE81" s="72"/>
      <c r="BF81" s="72"/>
      <c r="BG81" s="72"/>
    </row>
    <row r="82" spans="1:59" s="24" customFormat="1" ht="17.100000000000001" customHeight="1">
      <c r="A82" s="300" t="s">
        <v>35</v>
      </c>
      <c r="B82" s="104">
        <f t="shared" si="9"/>
        <v>156</v>
      </c>
      <c r="C82" s="105">
        <f t="shared" si="9"/>
        <v>32</v>
      </c>
      <c r="D82" s="94">
        <f t="shared" si="9"/>
        <v>188</v>
      </c>
      <c r="E82" s="104">
        <f t="shared" si="9"/>
        <v>0</v>
      </c>
      <c r="F82" s="105">
        <f t="shared" si="9"/>
        <v>9</v>
      </c>
      <c r="G82" s="94">
        <f t="shared" si="9"/>
        <v>9</v>
      </c>
      <c r="H82" s="93">
        <f t="shared" si="8"/>
        <v>197</v>
      </c>
      <c r="I82" s="95">
        <f t="shared" si="6"/>
        <v>4.5685279187817258</v>
      </c>
      <c r="J82" s="96">
        <f t="shared" si="7"/>
        <v>8.4913793103448274</v>
      </c>
      <c r="K82" s="106"/>
      <c r="L82" s="105"/>
      <c r="M82" s="94"/>
      <c r="N82" s="104"/>
      <c r="O82" s="105"/>
      <c r="P82" s="94"/>
      <c r="Q82" s="93"/>
      <c r="R82" s="95"/>
      <c r="S82" s="96"/>
      <c r="T82" s="91"/>
      <c r="U82" s="91"/>
      <c r="Y82" s="71"/>
      <c r="Z82" s="71"/>
      <c r="AA82" s="71"/>
      <c r="AG82" s="72"/>
      <c r="AH82" s="72"/>
      <c r="AI82" s="72"/>
      <c r="AJ82" s="72"/>
      <c r="AK82" s="72"/>
      <c r="AL82" s="72"/>
      <c r="AM82" s="72"/>
      <c r="AN82" s="72"/>
      <c r="AO82" s="72"/>
      <c r="AP82" s="72"/>
      <c r="AQ82" s="72"/>
      <c r="AR82" s="72"/>
      <c r="AS82" s="72"/>
      <c r="AT82" s="72"/>
      <c r="AU82" s="72"/>
      <c r="AV82" s="72"/>
      <c r="AW82" s="72"/>
      <c r="AX82" s="72"/>
      <c r="AY82" s="72"/>
      <c r="AZ82" s="72"/>
      <c r="BA82" s="72"/>
      <c r="BB82" s="72"/>
      <c r="BC82" s="72"/>
      <c r="BD82" s="72"/>
      <c r="BE82" s="72"/>
      <c r="BF82" s="72"/>
      <c r="BG82" s="72"/>
    </row>
    <row r="83" spans="1:59" s="24" customFormat="1" ht="17.100000000000001" customHeight="1">
      <c r="A83" s="300" t="s">
        <v>36</v>
      </c>
      <c r="B83" s="104">
        <f t="shared" si="9"/>
        <v>200</v>
      </c>
      <c r="C83" s="105">
        <f t="shared" si="9"/>
        <v>27</v>
      </c>
      <c r="D83" s="94">
        <f t="shared" si="9"/>
        <v>227</v>
      </c>
      <c r="E83" s="104">
        <f t="shared" si="9"/>
        <v>0</v>
      </c>
      <c r="F83" s="105">
        <f t="shared" si="9"/>
        <v>5</v>
      </c>
      <c r="G83" s="94">
        <f t="shared" si="9"/>
        <v>5</v>
      </c>
      <c r="H83" s="93">
        <f t="shared" si="8"/>
        <v>232</v>
      </c>
      <c r="I83" s="95">
        <f t="shared" si="6"/>
        <v>2.1551724137931036</v>
      </c>
      <c r="J83" s="96">
        <f t="shared" si="7"/>
        <v>10</v>
      </c>
      <c r="K83" s="106"/>
      <c r="L83" s="105"/>
      <c r="M83" s="94"/>
      <c r="N83" s="104"/>
      <c r="O83" s="105"/>
      <c r="P83" s="94"/>
      <c r="Q83" s="93"/>
      <c r="R83" s="95"/>
      <c r="S83" s="96"/>
      <c r="T83" s="91"/>
      <c r="U83" s="91"/>
      <c r="Y83" s="71"/>
      <c r="Z83" s="71"/>
      <c r="AA83" s="71"/>
      <c r="AG83" s="72"/>
      <c r="AH83" s="72"/>
      <c r="AI83" s="72"/>
      <c r="AJ83" s="72"/>
      <c r="AK83" s="72"/>
      <c r="AL83" s="72"/>
      <c r="AM83" s="72"/>
      <c r="AN83" s="72"/>
      <c r="AO83" s="72"/>
      <c r="AP83" s="72"/>
      <c r="AQ83" s="72"/>
      <c r="AR83" s="72"/>
      <c r="AS83" s="72"/>
      <c r="AT83" s="72"/>
      <c r="AU83" s="72"/>
      <c r="AV83" s="72"/>
      <c r="AW83" s="72"/>
      <c r="AX83" s="72"/>
      <c r="AY83" s="72"/>
      <c r="AZ83" s="72"/>
      <c r="BA83" s="72"/>
      <c r="BB83" s="72"/>
      <c r="BC83" s="72"/>
      <c r="BD83" s="72"/>
      <c r="BE83" s="72"/>
      <c r="BF83" s="72"/>
      <c r="BG83" s="72"/>
    </row>
    <row r="84" spans="1:59" s="24" customFormat="1" ht="17.100000000000001" customHeight="1">
      <c r="A84" s="300" t="s">
        <v>37</v>
      </c>
      <c r="B84" s="107">
        <f t="shared" si="9"/>
        <v>170</v>
      </c>
      <c r="C84" s="108">
        <f t="shared" si="9"/>
        <v>36</v>
      </c>
      <c r="D84" s="109">
        <f t="shared" si="9"/>
        <v>206</v>
      </c>
      <c r="E84" s="107">
        <f t="shared" si="9"/>
        <v>0</v>
      </c>
      <c r="F84" s="110">
        <f t="shared" si="9"/>
        <v>4</v>
      </c>
      <c r="G84" s="109">
        <f t="shared" si="9"/>
        <v>4</v>
      </c>
      <c r="H84" s="104">
        <f t="shared" si="8"/>
        <v>210</v>
      </c>
      <c r="I84" s="95">
        <f t="shared" si="6"/>
        <v>1.9047619047619047</v>
      </c>
      <c r="J84" s="96">
        <f t="shared" si="7"/>
        <v>9.0517241379310356</v>
      </c>
      <c r="K84" s="111"/>
      <c r="L84" s="108"/>
      <c r="M84" s="109"/>
      <c r="N84" s="107"/>
      <c r="O84" s="110"/>
      <c r="P84" s="109"/>
      <c r="Q84" s="104"/>
      <c r="R84" s="95"/>
      <c r="S84" s="96"/>
      <c r="T84" s="91"/>
      <c r="U84" s="91"/>
      <c r="Y84" s="71"/>
      <c r="Z84" s="71"/>
      <c r="AA84" s="71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2"/>
      <c r="AS84" s="72"/>
      <c r="AT84" s="72"/>
      <c r="AU84" s="72"/>
      <c r="AV84" s="72"/>
      <c r="AW84" s="72"/>
      <c r="AX84" s="72"/>
      <c r="AY84" s="72"/>
      <c r="AZ84" s="72"/>
      <c r="BA84" s="72"/>
      <c r="BB84" s="72"/>
      <c r="BC84" s="72"/>
      <c r="BD84" s="72"/>
      <c r="BE84" s="72"/>
      <c r="BF84" s="72"/>
      <c r="BG84" s="72"/>
    </row>
    <row r="85" spans="1:59" s="24" customFormat="1" ht="17.100000000000001" customHeight="1">
      <c r="A85" s="112" t="s">
        <v>38</v>
      </c>
      <c r="B85" s="107">
        <f t="shared" si="9"/>
        <v>159</v>
      </c>
      <c r="C85" s="108">
        <f t="shared" si="9"/>
        <v>32</v>
      </c>
      <c r="D85" s="109">
        <f t="shared" si="9"/>
        <v>191</v>
      </c>
      <c r="E85" s="107">
        <f t="shared" si="9"/>
        <v>0</v>
      </c>
      <c r="F85" s="110">
        <f t="shared" si="9"/>
        <v>0</v>
      </c>
      <c r="G85" s="109">
        <f t="shared" si="9"/>
        <v>0</v>
      </c>
      <c r="H85" s="104">
        <f t="shared" si="8"/>
        <v>191</v>
      </c>
      <c r="I85" s="95">
        <f t="shared" si="6"/>
        <v>0</v>
      </c>
      <c r="J85" s="96">
        <f t="shared" si="7"/>
        <v>8.2327586206896548</v>
      </c>
      <c r="K85" s="111"/>
      <c r="L85" s="108"/>
      <c r="M85" s="109"/>
      <c r="N85" s="107"/>
      <c r="O85" s="110"/>
      <c r="P85" s="109"/>
      <c r="Q85" s="104"/>
      <c r="R85" s="95"/>
      <c r="S85" s="96"/>
      <c r="T85" s="91"/>
      <c r="U85" s="91"/>
      <c r="Y85" s="71"/>
      <c r="Z85" s="71"/>
      <c r="AA85" s="71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2"/>
      <c r="AS85" s="72"/>
      <c r="AT85" s="72"/>
      <c r="AU85" s="72"/>
      <c r="AV85" s="72"/>
      <c r="AW85" s="72"/>
      <c r="AX85" s="72"/>
      <c r="AY85" s="72"/>
      <c r="AZ85" s="72"/>
      <c r="BA85" s="72"/>
      <c r="BB85" s="72"/>
      <c r="BC85" s="72"/>
      <c r="BD85" s="72"/>
      <c r="BE85" s="72"/>
      <c r="BF85" s="72"/>
      <c r="BG85" s="72"/>
    </row>
    <row r="86" spans="1:59" s="24" customFormat="1" ht="17.100000000000001" customHeight="1">
      <c r="A86" s="113" t="s">
        <v>39</v>
      </c>
      <c r="B86" s="114">
        <f t="shared" si="9"/>
        <v>41</v>
      </c>
      <c r="C86" s="115">
        <f t="shared" si="9"/>
        <v>9</v>
      </c>
      <c r="D86" s="116">
        <f t="shared" si="9"/>
        <v>50</v>
      </c>
      <c r="E86" s="114">
        <f t="shared" si="9"/>
        <v>0</v>
      </c>
      <c r="F86" s="117">
        <f t="shared" si="9"/>
        <v>3</v>
      </c>
      <c r="G86" s="116">
        <f t="shared" si="9"/>
        <v>3</v>
      </c>
      <c r="H86" s="118">
        <f t="shared" si="8"/>
        <v>53</v>
      </c>
      <c r="I86" s="119">
        <f t="shared" si="6"/>
        <v>5.6603773584905657</v>
      </c>
      <c r="J86" s="120">
        <f t="shared" si="7"/>
        <v>2.2844827586206899</v>
      </c>
      <c r="K86" s="121"/>
      <c r="L86" s="115"/>
      <c r="M86" s="116"/>
      <c r="N86" s="114"/>
      <c r="O86" s="117"/>
      <c r="P86" s="116"/>
      <c r="Q86" s="118"/>
      <c r="R86" s="119"/>
      <c r="S86" s="120"/>
      <c r="T86" s="91"/>
      <c r="U86" s="91"/>
      <c r="Y86" s="71"/>
      <c r="Z86" s="71"/>
      <c r="AA86" s="71"/>
      <c r="AG86" s="72"/>
      <c r="AH86" s="72"/>
      <c r="AI86" s="72"/>
      <c r="AJ86" s="72"/>
      <c r="AK86" s="72"/>
      <c r="AL86" s="72"/>
      <c r="AM86" s="72"/>
      <c r="AN86" s="72"/>
      <c r="AO86" s="72"/>
      <c r="AP86" s="72"/>
      <c r="AQ86" s="72"/>
      <c r="AR86" s="72"/>
      <c r="AS86" s="72"/>
      <c r="AT86" s="72"/>
      <c r="AU86" s="72"/>
      <c r="AV86" s="72"/>
      <c r="AW86" s="72"/>
      <c r="AX86" s="72"/>
      <c r="AY86" s="72"/>
      <c r="AZ86" s="72"/>
      <c r="BA86" s="72"/>
      <c r="BB86" s="72"/>
      <c r="BC86" s="72"/>
      <c r="BD86" s="72"/>
      <c r="BE86" s="72"/>
      <c r="BF86" s="72"/>
      <c r="BG86" s="72"/>
    </row>
    <row r="87" spans="1:59" s="24" customFormat="1" ht="17.100000000000001" customHeight="1">
      <c r="A87" s="122" t="s">
        <v>40</v>
      </c>
      <c r="B87" s="123">
        <f t="shared" si="9"/>
        <v>31</v>
      </c>
      <c r="C87" s="124">
        <f t="shared" si="9"/>
        <v>5</v>
      </c>
      <c r="D87" s="125">
        <f t="shared" si="9"/>
        <v>36</v>
      </c>
      <c r="E87" s="123">
        <f t="shared" si="9"/>
        <v>0</v>
      </c>
      <c r="F87" s="126">
        <f t="shared" si="9"/>
        <v>0</v>
      </c>
      <c r="G87" s="125">
        <f t="shared" si="9"/>
        <v>0</v>
      </c>
      <c r="H87" s="127">
        <f t="shared" si="8"/>
        <v>36</v>
      </c>
      <c r="I87" s="128">
        <f t="shared" si="6"/>
        <v>0</v>
      </c>
      <c r="J87" s="129">
        <f t="shared" si="7"/>
        <v>1.5517241379310345</v>
      </c>
      <c r="K87" s="130"/>
      <c r="L87" s="124"/>
      <c r="M87" s="125"/>
      <c r="N87" s="123"/>
      <c r="O87" s="126"/>
      <c r="P87" s="125"/>
      <c r="Q87" s="127"/>
      <c r="R87" s="128"/>
      <c r="S87" s="129"/>
      <c r="T87" s="91"/>
      <c r="U87" s="91"/>
      <c r="Y87" s="71"/>
      <c r="Z87" s="71"/>
      <c r="AA87" s="71"/>
      <c r="AG87" s="72"/>
      <c r="AH87" s="72"/>
      <c r="AI87" s="72"/>
      <c r="AJ87" s="72"/>
      <c r="AK87" s="72"/>
      <c r="AL87" s="72"/>
      <c r="AM87" s="72"/>
      <c r="AN87" s="72"/>
      <c r="AO87" s="72"/>
      <c r="AP87" s="72"/>
      <c r="AQ87" s="72"/>
      <c r="AR87" s="72"/>
      <c r="AS87" s="72"/>
      <c r="AT87" s="72"/>
      <c r="AU87" s="72"/>
      <c r="AV87" s="72"/>
      <c r="AW87" s="72"/>
      <c r="AX87" s="72"/>
      <c r="AY87" s="72"/>
      <c r="AZ87" s="72"/>
      <c r="BA87" s="72"/>
      <c r="BB87" s="72"/>
      <c r="BC87" s="72"/>
      <c r="BD87" s="72"/>
      <c r="BE87" s="72"/>
      <c r="BF87" s="72"/>
      <c r="BG87" s="72"/>
    </row>
    <row r="88" spans="1:59" s="24" customFormat="1" ht="17.100000000000001" customHeight="1">
      <c r="A88" s="122" t="s">
        <v>41</v>
      </c>
      <c r="B88" s="123">
        <f t="shared" si="9"/>
        <v>35</v>
      </c>
      <c r="C88" s="124">
        <f t="shared" si="9"/>
        <v>4</v>
      </c>
      <c r="D88" s="125">
        <f t="shared" si="9"/>
        <v>39</v>
      </c>
      <c r="E88" s="123">
        <f t="shared" si="9"/>
        <v>0</v>
      </c>
      <c r="F88" s="126">
        <f t="shared" si="9"/>
        <v>1</v>
      </c>
      <c r="G88" s="125">
        <f t="shared" si="9"/>
        <v>1</v>
      </c>
      <c r="H88" s="127">
        <f t="shared" si="8"/>
        <v>40</v>
      </c>
      <c r="I88" s="128">
        <f t="shared" si="6"/>
        <v>2.5</v>
      </c>
      <c r="J88" s="129">
        <f t="shared" si="7"/>
        <v>1.7241379310344829</v>
      </c>
      <c r="K88" s="130"/>
      <c r="L88" s="124"/>
      <c r="M88" s="125"/>
      <c r="N88" s="123"/>
      <c r="O88" s="126"/>
      <c r="P88" s="125"/>
      <c r="Q88" s="127"/>
      <c r="R88" s="128"/>
      <c r="S88" s="129"/>
      <c r="T88" s="91"/>
      <c r="U88" s="91"/>
      <c r="Y88" s="71"/>
      <c r="Z88" s="71"/>
      <c r="AA88" s="71"/>
      <c r="AG88" s="72"/>
      <c r="AH88" s="72"/>
      <c r="AI88" s="72"/>
      <c r="AJ88" s="72"/>
      <c r="AK88" s="72"/>
      <c r="AL88" s="72"/>
      <c r="AM88" s="72"/>
      <c r="AN88" s="72"/>
      <c r="AO88" s="72"/>
      <c r="AP88" s="72"/>
      <c r="AQ88" s="72"/>
      <c r="AR88" s="72"/>
      <c r="AS88" s="72"/>
      <c r="AT88" s="72"/>
      <c r="AU88" s="72"/>
      <c r="AV88" s="72"/>
      <c r="AW88" s="72"/>
      <c r="AX88" s="72"/>
      <c r="AY88" s="72"/>
      <c r="AZ88" s="72"/>
      <c r="BA88" s="72"/>
      <c r="BB88" s="72"/>
      <c r="BC88" s="72"/>
      <c r="BD88" s="72"/>
      <c r="BE88" s="72"/>
      <c r="BF88" s="72"/>
      <c r="BG88" s="72"/>
    </row>
    <row r="89" spans="1:59" s="24" customFormat="1" ht="17.100000000000001" customHeight="1">
      <c r="A89" s="122" t="s">
        <v>42</v>
      </c>
      <c r="B89" s="123">
        <f t="shared" si="9"/>
        <v>33</v>
      </c>
      <c r="C89" s="124">
        <f t="shared" si="9"/>
        <v>3</v>
      </c>
      <c r="D89" s="125">
        <f t="shared" si="9"/>
        <v>36</v>
      </c>
      <c r="E89" s="123">
        <f t="shared" si="9"/>
        <v>0</v>
      </c>
      <c r="F89" s="126">
        <f t="shared" si="9"/>
        <v>0</v>
      </c>
      <c r="G89" s="125">
        <f t="shared" si="9"/>
        <v>0</v>
      </c>
      <c r="H89" s="127">
        <f t="shared" si="8"/>
        <v>36</v>
      </c>
      <c r="I89" s="128">
        <f t="shared" si="6"/>
        <v>0</v>
      </c>
      <c r="J89" s="129">
        <f t="shared" si="7"/>
        <v>1.5517241379310345</v>
      </c>
      <c r="K89" s="130"/>
      <c r="L89" s="124"/>
      <c r="M89" s="125"/>
      <c r="N89" s="123"/>
      <c r="O89" s="126"/>
      <c r="P89" s="125"/>
      <c r="Q89" s="127"/>
      <c r="R89" s="128"/>
      <c r="S89" s="129"/>
      <c r="T89" s="91"/>
      <c r="U89" s="91"/>
      <c r="Y89" s="71"/>
      <c r="Z89" s="71"/>
      <c r="AA89" s="71"/>
      <c r="AG89" s="72"/>
      <c r="AH89" s="72"/>
      <c r="AI89" s="72"/>
      <c r="AJ89" s="72"/>
      <c r="AK89" s="72"/>
      <c r="AL89" s="72"/>
      <c r="AM89" s="72"/>
      <c r="AN89" s="72"/>
      <c r="AO89" s="72"/>
      <c r="AP89" s="72"/>
      <c r="AQ89" s="72"/>
      <c r="AR89" s="72"/>
      <c r="AS89" s="72"/>
      <c r="AT89" s="72"/>
      <c r="AU89" s="72"/>
      <c r="AV89" s="72"/>
      <c r="AW89" s="72"/>
      <c r="AX89" s="72"/>
      <c r="AY89" s="72"/>
      <c r="AZ89" s="72"/>
      <c r="BA89" s="72"/>
      <c r="BB89" s="72"/>
      <c r="BC89" s="72"/>
      <c r="BD89" s="72"/>
      <c r="BE89" s="72"/>
      <c r="BF89" s="72"/>
      <c r="BG89" s="72"/>
    </row>
    <row r="90" spans="1:59" s="24" customFormat="1" ht="17.100000000000001" customHeight="1">
      <c r="A90" s="122" t="s">
        <v>43</v>
      </c>
      <c r="B90" s="74">
        <f t="shared" si="9"/>
        <v>29</v>
      </c>
      <c r="C90" s="75">
        <f t="shared" si="9"/>
        <v>3</v>
      </c>
      <c r="D90" s="75">
        <f t="shared" si="9"/>
        <v>32</v>
      </c>
      <c r="E90" s="74">
        <f t="shared" si="9"/>
        <v>0</v>
      </c>
      <c r="F90" s="75">
        <f t="shared" si="9"/>
        <v>0</v>
      </c>
      <c r="G90" s="75">
        <f t="shared" si="9"/>
        <v>0</v>
      </c>
      <c r="H90" s="74">
        <f t="shared" si="8"/>
        <v>32</v>
      </c>
      <c r="I90" s="76">
        <f t="shared" si="6"/>
        <v>0</v>
      </c>
      <c r="J90" s="77">
        <f t="shared" si="7"/>
        <v>1.3793103448275863</v>
      </c>
      <c r="K90" s="78"/>
      <c r="L90" s="75"/>
      <c r="M90" s="75"/>
      <c r="N90" s="74"/>
      <c r="O90" s="75"/>
      <c r="P90" s="75"/>
      <c r="Q90" s="74"/>
      <c r="R90" s="76"/>
      <c r="S90" s="77"/>
      <c r="T90" s="70"/>
      <c r="U90" s="70"/>
      <c r="Y90" s="71"/>
      <c r="Z90" s="71"/>
      <c r="AA90" s="71"/>
      <c r="AG90" s="72"/>
      <c r="AH90" s="72"/>
      <c r="AI90" s="72"/>
      <c r="AJ90" s="72"/>
      <c r="AK90" s="72"/>
      <c r="AL90" s="72"/>
      <c r="AM90" s="72"/>
      <c r="AN90" s="72"/>
      <c r="AO90" s="72"/>
      <c r="AP90" s="72"/>
      <c r="AQ90" s="72"/>
      <c r="AR90" s="72"/>
      <c r="AS90" s="72"/>
      <c r="AT90" s="72"/>
      <c r="AU90" s="72"/>
      <c r="AV90" s="72"/>
      <c r="AW90" s="72"/>
      <c r="AX90" s="72"/>
      <c r="AY90" s="72"/>
      <c r="AZ90" s="72"/>
      <c r="BA90" s="72"/>
      <c r="BB90" s="72"/>
      <c r="BC90" s="72"/>
      <c r="BD90" s="72"/>
      <c r="BE90" s="72"/>
      <c r="BF90" s="72"/>
      <c r="BG90" s="72"/>
    </row>
    <row r="91" spans="1:59" s="24" customFormat="1" ht="17.100000000000001" customHeight="1">
      <c r="A91" s="131" t="s">
        <v>44</v>
      </c>
      <c r="B91" s="86">
        <f t="shared" si="9"/>
        <v>16</v>
      </c>
      <c r="C91" s="87">
        <f t="shared" si="9"/>
        <v>5</v>
      </c>
      <c r="D91" s="87">
        <f t="shared" si="9"/>
        <v>21</v>
      </c>
      <c r="E91" s="86">
        <f t="shared" si="9"/>
        <v>0</v>
      </c>
      <c r="F91" s="87">
        <f t="shared" si="9"/>
        <v>0</v>
      </c>
      <c r="G91" s="87">
        <f t="shared" si="9"/>
        <v>0</v>
      </c>
      <c r="H91" s="86">
        <f t="shared" si="8"/>
        <v>21</v>
      </c>
      <c r="I91" s="132">
        <f t="shared" si="6"/>
        <v>0</v>
      </c>
      <c r="J91" s="133">
        <f t="shared" si="7"/>
        <v>0.90517241379310343</v>
      </c>
      <c r="K91" s="90"/>
      <c r="L91" s="87"/>
      <c r="M91" s="87"/>
      <c r="N91" s="86"/>
      <c r="O91" s="87"/>
      <c r="P91" s="87"/>
      <c r="Q91" s="86"/>
      <c r="R91" s="132"/>
      <c r="S91" s="133"/>
      <c r="T91" s="70"/>
      <c r="U91" s="70"/>
      <c r="Y91" s="71"/>
      <c r="Z91" s="71"/>
      <c r="AA91" s="71"/>
      <c r="AG91" s="72"/>
      <c r="AH91" s="72"/>
      <c r="AI91" s="72"/>
      <c r="AJ91" s="72"/>
      <c r="AK91" s="72"/>
      <c r="AL91" s="72"/>
      <c r="AM91" s="72"/>
      <c r="AN91" s="72"/>
      <c r="AO91" s="72"/>
      <c r="AP91" s="72"/>
      <c r="AQ91" s="72"/>
      <c r="AR91" s="72"/>
      <c r="AS91" s="72"/>
      <c r="AT91" s="72"/>
      <c r="AU91" s="72"/>
      <c r="AV91" s="72"/>
      <c r="AW91" s="72"/>
      <c r="AX91" s="72"/>
      <c r="AY91" s="72"/>
      <c r="AZ91" s="72"/>
      <c r="BA91" s="72"/>
      <c r="BB91" s="72"/>
      <c r="BC91" s="72"/>
      <c r="BD91" s="72"/>
      <c r="BE91" s="72"/>
      <c r="BF91" s="72"/>
      <c r="BG91" s="72"/>
    </row>
    <row r="92" spans="1:59" s="24" customFormat="1" ht="17.100000000000001" customHeight="1">
      <c r="A92" s="112" t="s">
        <v>45</v>
      </c>
      <c r="B92" s="93">
        <f t="shared" si="9"/>
        <v>185</v>
      </c>
      <c r="C92" s="94">
        <f t="shared" si="9"/>
        <v>29</v>
      </c>
      <c r="D92" s="94">
        <f t="shared" si="9"/>
        <v>214</v>
      </c>
      <c r="E92" s="93">
        <f t="shared" si="9"/>
        <v>0</v>
      </c>
      <c r="F92" s="94">
        <f t="shared" si="9"/>
        <v>4</v>
      </c>
      <c r="G92" s="94">
        <f t="shared" si="9"/>
        <v>4</v>
      </c>
      <c r="H92" s="93">
        <f t="shared" si="8"/>
        <v>218</v>
      </c>
      <c r="I92" s="95">
        <f t="shared" si="6"/>
        <v>1.8348623853211008</v>
      </c>
      <c r="J92" s="96">
        <f t="shared" si="7"/>
        <v>9.3965517241379306</v>
      </c>
      <c r="K92" s="97"/>
      <c r="L92" s="94"/>
      <c r="M92" s="94"/>
      <c r="N92" s="93"/>
      <c r="O92" s="94"/>
      <c r="P92" s="94"/>
      <c r="Q92" s="93"/>
      <c r="R92" s="95"/>
      <c r="S92" s="96"/>
      <c r="T92" s="91"/>
      <c r="U92" s="91"/>
      <c r="Y92" s="71"/>
      <c r="Z92" s="71"/>
      <c r="AA92" s="71"/>
      <c r="AG92" s="72"/>
      <c r="AH92" s="72"/>
      <c r="AI92" s="72"/>
      <c r="AJ92" s="72"/>
      <c r="AK92" s="72"/>
      <c r="AL92" s="72"/>
      <c r="AM92" s="72"/>
      <c r="AN92" s="72"/>
      <c r="AO92" s="72"/>
      <c r="AP92" s="72"/>
      <c r="AQ92" s="72"/>
      <c r="AR92" s="72"/>
      <c r="AS92" s="72"/>
      <c r="AT92" s="72"/>
      <c r="AU92" s="72"/>
      <c r="AV92" s="72"/>
      <c r="AW92" s="72"/>
      <c r="AX92" s="72"/>
      <c r="AY92" s="72"/>
      <c r="AZ92" s="72"/>
      <c r="BA92" s="72"/>
      <c r="BB92" s="72"/>
      <c r="BC92" s="72"/>
      <c r="BD92" s="72"/>
      <c r="BE92" s="72"/>
      <c r="BF92" s="72"/>
      <c r="BG92" s="72"/>
    </row>
    <row r="93" spans="1:59" s="24" customFormat="1" ht="17.100000000000001" customHeight="1">
      <c r="A93" s="98" t="s">
        <v>46</v>
      </c>
      <c r="B93" s="134">
        <f t="shared" si="9"/>
        <v>45</v>
      </c>
      <c r="C93" s="135">
        <f t="shared" si="9"/>
        <v>6</v>
      </c>
      <c r="D93" s="135">
        <f t="shared" si="9"/>
        <v>51</v>
      </c>
      <c r="E93" s="134">
        <f t="shared" si="9"/>
        <v>0</v>
      </c>
      <c r="F93" s="135">
        <f t="shared" si="9"/>
        <v>0</v>
      </c>
      <c r="G93" s="135">
        <f t="shared" si="9"/>
        <v>0</v>
      </c>
      <c r="H93" s="134">
        <f t="shared" si="8"/>
        <v>51</v>
      </c>
      <c r="I93" s="136">
        <f t="shared" si="6"/>
        <v>0</v>
      </c>
      <c r="J93" s="137">
        <f t="shared" si="7"/>
        <v>2.1982758620689657</v>
      </c>
      <c r="K93" s="138"/>
      <c r="L93" s="135"/>
      <c r="M93" s="135"/>
      <c r="N93" s="134"/>
      <c r="O93" s="135"/>
      <c r="P93" s="135"/>
      <c r="Q93" s="134"/>
      <c r="R93" s="136"/>
      <c r="S93" s="137"/>
      <c r="T93" s="70"/>
      <c r="U93" s="70"/>
      <c r="Y93" s="71"/>
      <c r="Z93" s="71"/>
      <c r="AA93" s="71"/>
      <c r="AG93" s="72"/>
      <c r="AH93" s="72"/>
      <c r="AI93" s="72"/>
      <c r="AJ93" s="72"/>
      <c r="AK93" s="72"/>
      <c r="AL93" s="72"/>
      <c r="AM93" s="72"/>
      <c r="AN93" s="72"/>
      <c r="AO93" s="72"/>
      <c r="AP93" s="72"/>
      <c r="AQ93" s="72"/>
      <c r="AR93" s="72"/>
      <c r="AS93" s="72"/>
      <c r="AT93" s="72"/>
      <c r="AU93" s="72"/>
      <c r="AV93" s="72"/>
      <c r="AW93" s="72"/>
      <c r="AX93" s="72"/>
      <c r="AY93" s="72"/>
      <c r="AZ93" s="72"/>
      <c r="BA93" s="72"/>
      <c r="BB93" s="72"/>
      <c r="BC93" s="72"/>
      <c r="BD93" s="72"/>
      <c r="BE93" s="72"/>
      <c r="BF93" s="72"/>
      <c r="BG93" s="72"/>
    </row>
    <row r="94" spans="1:59" s="24" customFormat="1" ht="17.100000000000001" customHeight="1">
      <c r="A94" s="73" t="s">
        <v>47</v>
      </c>
      <c r="B94" s="74">
        <f t="shared" si="9"/>
        <v>40</v>
      </c>
      <c r="C94" s="75">
        <f t="shared" si="9"/>
        <v>2</v>
      </c>
      <c r="D94" s="75">
        <f t="shared" si="9"/>
        <v>42</v>
      </c>
      <c r="E94" s="74">
        <f t="shared" si="9"/>
        <v>0</v>
      </c>
      <c r="F94" s="75">
        <f t="shared" si="9"/>
        <v>0</v>
      </c>
      <c r="G94" s="75">
        <f t="shared" si="9"/>
        <v>0</v>
      </c>
      <c r="H94" s="74">
        <f t="shared" si="8"/>
        <v>42</v>
      </c>
      <c r="I94" s="76">
        <f t="shared" si="6"/>
        <v>0</v>
      </c>
      <c r="J94" s="77">
        <f t="shared" si="7"/>
        <v>1.8103448275862069</v>
      </c>
      <c r="K94" s="78"/>
      <c r="L94" s="75"/>
      <c r="M94" s="75"/>
      <c r="N94" s="74"/>
      <c r="O94" s="75"/>
      <c r="P94" s="75"/>
      <c r="Q94" s="74"/>
      <c r="R94" s="76"/>
      <c r="S94" s="77"/>
      <c r="T94" s="70"/>
      <c r="U94" s="70"/>
      <c r="Y94" s="71"/>
      <c r="Z94" s="71"/>
      <c r="AA94" s="71"/>
      <c r="AG94" s="72"/>
      <c r="AH94" s="72"/>
      <c r="AI94" s="72"/>
      <c r="AJ94" s="72"/>
      <c r="AK94" s="72"/>
      <c r="AL94" s="72"/>
      <c r="AM94" s="72"/>
      <c r="AN94" s="72"/>
      <c r="AO94" s="72"/>
      <c r="AP94" s="72"/>
      <c r="AQ94" s="72"/>
      <c r="AR94" s="72"/>
      <c r="AS94" s="72"/>
      <c r="AT94" s="72"/>
      <c r="AU94" s="72"/>
      <c r="AV94" s="72"/>
      <c r="AW94" s="72"/>
      <c r="AX94" s="72"/>
      <c r="AY94" s="72"/>
      <c r="AZ94" s="72"/>
      <c r="BA94" s="72"/>
      <c r="BB94" s="72"/>
      <c r="BC94" s="72"/>
      <c r="BD94" s="72"/>
      <c r="BE94" s="72"/>
      <c r="BF94" s="72"/>
      <c r="BG94" s="72"/>
    </row>
    <row r="95" spans="1:59" s="24" customFormat="1" ht="17.100000000000001" customHeight="1">
      <c r="A95" s="73" t="s">
        <v>48</v>
      </c>
      <c r="B95" s="74">
        <f t="shared" si="9"/>
        <v>28</v>
      </c>
      <c r="C95" s="75">
        <f t="shared" si="9"/>
        <v>0</v>
      </c>
      <c r="D95" s="75">
        <f t="shared" si="9"/>
        <v>28</v>
      </c>
      <c r="E95" s="74">
        <f t="shared" si="9"/>
        <v>0</v>
      </c>
      <c r="F95" s="75">
        <f t="shared" si="9"/>
        <v>0</v>
      </c>
      <c r="G95" s="75">
        <f t="shared" si="9"/>
        <v>0</v>
      </c>
      <c r="H95" s="74">
        <f t="shared" si="8"/>
        <v>28</v>
      </c>
      <c r="I95" s="76">
        <f t="shared" si="6"/>
        <v>0</v>
      </c>
      <c r="J95" s="77">
        <f t="shared" si="7"/>
        <v>1.2068965517241379</v>
      </c>
      <c r="K95" s="78"/>
      <c r="L95" s="75"/>
      <c r="M95" s="75"/>
      <c r="N95" s="74"/>
      <c r="O95" s="75"/>
      <c r="P95" s="75"/>
      <c r="Q95" s="74"/>
      <c r="R95" s="76"/>
      <c r="S95" s="77"/>
      <c r="T95" s="70"/>
      <c r="U95" s="70"/>
      <c r="Z95" s="71"/>
      <c r="AG95" s="72"/>
      <c r="AH95" s="72"/>
      <c r="AI95" s="72"/>
      <c r="AJ95" s="72"/>
      <c r="AK95" s="72"/>
      <c r="AL95" s="72"/>
      <c r="AM95" s="72"/>
      <c r="AN95" s="72"/>
      <c r="AO95" s="72"/>
      <c r="AP95" s="72"/>
      <c r="AQ95" s="72"/>
      <c r="AR95" s="72"/>
      <c r="AS95" s="72"/>
      <c r="AT95" s="72"/>
      <c r="AU95" s="72"/>
      <c r="AV95" s="72"/>
      <c r="AW95" s="72"/>
      <c r="AX95" s="72"/>
      <c r="AY95" s="72"/>
      <c r="AZ95" s="72"/>
      <c r="BA95" s="72"/>
      <c r="BB95" s="72"/>
      <c r="BC95" s="72"/>
      <c r="BD95" s="72"/>
      <c r="BE95" s="72"/>
      <c r="BF95" s="72"/>
      <c r="BG95" s="72"/>
    </row>
    <row r="96" spans="1:59" s="24" customFormat="1" ht="17.100000000000001" customHeight="1">
      <c r="A96" s="73" t="s">
        <v>49</v>
      </c>
      <c r="B96" s="74">
        <f t="shared" si="9"/>
        <v>26</v>
      </c>
      <c r="C96" s="75">
        <f t="shared" si="9"/>
        <v>4</v>
      </c>
      <c r="D96" s="75">
        <f t="shared" si="9"/>
        <v>30</v>
      </c>
      <c r="E96" s="74">
        <f t="shared" si="9"/>
        <v>0</v>
      </c>
      <c r="F96" s="75">
        <f t="shared" si="9"/>
        <v>0</v>
      </c>
      <c r="G96" s="75">
        <f t="shared" si="9"/>
        <v>0</v>
      </c>
      <c r="H96" s="74">
        <f t="shared" si="8"/>
        <v>30</v>
      </c>
      <c r="I96" s="128">
        <f t="shared" si="6"/>
        <v>0</v>
      </c>
      <c r="J96" s="129">
        <f t="shared" si="7"/>
        <v>1.2931034482758621</v>
      </c>
      <c r="K96" s="78"/>
      <c r="L96" s="75"/>
      <c r="M96" s="75"/>
      <c r="N96" s="74"/>
      <c r="O96" s="75"/>
      <c r="P96" s="75"/>
      <c r="Q96" s="74"/>
      <c r="R96" s="128"/>
      <c r="S96" s="129"/>
      <c r="T96" s="91"/>
      <c r="U96" s="91"/>
      <c r="Y96" s="71"/>
      <c r="Z96" s="71"/>
      <c r="AA96" s="71"/>
      <c r="AG96" s="72"/>
      <c r="AH96" s="72"/>
      <c r="AI96" s="72"/>
      <c r="AJ96" s="72"/>
      <c r="AK96" s="72"/>
      <c r="AL96" s="72"/>
      <c r="AM96" s="72"/>
      <c r="AN96" s="72"/>
      <c r="AO96" s="72"/>
      <c r="AP96" s="72"/>
      <c r="AQ96" s="72"/>
      <c r="AR96" s="72"/>
      <c r="AS96" s="72"/>
      <c r="AT96" s="72"/>
      <c r="AU96" s="72"/>
      <c r="AV96" s="72"/>
      <c r="AW96" s="72"/>
      <c r="AX96" s="72"/>
      <c r="AY96" s="72"/>
      <c r="AZ96" s="72"/>
      <c r="BA96" s="72"/>
      <c r="BB96" s="72"/>
      <c r="BC96" s="72"/>
      <c r="BD96" s="72"/>
      <c r="BE96" s="72"/>
      <c r="BF96" s="72"/>
      <c r="BG96" s="72"/>
    </row>
    <row r="97" spans="1:59" s="24" customFormat="1" ht="17.100000000000001" customHeight="1">
      <c r="A97" s="73" t="s">
        <v>50</v>
      </c>
      <c r="B97" s="74">
        <f t="shared" ref="B97:G99" si="10">B57+K57</f>
        <v>27</v>
      </c>
      <c r="C97" s="75">
        <f t="shared" si="10"/>
        <v>3</v>
      </c>
      <c r="D97" s="75">
        <f t="shared" si="10"/>
        <v>30</v>
      </c>
      <c r="E97" s="74">
        <f t="shared" si="10"/>
        <v>0</v>
      </c>
      <c r="F97" s="75">
        <f t="shared" si="10"/>
        <v>0</v>
      </c>
      <c r="G97" s="75">
        <f t="shared" si="10"/>
        <v>0</v>
      </c>
      <c r="H97" s="74">
        <f t="shared" si="8"/>
        <v>30</v>
      </c>
      <c r="I97" s="76">
        <f t="shared" si="6"/>
        <v>0</v>
      </c>
      <c r="J97" s="77">
        <f t="shared" si="7"/>
        <v>1.2931034482758621</v>
      </c>
      <c r="K97" s="78"/>
      <c r="L97" s="75"/>
      <c r="M97" s="75"/>
      <c r="N97" s="74"/>
      <c r="O97" s="75"/>
      <c r="P97" s="75"/>
      <c r="Q97" s="74"/>
      <c r="R97" s="76"/>
      <c r="S97" s="77"/>
      <c r="T97" s="70"/>
      <c r="U97" s="70"/>
      <c r="Y97" s="71"/>
      <c r="Z97" s="71"/>
      <c r="AA97" s="71"/>
      <c r="AG97" s="72"/>
      <c r="AH97" s="72"/>
      <c r="AI97" s="72"/>
      <c r="AJ97" s="72"/>
      <c r="AK97" s="72"/>
      <c r="AL97" s="72"/>
      <c r="AM97" s="72"/>
      <c r="AN97" s="72"/>
      <c r="AO97" s="72"/>
      <c r="AP97" s="72"/>
      <c r="AQ97" s="72"/>
      <c r="AR97" s="72"/>
      <c r="AS97" s="72"/>
      <c r="AT97" s="72"/>
      <c r="AU97" s="72"/>
      <c r="AV97" s="72"/>
      <c r="AW97" s="72"/>
      <c r="AX97" s="72"/>
      <c r="AY97" s="72"/>
      <c r="AZ97" s="72"/>
      <c r="BA97" s="72"/>
      <c r="BB97" s="72"/>
      <c r="BC97" s="72"/>
      <c r="BD97" s="72"/>
      <c r="BE97" s="72"/>
      <c r="BF97" s="72"/>
      <c r="BG97" s="72"/>
    </row>
    <row r="98" spans="1:59" s="24" customFormat="1" ht="17.100000000000001" customHeight="1">
      <c r="A98" s="139" t="s">
        <v>51</v>
      </c>
      <c r="B98" s="86">
        <f t="shared" si="10"/>
        <v>33</v>
      </c>
      <c r="C98" s="87">
        <f t="shared" si="10"/>
        <v>1</v>
      </c>
      <c r="D98" s="87">
        <f t="shared" si="10"/>
        <v>34</v>
      </c>
      <c r="E98" s="86">
        <f t="shared" si="10"/>
        <v>0</v>
      </c>
      <c r="F98" s="87">
        <f t="shared" si="10"/>
        <v>0</v>
      </c>
      <c r="G98" s="87">
        <f t="shared" si="10"/>
        <v>0</v>
      </c>
      <c r="H98" s="86">
        <f t="shared" si="8"/>
        <v>34</v>
      </c>
      <c r="I98" s="132">
        <f t="shared" si="6"/>
        <v>0</v>
      </c>
      <c r="J98" s="133">
        <f t="shared" si="7"/>
        <v>1.4655172413793105</v>
      </c>
      <c r="K98" s="90"/>
      <c r="L98" s="87"/>
      <c r="M98" s="87"/>
      <c r="N98" s="86"/>
      <c r="O98" s="87"/>
      <c r="P98" s="87"/>
      <c r="Q98" s="86"/>
      <c r="R98" s="132"/>
      <c r="S98" s="133"/>
      <c r="T98" s="70"/>
      <c r="U98" s="70"/>
      <c r="Y98" s="71"/>
      <c r="Z98" s="71"/>
      <c r="AA98" s="71"/>
      <c r="AG98" s="72"/>
      <c r="AH98" s="72"/>
      <c r="AI98" s="72"/>
      <c r="AJ98" s="72"/>
      <c r="AK98" s="72"/>
      <c r="AL98" s="72"/>
      <c r="AM98" s="72"/>
      <c r="AN98" s="72"/>
      <c r="AO98" s="72"/>
      <c r="AP98" s="72"/>
      <c r="AQ98" s="72"/>
      <c r="AR98" s="72"/>
      <c r="AS98" s="72"/>
      <c r="AT98" s="72"/>
      <c r="AU98" s="72"/>
      <c r="AV98" s="72"/>
      <c r="AW98" s="72"/>
      <c r="AX98" s="72"/>
      <c r="AY98" s="72"/>
      <c r="AZ98" s="72"/>
      <c r="BA98" s="72"/>
      <c r="BB98" s="72"/>
      <c r="BC98" s="72"/>
      <c r="BD98" s="72"/>
      <c r="BE98" s="72"/>
      <c r="BF98" s="72"/>
      <c r="BG98" s="72"/>
    </row>
    <row r="99" spans="1:59" s="24" customFormat="1" ht="17.100000000000001" customHeight="1" thickBot="1">
      <c r="A99" s="112" t="s">
        <v>52</v>
      </c>
      <c r="B99" s="93">
        <f t="shared" si="10"/>
        <v>199</v>
      </c>
      <c r="C99" s="94">
        <f t="shared" si="10"/>
        <v>16</v>
      </c>
      <c r="D99" s="94">
        <f t="shared" si="10"/>
        <v>215</v>
      </c>
      <c r="E99" s="93">
        <f t="shared" si="10"/>
        <v>0</v>
      </c>
      <c r="F99" s="94">
        <f t="shared" si="10"/>
        <v>0</v>
      </c>
      <c r="G99" s="94">
        <f t="shared" si="10"/>
        <v>0</v>
      </c>
      <c r="H99" s="93">
        <f t="shared" si="8"/>
        <v>215</v>
      </c>
      <c r="I99" s="95">
        <f t="shared" si="6"/>
        <v>0</v>
      </c>
      <c r="J99" s="96">
        <f t="shared" si="7"/>
        <v>9.2672413793103452</v>
      </c>
      <c r="K99" s="97"/>
      <c r="L99" s="94"/>
      <c r="M99" s="94"/>
      <c r="N99" s="93"/>
      <c r="O99" s="94"/>
      <c r="P99" s="94"/>
      <c r="Q99" s="93"/>
      <c r="R99" s="95"/>
      <c r="S99" s="96"/>
      <c r="T99" s="91"/>
      <c r="U99" s="91"/>
      <c r="Y99" s="71"/>
      <c r="Z99" s="71"/>
      <c r="AA99" s="71"/>
      <c r="AG99" s="72"/>
      <c r="AH99" s="72"/>
      <c r="AI99" s="72"/>
      <c r="AJ99" s="72"/>
      <c r="AK99" s="72"/>
      <c r="AL99" s="72"/>
      <c r="AM99" s="72"/>
      <c r="AN99" s="72"/>
      <c r="AO99" s="72"/>
      <c r="AP99" s="72"/>
      <c r="AQ99" s="72"/>
      <c r="AR99" s="72"/>
      <c r="AS99" s="72"/>
      <c r="AT99" s="72"/>
      <c r="AU99" s="72"/>
      <c r="AV99" s="72"/>
      <c r="AW99" s="72"/>
      <c r="AX99" s="72"/>
      <c r="AY99" s="72"/>
      <c r="AZ99" s="72"/>
      <c r="BA99" s="72"/>
      <c r="BB99" s="72"/>
      <c r="BC99" s="72"/>
      <c r="BD99" s="72"/>
      <c r="BE99" s="72"/>
      <c r="BF99" s="72"/>
      <c r="BG99" s="72"/>
    </row>
    <row r="100" spans="1:59" s="24" customFormat="1" ht="17.100000000000001" customHeight="1" thickBot="1">
      <c r="A100" s="140" t="s">
        <v>53</v>
      </c>
      <c r="B100" s="141">
        <f>B70+B77+B78+B79+B80+B81+B82+B83+B84+B85+B92+B99</f>
        <v>1882</v>
      </c>
      <c r="C100" s="142">
        <f t="shared" ref="C100:H100" si="11">C70+C77+C78+C79+C80+C81+C82+C83+C84+C85+C92+C99</f>
        <v>363</v>
      </c>
      <c r="D100" s="143">
        <f t="shared" si="11"/>
        <v>2245</v>
      </c>
      <c r="E100" s="141">
        <f t="shared" si="11"/>
        <v>1</v>
      </c>
      <c r="F100" s="144">
        <f t="shared" si="11"/>
        <v>74</v>
      </c>
      <c r="G100" s="143">
        <f t="shared" si="11"/>
        <v>75</v>
      </c>
      <c r="H100" s="297">
        <f t="shared" si="11"/>
        <v>2320</v>
      </c>
      <c r="I100" s="311">
        <f t="shared" si="6"/>
        <v>3.2327586206896552</v>
      </c>
      <c r="J100" s="299">
        <f t="shared" ref="J100" si="12">J70+J77+J78+J79+J80+J81+J82+J83+J84+J85+J92+J99</f>
        <v>100.00000000000001</v>
      </c>
      <c r="K100" s="145"/>
      <c r="L100" s="142"/>
      <c r="M100" s="143"/>
      <c r="N100" s="141"/>
      <c r="O100" s="144"/>
      <c r="P100" s="143"/>
      <c r="Q100" s="297"/>
      <c r="R100" s="298"/>
      <c r="S100" s="299"/>
      <c r="T100" s="91"/>
      <c r="U100" s="91"/>
      <c r="Y100" s="71"/>
      <c r="Z100" s="71"/>
      <c r="AA100" s="71"/>
      <c r="AG100" s="72"/>
      <c r="AH100" s="72"/>
      <c r="AI100" s="72"/>
      <c r="AJ100" s="72"/>
      <c r="AK100" s="72"/>
      <c r="AL100" s="72"/>
      <c r="AM100" s="72"/>
      <c r="AN100" s="72"/>
      <c r="AO100" s="72"/>
      <c r="AP100" s="72"/>
      <c r="AQ100" s="72"/>
      <c r="AR100" s="72"/>
      <c r="AS100" s="72"/>
      <c r="AT100" s="72"/>
      <c r="AU100" s="72"/>
      <c r="AV100" s="72"/>
      <c r="AW100" s="72"/>
      <c r="AX100" s="72"/>
      <c r="AY100" s="72"/>
      <c r="AZ100" s="72"/>
      <c r="BA100" s="72"/>
      <c r="BB100" s="72"/>
      <c r="BC100" s="72"/>
      <c r="BD100" s="72"/>
      <c r="BE100" s="72"/>
      <c r="BF100" s="72"/>
      <c r="BG100" s="72"/>
    </row>
  </sheetData>
  <phoneticPr fontId="3"/>
  <conditionalFormatting sqref="T30:U30 T37:U37 T44:U49 T52:U52 T59:U59 T70:U70 T77:U77 T84:U89 T92:U92 T99:U99">
    <cfRule type="expression" dxfId="26" priority="17" stopIfTrue="1">
      <formula>$Y30=1</formula>
    </cfRule>
  </conditionalFormatting>
  <conditionalFormatting sqref="K30:R30 K37:R37 K44:R49 K52:R52 K59:R59">
    <cfRule type="expression" dxfId="25" priority="7" stopIfTrue="1">
      <formula>$Y30=1</formula>
    </cfRule>
  </conditionalFormatting>
  <conditionalFormatting sqref="B70:J70 B77:J77 B84:J89 B92:J92 B99:J99">
    <cfRule type="expression" dxfId="24" priority="6" stopIfTrue="1">
      <formula>$Y70=1</formula>
    </cfRule>
  </conditionalFormatting>
  <conditionalFormatting sqref="K70:S70 K77:S77 K84:S89 K92:S92 K99:S99">
    <cfRule type="expression" dxfId="23" priority="5" stopIfTrue="1">
      <formula>$Y70=1</formula>
    </cfRule>
  </conditionalFormatting>
  <conditionalFormatting sqref="B30:J30 B37:J37 B44:J49 B52:J52 B59:J59">
    <cfRule type="expression" dxfId="22" priority="4" stopIfTrue="1">
      <formula>$Y30=1</formula>
    </cfRule>
  </conditionalFormatting>
  <conditionalFormatting sqref="S30 S37 S44:S49 S52 S59">
    <cfRule type="expression" dxfId="21" priority="3" stopIfTrue="1">
      <formula>$Y30=1</formula>
    </cfRule>
  </conditionalFormatting>
  <conditionalFormatting sqref="I60">
    <cfRule type="expression" dxfId="20" priority="2" stopIfTrue="1">
      <formula>$Y60=1</formula>
    </cfRule>
  </conditionalFormatting>
  <conditionalFormatting sqref="I100">
    <cfRule type="expression" dxfId="19" priority="1" stopIfTrue="1">
      <formula>$Y100=1</formula>
    </cfRule>
  </conditionalFormatting>
  <printOptions gridLinesSet="0"/>
  <pageMargins left="0.78740157480314965" right="0" top="0.98425196850393704" bottom="0.43307086614173229" header="0.31496062992125984" footer="0.31496062992125984"/>
  <pageSetup paperSize="9" scale="80" orientation="portrait" horizontalDpi="4294967292" r:id="rId1"/>
  <headerFooter alignWithMargins="0"/>
  <rowBreaks count="1" manualBreakCount="1">
    <brk id="6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33</vt:i4>
      </vt:variant>
    </vt:vector>
  </HeadingPairs>
  <TitlesOfParts>
    <vt:vector size="51" baseType="lpstr">
      <vt:lpstr>No.2（集計表）</vt:lpstr>
      <vt:lpstr>no.2（交通流動図）</vt:lpstr>
      <vt:lpstr>No.2-12（方向別）</vt:lpstr>
      <vt:lpstr>No.2-34（方向別）</vt:lpstr>
      <vt:lpstr>No.2-56（方向別）</vt:lpstr>
      <vt:lpstr>No.2-78（方向別）</vt:lpstr>
      <vt:lpstr>No.2-910（方向別）</vt:lpstr>
      <vt:lpstr>No.2Ａ（断面別）</vt:lpstr>
      <vt:lpstr>No.2Ｂ（断面別）</vt:lpstr>
      <vt:lpstr>No.2Ｃ（断面別）</vt:lpstr>
      <vt:lpstr>No.2Ｄ（断面別）</vt:lpstr>
      <vt:lpstr>No.2Ａ（時間変動）</vt:lpstr>
      <vt:lpstr>No.2Ｂ（時間変動）</vt:lpstr>
      <vt:lpstr>No.2Ｃ（時間変動）</vt:lpstr>
      <vt:lpstr>No.2Ｄ（時間変動）</vt:lpstr>
      <vt:lpstr>No.2AB（渋滞長）</vt:lpstr>
      <vt:lpstr>No.2CD（渋滞長）</vt:lpstr>
      <vt:lpstr>No.2（信号現示）</vt:lpstr>
      <vt:lpstr>'no.2（交通流動図）'!Print_Area</vt:lpstr>
      <vt:lpstr>'No.2（集計表）'!Print_Area</vt:lpstr>
      <vt:lpstr>'No.2（信号現示）'!Print_Area</vt:lpstr>
      <vt:lpstr>'No.2-12（方向別）'!Print_Area</vt:lpstr>
      <vt:lpstr>'No.2-34（方向別）'!Print_Area</vt:lpstr>
      <vt:lpstr>'No.2-56（方向別）'!Print_Area</vt:lpstr>
      <vt:lpstr>'No.2-78（方向別）'!Print_Area</vt:lpstr>
      <vt:lpstr>'No.2-910（方向別）'!Print_Area</vt:lpstr>
      <vt:lpstr>'No.2Ａ（時間変動）'!Print_Area</vt:lpstr>
      <vt:lpstr>'No.2Ａ（断面別）'!Print_Area</vt:lpstr>
      <vt:lpstr>'No.2AB（渋滞長）'!Print_Area</vt:lpstr>
      <vt:lpstr>'No.2Ｂ（時間変動）'!Print_Area</vt:lpstr>
      <vt:lpstr>'No.2Ｂ（断面別）'!Print_Area</vt:lpstr>
      <vt:lpstr>'No.2Ｃ（時間変動）'!Print_Area</vt:lpstr>
      <vt:lpstr>'No.2Ｃ（断面別）'!Print_Area</vt:lpstr>
      <vt:lpstr>'No.2CD（渋滞長）'!Print_Area</vt:lpstr>
      <vt:lpstr>'No.2Ｄ（時間変動）'!Print_Area</vt:lpstr>
      <vt:lpstr>'No.2Ｄ（断面別）'!Print_Area</vt:lpstr>
      <vt:lpstr>'No.2-12（方向別）'!Print_Titles</vt:lpstr>
      <vt:lpstr>'No.2-34（方向別）'!Print_Titles</vt:lpstr>
      <vt:lpstr>'No.2-56（方向別）'!Print_Titles</vt:lpstr>
      <vt:lpstr>'No.2-78（方向別）'!Print_Titles</vt:lpstr>
      <vt:lpstr>'No.2-910（方向別）'!Print_Titles</vt:lpstr>
      <vt:lpstr>'No.2Ａ（時間変動）'!Print_Titles</vt:lpstr>
      <vt:lpstr>'No.2Ａ（断面別）'!Print_Titles</vt:lpstr>
      <vt:lpstr>'No.2AB（渋滞長）'!Print_Titles</vt:lpstr>
      <vt:lpstr>'No.2Ｂ（時間変動）'!Print_Titles</vt:lpstr>
      <vt:lpstr>'No.2Ｂ（断面別）'!Print_Titles</vt:lpstr>
      <vt:lpstr>'No.2Ｃ（時間変動）'!Print_Titles</vt:lpstr>
      <vt:lpstr>'No.2Ｃ（断面別）'!Print_Titles</vt:lpstr>
      <vt:lpstr>'No.2CD（渋滞長）'!Print_Titles</vt:lpstr>
      <vt:lpstr>'No.2Ｄ（時間変動）'!Print_Titles</vt:lpstr>
      <vt:lpstr>'No.2Ｄ（断面別）'!Print_Titles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user00</dc:creator>
  <cp:lastModifiedBy>MATSUMTO</cp:lastModifiedBy>
  <cp:lastPrinted>2017-03-21T23:53:27Z</cp:lastPrinted>
  <dcterms:created xsi:type="dcterms:W3CDTF">2016-07-22T04:29:57Z</dcterms:created>
  <dcterms:modified xsi:type="dcterms:W3CDTF">2017-03-21T23:53:52Z</dcterms:modified>
</cp:coreProperties>
</file>