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プロジェクト\都市交通\47期\千葉交通量調査\調査結果\仮成果品\"/>
    </mc:Choice>
  </mc:AlternateContent>
  <bookViews>
    <workbookView xWindow="240" yWindow="75" windowWidth="13995" windowHeight="4650" tabRatio="788" activeTab="3"/>
  </bookViews>
  <sheets>
    <sheet name="流動図" sheetId="44" r:id="rId1"/>
    <sheet name="方向別" sheetId="45" r:id="rId2"/>
    <sheet name="断面別" sheetId="53" r:id="rId3"/>
    <sheet name="変動図" sheetId="54" r:id="rId4"/>
  </sheets>
  <definedNames>
    <definedName name="\a" localSheetId="2">#REF!</definedName>
    <definedName name="\a">#REF!</definedName>
    <definedName name="CT" localSheetId="2">#REF!</definedName>
    <definedName name="CT">#REF!</definedName>
    <definedName name="DATA" localSheetId="2">#REF!</definedName>
    <definedName name="DATA">#REF!</definedName>
    <definedName name="I" localSheetId="2">#REF!</definedName>
    <definedName name="I">#REF!</definedName>
    <definedName name="LOOP" localSheetId="2">#REF!</definedName>
    <definedName name="LOOP">#REF!</definedName>
    <definedName name="PP" localSheetId="2">#REF!</definedName>
    <definedName name="PP">#REF!</definedName>
    <definedName name="_xlnm.Print_Area" localSheetId="3">変動図!$A$1:$N$226</definedName>
    <definedName name="_xlnm.Print_Titles" localSheetId="2">断面別!$1:$7</definedName>
    <definedName name="_xlnm.Print_Titles" localSheetId="3">変動図!$1:$17</definedName>
    <definedName name="_xlnm.Print_Titles" localSheetId="1">方向別!$1:$7</definedName>
    <definedName name="_xlnm.Print_Titles" localSheetId="0">流動図!$1:$2</definedName>
  </definedNames>
  <calcPr calcId="152511" refMode="R1C1"/>
</workbook>
</file>

<file path=xl/calcChain.xml><?xml version="1.0" encoding="utf-8"?>
<calcChain xmlns="http://schemas.openxmlformats.org/spreadsheetml/2006/main">
  <c r="AD185" i="54" l="1" a="1"/>
  <c r="AD187" i="54" s="1"/>
  <c r="AG185" i="54" a="1"/>
  <c r="AG185" i="54"/>
  <c r="AD192" i="54"/>
  <c r="B177" i="54"/>
  <c r="B180" i="54"/>
  <c r="C177" i="54"/>
  <c r="D177" i="54"/>
  <c r="D180" i="54"/>
  <c r="E177" i="54"/>
  <c r="E180" i="54"/>
  <c r="F177" i="54"/>
  <c r="G177" i="54"/>
  <c r="G180" i="54" s="1"/>
  <c r="H177" i="54"/>
  <c r="H180" i="54"/>
  <c r="I177" i="54"/>
  <c r="I180" i="54" s="1"/>
  <c r="J177" i="54"/>
  <c r="J180" i="54" s="1"/>
  <c r="K177" i="54"/>
  <c r="K180" i="54" s="1"/>
  <c r="L177" i="54"/>
  <c r="L180" i="54"/>
  <c r="M177" i="54"/>
  <c r="M180" i="54"/>
  <c r="N178" i="54"/>
  <c r="N179" i="54"/>
  <c r="B200" i="54"/>
  <c r="C200" i="54"/>
  <c r="C203" i="54"/>
  <c r="D200" i="54"/>
  <c r="E200" i="54"/>
  <c r="E203" i="54" s="1"/>
  <c r="F200" i="54"/>
  <c r="F203" i="54" s="1"/>
  <c r="G200" i="54"/>
  <c r="G203" i="54"/>
  <c r="H200" i="54"/>
  <c r="H203" i="54"/>
  <c r="I200" i="54"/>
  <c r="I203" i="54" s="1"/>
  <c r="J200" i="54"/>
  <c r="J203" i="54" s="1"/>
  <c r="K200" i="54"/>
  <c r="K203" i="54"/>
  <c r="L200" i="54"/>
  <c r="L203" i="54"/>
  <c r="M200" i="54"/>
  <c r="M203" i="54"/>
  <c r="N201" i="54"/>
  <c r="N202" i="54"/>
  <c r="B224" i="54"/>
  <c r="C224" i="54"/>
  <c r="D224" i="54"/>
  <c r="E224" i="54"/>
  <c r="E223" i="54" s="1"/>
  <c r="E226" i="54" s="1"/>
  <c r="F224" i="54"/>
  <c r="F223" i="54" s="1"/>
  <c r="F226" i="54" s="1"/>
  <c r="G224" i="54"/>
  <c r="G223" i="54" s="1"/>
  <c r="H224" i="54"/>
  <c r="I224" i="54"/>
  <c r="J224" i="54"/>
  <c r="K224" i="54"/>
  <c r="L224" i="54"/>
  <c r="M224" i="54"/>
  <c r="M223" i="54" s="1"/>
  <c r="M226" i="54" s="1"/>
  <c r="B225" i="54"/>
  <c r="C225" i="54"/>
  <c r="D225" i="54"/>
  <c r="E225" i="54"/>
  <c r="F225" i="54"/>
  <c r="G225" i="54"/>
  <c r="H225" i="54"/>
  <c r="I225" i="54"/>
  <c r="J225" i="54"/>
  <c r="K225" i="54"/>
  <c r="L225" i="54"/>
  <c r="M225" i="54"/>
  <c r="AD94" i="54" a="1"/>
  <c r="AD96" i="54"/>
  <c r="AG94" i="54" a="1"/>
  <c r="AG94" i="54"/>
  <c r="B107" i="54"/>
  <c r="C107" i="54"/>
  <c r="D107" i="54"/>
  <c r="D110" i="54" s="1"/>
  <c r="E107" i="54"/>
  <c r="E110" i="54"/>
  <c r="F107" i="54"/>
  <c r="F110" i="54"/>
  <c r="G107" i="54"/>
  <c r="G110" i="54" s="1"/>
  <c r="H107" i="54"/>
  <c r="H110" i="54" s="1"/>
  <c r="I107" i="54"/>
  <c r="I110" i="54"/>
  <c r="J107" i="54"/>
  <c r="J110" i="54" s="1"/>
  <c r="K107" i="54"/>
  <c r="K110" i="54"/>
  <c r="L107" i="54"/>
  <c r="L110" i="54" s="1"/>
  <c r="M107" i="54"/>
  <c r="M110" i="54"/>
  <c r="N108" i="54"/>
  <c r="N109" i="54"/>
  <c r="B130" i="54"/>
  <c r="C130" i="54"/>
  <c r="C133" i="54"/>
  <c r="D130" i="54"/>
  <c r="D133" i="54" s="1"/>
  <c r="E130" i="54"/>
  <c r="E133" i="54"/>
  <c r="F130" i="54"/>
  <c r="F133" i="54"/>
  <c r="G130" i="54"/>
  <c r="G133" i="54" s="1"/>
  <c r="H130" i="54"/>
  <c r="H133" i="54" s="1"/>
  <c r="I130" i="54"/>
  <c r="I133" i="54"/>
  <c r="J130" i="54"/>
  <c r="J133" i="54" s="1"/>
  <c r="K130" i="54"/>
  <c r="K133" i="54"/>
  <c r="L130" i="54"/>
  <c r="L133" i="54" s="1"/>
  <c r="M130" i="54"/>
  <c r="M133" i="54"/>
  <c r="N131" i="54"/>
  <c r="N132" i="54"/>
  <c r="B154" i="54"/>
  <c r="C154" i="54"/>
  <c r="D154" i="54"/>
  <c r="E154" i="54"/>
  <c r="F154" i="54"/>
  <c r="G154" i="54"/>
  <c r="H154" i="54"/>
  <c r="H153" i="54" s="1"/>
  <c r="I154" i="54"/>
  <c r="I153" i="54" s="1"/>
  <c r="J154" i="54"/>
  <c r="J153" i="54" s="1"/>
  <c r="K154" i="54"/>
  <c r="L154" i="54"/>
  <c r="M154" i="54"/>
  <c r="B155" i="54"/>
  <c r="C155" i="54"/>
  <c r="D155" i="54"/>
  <c r="E155" i="54"/>
  <c r="F155" i="54"/>
  <c r="G155" i="54"/>
  <c r="H155" i="54"/>
  <c r="I155" i="54"/>
  <c r="J155" i="54"/>
  <c r="J156" i="54" s="1"/>
  <c r="K155" i="54"/>
  <c r="L155" i="54"/>
  <c r="M155" i="54"/>
  <c r="M153" i="54" s="1"/>
  <c r="G226" i="54"/>
  <c r="AD193" i="54"/>
  <c r="AD186" i="54"/>
  <c r="AD194" i="54"/>
  <c r="L223" i="54"/>
  <c r="H223" i="54"/>
  <c r="AD190" i="54"/>
  <c r="AD189" i="54"/>
  <c r="F153" i="54"/>
  <c r="F156" i="54"/>
  <c r="I156" i="54"/>
  <c r="J223" i="54"/>
  <c r="AG196" i="54"/>
  <c r="AJ196" i="54" s="1"/>
  <c r="AD191" i="54"/>
  <c r="G153" i="54"/>
  <c r="G156" i="54" s="1"/>
  <c r="K153" i="54"/>
  <c r="C153" i="54"/>
  <c r="AG187" i="54"/>
  <c r="AD102" i="54"/>
  <c r="AD101" i="54"/>
  <c r="D223" i="54"/>
  <c r="AD98" i="54"/>
  <c r="AD95" i="54"/>
  <c r="AJ95" i="54" s="1"/>
  <c r="C180" i="54"/>
  <c r="AD196" i="54"/>
  <c r="AD188" i="54"/>
  <c r="AD195" i="54"/>
  <c r="AD103" i="54"/>
  <c r="M156" i="54"/>
  <c r="E153" i="54"/>
  <c r="AG105" i="54"/>
  <c r="AD100" i="54"/>
  <c r="AD99" i="54"/>
  <c r="AG96" i="54"/>
  <c r="AD94" i="54"/>
  <c r="AG103" i="54"/>
  <c r="AG95" i="54"/>
  <c r="AD105" i="54"/>
  <c r="AJ105" i="54" s="1"/>
  <c r="AG102" i="54"/>
  <c r="AJ102" i="54"/>
  <c r="AD97" i="54"/>
  <c r="AD104" i="54"/>
  <c r="AD3" i="54" a="1"/>
  <c r="AG3" i="54" a="1"/>
  <c r="B37" i="54"/>
  <c r="C37" i="54"/>
  <c r="C40" i="54"/>
  <c r="D37" i="54"/>
  <c r="D40" i="54" s="1"/>
  <c r="E37" i="54"/>
  <c r="E40" i="54"/>
  <c r="F37" i="54"/>
  <c r="F40" i="54" s="1"/>
  <c r="G37" i="54"/>
  <c r="G40" i="54"/>
  <c r="H37" i="54"/>
  <c r="H40" i="54"/>
  <c r="I37" i="54"/>
  <c r="I40" i="54" s="1"/>
  <c r="J37" i="54"/>
  <c r="K37" i="54"/>
  <c r="K40" i="54" s="1"/>
  <c r="L37" i="54"/>
  <c r="L40" i="54"/>
  <c r="M37" i="54"/>
  <c r="M40" i="54"/>
  <c r="N38" i="54"/>
  <c r="N39" i="54"/>
  <c r="J40" i="54"/>
  <c r="B60" i="54"/>
  <c r="C60" i="54"/>
  <c r="C63" i="54"/>
  <c r="D60" i="54"/>
  <c r="D63" i="54"/>
  <c r="E60" i="54"/>
  <c r="F60" i="54"/>
  <c r="F63" i="54" s="1"/>
  <c r="G60" i="54"/>
  <c r="G63" i="54"/>
  <c r="H60" i="54"/>
  <c r="H63" i="54" s="1"/>
  <c r="I60" i="54"/>
  <c r="I63" i="54" s="1"/>
  <c r="J60" i="54"/>
  <c r="J63" i="54" s="1"/>
  <c r="K60" i="54"/>
  <c r="K63" i="54"/>
  <c r="L60" i="54"/>
  <c r="L63" i="54"/>
  <c r="M60" i="54"/>
  <c r="M63" i="54"/>
  <c r="N61" i="54"/>
  <c r="N62" i="54"/>
  <c r="B84" i="54"/>
  <c r="N84" i="54" s="1"/>
  <c r="C84" i="54"/>
  <c r="D84" i="54"/>
  <c r="E84" i="54"/>
  <c r="E83" i="54" s="1"/>
  <c r="E86" i="54" s="1"/>
  <c r="F84" i="54"/>
  <c r="G84" i="54"/>
  <c r="G83" i="54" s="1"/>
  <c r="H84" i="54"/>
  <c r="I84" i="54"/>
  <c r="J84" i="54"/>
  <c r="J83" i="54" s="1"/>
  <c r="K84" i="54"/>
  <c r="L84" i="54"/>
  <c r="M84" i="54"/>
  <c r="M83" i="54" s="1"/>
  <c r="M86" i="54" s="1"/>
  <c r="B85" i="54"/>
  <c r="C85" i="54"/>
  <c r="D85" i="54"/>
  <c r="E85" i="54"/>
  <c r="F85" i="54"/>
  <c r="G85" i="54"/>
  <c r="H85" i="54"/>
  <c r="I85" i="54"/>
  <c r="J85" i="54"/>
  <c r="K85" i="54"/>
  <c r="L85" i="54"/>
  <c r="M85" i="54"/>
  <c r="AG12" i="54"/>
  <c r="L83" i="54"/>
  <c r="L86" i="54" s="1"/>
  <c r="F83" i="54"/>
  <c r="F86" i="54" s="1"/>
  <c r="I83" i="54"/>
  <c r="D226" i="54"/>
  <c r="G86" i="54"/>
  <c r="D83" i="54"/>
  <c r="D86" i="54" s="1"/>
  <c r="B63" i="54"/>
  <c r="AD7" i="54"/>
  <c r="B83" i="54"/>
  <c r="B86" i="54"/>
  <c r="AD13" i="54"/>
  <c r="AG10" i="54"/>
  <c r="AD8" i="54"/>
  <c r="I171" i="53"/>
  <c r="J171" i="53"/>
  <c r="K171" i="53"/>
  <c r="L171" i="53"/>
  <c r="I172" i="53"/>
  <c r="J172" i="53"/>
  <c r="K172" i="53"/>
  <c r="L172" i="53"/>
  <c r="I173" i="53"/>
  <c r="M173" i="53" s="1"/>
  <c r="N173" i="53" s="1"/>
  <c r="J173" i="53"/>
  <c r="K173" i="53"/>
  <c r="K177" i="53" s="1"/>
  <c r="K207" i="53" s="1"/>
  <c r="L173" i="53"/>
  <c r="I174" i="53"/>
  <c r="M174" i="53" s="1"/>
  <c r="J174" i="53"/>
  <c r="K174" i="53"/>
  <c r="L174" i="53"/>
  <c r="I175" i="53"/>
  <c r="J175" i="53"/>
  <c r="K175" i="53"/>
  <c r="L175" i="53"/>
  <c r="I176" i="53"/>
  <c r="M176" i="53" s="1"/>
  <c r="J176" i="53"/>
  <c r="K176" i="53"/>
  <c r="L176" i="53"/>
  <c r="N176" i="53"/>
  <c r="I178" i="53"/>
  <c r="J178" i="53"/>
  <c r="J184" i="53" s="1"/>
  <c r="K178" i="53"/>
  <c r="L178" i="53"/>
  <c r="I179" i="53"/>
  <c r="J179" i="53"/>
  <c r="K179" i="53"/>
  <c r="L179" i="53"/>
  <c r="I180" i="53"/>
  <c r="J180" i="53"/>
  <c r="K180" i="53"/>
  <c r="K184" i="53" s="1"/>
  <c r="L180" i="53"/>
  <c r="I181" i="53"/>
  <c r="J181" i="53"/>
  <c r="K181" i="53"/>
  <c r="M181" i="53" s="1"/>
  <c r="L181" i="53"/>
  <c r="I182" i="53"/>
  <c r="J182" i="53"/>
  <c r="K182" i="53"/>
  <c r="L182" i="53"/>
  <c r="I183" i="53"/>
  <c r="J183" i="53"/>
  <c r="K183" i="53"/>
  <c r="L183" i="53"/>
  <c r="I185" i="53"/>
  <c r="M185" i="53" s="1"/>
  <c r="J185" i="53"/>
  <c r="K185" i="53"/>
  <c r="L185" i="53"/>
  <c r="I186" i="53"/>
  <c r="J186" i="53"/>
  <c r="K186" i="53"/>
  <c r="L186" i="53"/>
  <c r="I187" i="53"/>
  <c r="J187" i="53"/>
  <c r="K187" i="53"/>
  <c r="L187" i="53"/>
  <c r="I188" i="53"/>
  <c r="J188" i="53"/>
  <c r="K188" i="53"/>
  <c r="L188" i="53"/>
  <c r="I189" i="53"/>
  <c r="M189" i="53" s="1"/>
  <c r="J189" i="53"/>
  <c r="K189" i="53"/>
  <c r="L189" i="53"/>
  <c r="I190" i="53"/>
  <c r="J190" i="53"/>
  <c r="K190" i="53"/>
  <c r="L190" i="53"/>
  <c r="I191" i="53"/>
  <c r="M191" i="53" s="1"/>
  <c r="J191" i="53"/>
  <c r="K191" i="53"/>
  <c r="L191" i="53"/>
  <c r="I192" i="53"/>
  <c r="J192" i="53"/>
  <c r="K192" i="53"/>
  <c r="L192" i="53"/>
  <c r="I193" i="53"/>
  <c r="M193" i="53"/>
  <c r="N193" i="53" s="1"/>
  <c r="J193" i="53"/>
  <c r="K193" i="53"/>
  <c r="L193" i="53"/>
  <c r="I194" i="53"/>
  <c r="J194" i="53"/>
  <c r="K194" i="53"/>
  <c r="L194" i="53"/>
  <c r="I195" i="53"/>
  <c r="M195" i="53" s="1"/>
  <c r="J195" i="53"/>
  <c r="K195" i="53"/>
  <c r="L195" i="53"/>
  <c r="I196" i="53"/>
  <c r="J196" i="53"/>
  <c r="K196" i="53"/>
  <c r="M196" i="53"/>
  <c r="N196" i="53" s="1"/>
  <c r="L196" i="53"/>
  <c r="I197" i="53"/>
  <c r="J197" i="53"/>
  <c r="K197" i="53"/>
  <c r="L197" i="53"/>
  <c r="I198" i="53"/>
  <c r="J198" i="53"/>
  <c r="K198" i="53"/>
  <c r="L198" i="53"/>
  <c r="I199" i="53"/>
  <c r="I200" i="53"/>
  <c r="I206" i="53" s="1"/>
  <c r="J200" i="53"/>
  <c r="K200" i="53"/>
  <c r="M200" i="53" s="1"/>
  <c r="N200" i="53" s="1"/>
  <c r="L200" i="53"/>
  <c r="L206" i="53" s="1"/>
  <c r="I201" i="53"/>
  <c r="J201" i="53"/>
  <c r="K201" i="53"/>
  <c r="L201" i="53"/>
  <c r="I202" i="53"/>
  <c r="J202" i="53"/>
  <c r="M202" i="53" s="1"/>
  <c r="K202" i="53"/>
  <c r="L202" i="53"/>
  <c r="I203" i="53"/>
  <c r="J203" i="53"/>
  <c r="K203" i="53"/>
  <c r="L203" i="53"/>
  <c r="I204" i="53"/>
  <c r="J204" i="53"/>
  <c r="K204" i="53"/>
  <c r="L204" i="53"/>
  <c r="I205" i="53"/>
  <c r="J205" i="53"/>
  <c r="K205" i="53"/>
  <c r="L205" i="53"/>
  <c r="I91" i="53"/>
  <c r="M91" i="53" s="1"/>
  <c r="J91" i="53"/>
  <c r="K91" i="53"/>
  <c r="L91" i="53"/>
  <c r="I92" i="53"/>
  <c r="J92" i="53"/>
  <c r="K92" i="53"/>
  <c r="L92" i="53"/>
  <c r="L97" i="53" s="1"/>
  <c r="I93" i="53"/>
  <c r="J93" i="53"/>
  <c r="K93" i="53"/>
  <c r="L93" i="53"/>
  <c r="I94" i="53"/>
  <c r="J94" i="53"/>
  <c r="K94" i="53"/>
  <c r="M94" i="53" s="1"/>
  <c r="L94" i="53"/>
  <c r="I95" i="53"/>
  <c r="J95" i="53"/>
  <c r="K95" i="53"/>
  <c r="L95" i="53"/>
  <c r="I96" i="53"/>
  <c r="M96" i="53" s="1"/>
  <c r="N96" i="53" s="1"/>
  <c r="J96" i="53"/>
  <c r="K96" i="53"/>
  <c r="L96" i="53"/>
  <c r="I98" i="53"/>
  <c r="J98" i="53"/>
  <c r="K98" i="53"/>
  <c r="L98" i="53"/>
  <c r="I99" i="53"/>
  <c r="J99" i="53"/>
  <c r="K99" i="53"/>
  <c r="L99" i="53"/>
  <c r="I100" i="53"/>
  <c r="J100" i="53"/>
  <c r="K100" i="53"/>
  <c r="K104" i="53"/>
  <c r="L100" i="53"/>
  <c r="N100" i="53" s="1"/>
  <c r="L104" i="53"/>
  <c r="I101" i="53"/>
  <c r="M101" i="53"/>
  <c r="J101" i="53"/>
  <c r="K101" i="53"/>
  <c r="L101" i="53"/>
  <c r="I102" i="53"/>
  <c r="J102" i="53"/>
  <c r="K102" i="53"/>
  <c r="L102" i="53"/>
  <c r="I103" i="53"/>
  <c r="J103" i="53"/>
  <c r="K103" i="53"/>
  <c r="L103" i="53"/>
  <c r="M103" i="53"/>
  <c r="N103" i="53"/>
  <c r="I105" i="53"/>
  <c r="J105" i="53"/>
  <c r="K105" i="53"/>
  <c r="L105" i="53"/>
  <c r="I106" i="53"/>
  <c r="J106" i="53"/>
  <c r="K106" i="53"/>
  <c r="L106" i="53"/>
  <c r="I107" i="53"/>
  <c r="M107" i="53" s="1"/>
  <c r="N107" i="53" s="1"/>
  <c r="J107" i="53"/>
  <c r="K107" i="53"/>
  <c r="L107" i="53"/>
  <c r="I108" i="53"/>
  <c r="J108" i="53"/>
  <c r="K108" i="53"/>
  <c r="L108" i="53"/>
  <c r="I109" i="53"/>
  <c r="J109" i="53"/>
  <c r="K109" i="53"/>
  <c r="L109" i="53"/>
  <c r="I110" i="53"/>
  <c r="J110" i="53"/>
  <c r="K110" i="53"/>
  <c r="K150" i="53" s="1"/>
  <c r="L110" i="53"/>
  <c r="I111" i="53"/>
  <c r="M111" i="53" s="1"/>
  <c r="J111" i="53"/>
  <c r="K111" i="53"/>
  <c r="L111" i="53"/>
  <c r="I112" i="53"/>
  <c r="M112" i="53" s="1"/>
  <c r="J112" i="53"/>
  <c r="K112" i="53"/>
  <c r="L112" i="53"/>
  <c r="I113" i="53"/>
  <c r="J113" i="53"/>
  <c r="K113" i="53"/>
  <c r="L113" i="53"/>
  <c r="I114" i="53"/>
  <c r="J114" i="53"/>
  <c r="K114" i="53"/>
  <c r="L114" i="53"/>
  <c r="I115" i="53"/>
  <c r="J115" i="53"/>
  <c r="K115" i="53"/>
  <c r="L115" i="53"/>
  <c r="I116" i="53"/>
  <c r="J116" i="53"/>
  <c r="K116" i="53"/>
  <c r="L116" i="53"/>
  <c r="I117" i="53"/>
  <c r="M117" i="53" s="1"/>
  <c r="J117" i="53"/>
  <c r="N117" i="53"/>
  <c r="K117" i="53"/>
  <c r="L117" i="53"/>
  <c r="I118" i="53"/>
  <c r="J118" i="53"/>
  <c r="M118" i="53"/>
  <c r="K118" i="53"/>
  <c r="L118" i="53"/>
  <c r="K119" i="53"/>
  <c r="I120" i="53"/>
  <c r="J120" i="53"/>
  <c r="K120" i="53"/>
  <c r="L120" i="53"/>
  <c r="M120" i="53"/>
  <c r="I121" i="53"/>
  <c r="J121" i="53"/>
  <c r="K121" i="53"/>
  <c r="L121" i="53"/>
  <c r="I122" i="53"/>
  <c r="J122" i="53"/>
  <c r="K122" i="53"/>
  <c r="L122" i="53"/>
  <c r="I123" i="53"/>
  <c r="M123" i="53" s="1"/>
  <c r="J123" i="53"/>
  <c r="K123" i="53"/>
  <c r="L123" i="53"/>
  <c r="N123" i="53"/>
  <c r="I124" i="53"/>
  <c r="J124" i="53"/>
  <c r="K124" i="53"/>
  <c r="L124" i="53"/>
  <c r="I125" i="53"/>
  <c r="J125" i="53"/>
  <c r="K125" i="53"/>
  <c r="L125" i="53"/>
  <c r="K126" i="53"/>
  <c r="I11" i="53"/>
  <c r="J11" i="53"/>
  <c r="K11" i="53"/>
  <c r="L11" i="53"/>
  <c r="I12" i="53"/>
  <c r="J12" i="53"/>
  <c r="K12" i="53"/>
  <c r="L12" i="53"/>
  <c r="I13" i="53"/>
  <c r="J13" i="53"/>
  <c r="K13" i="53"/>
  <c r="L13" i="53"/>
  <c r="I14" i="53"/>
  <c r="J14" i="53"/>
  <c r="K14" i="53"/>
  <c r="M14" i="53"/>
  <c r="L14" i="53"/>
  <c r="I15" i="53"/>
  <c r="J15" i="53"/>
  <c r="K15" i="53"/>
  <c r="L15" i="53"/>
  <c r="I16" i="53"/>
  <c r="M16" i="53" s="1"/>
  <c r="J16" i="53"/>
  <c r="N16" i="53" s="1"/>
  <c r="K16" i="53"/>
  <c r="L16" i="53"/>
  <c r="I18" i="53"/>
  <c r="J18" i="53"/>
  <c r="K18" i="53"/>
  <c r="L18" i="53"/>
  <c r="I19" i="53"/>
  <c r="M19" i="53" s="1"/>
  <c r="J19" i="53"/>
  <c r="K19" i="53"/>
  <c r="L19" i="53"/>
  <c r="I20" i="53"/>
  <c r="J20" i="53"/>
  <c r="K20" i="53"/>
  <c r="L20" i="53"/>
  <c r="I21" i="53"/>
  <c r="J21" i="53"/>
  <c r="K21" i="53"/>
  <c r="L21" i="53"/>
  <c r="I22" i="53"/>
  <c r="J22" i="53"/>
  <c r="K22" i="53"/>
  <c r="L22" i="53"/>
  <c r="I23" i="53"/>
  <c r="M23" i="53" s="1"/>
  <c r="J23" i="53"/>
  <c r="N23" i="53" s="1"/>
  <c r="K23" i="53"/>
  <c r="L23" i="53"/>
  <c r="I25" i="53"/>
  <c r="J25" i="53"/>
  <c r="K25" i="53"/>
  <c r="L25" i="53"/>
  <c r="I26" i="53"/>
  <c r="J26" i="53"/>
  <c r="K26" i="53"/>
  <c r="L26" i="53"/>
  <c r="I27" i="53"/>
  <c r="M27" i="53"/>
  <c r="N27" i="53"/>
  <c r="J27" i="53"/>
  <c r="K27" i="53"/>
  <c r="L27" i="53"/>
  <c r="I28" i="53"/>
  <c r="M28" i="53"/>
  <c r="J28" i="53"/>
  <c r="K28" i="53"/>
  <c r="L28" i="53"/>
  <c r="I29" i="53"/>
  <c r="J29" i="53"/>
  <c r="K29" i="53"/>
  <c r="L29" i="53"/>
  <c r="I30" i="53"/>
  <c r="M30" i="53" s="1"/>
  <c r="J30" i="53"/>
  <c r="K30" i="53"/>
  <c r="L30" i="53"/>
  <c r="I31" i="53"/>
  <c r="J31" i="53"/>
  <c r="K31" i="53"/>
  <c r="L31" i="53"/>
  <c r="I32" i="53"/>
  <c r="J32" i="53"/>
  <c r="K32" i="53"/>
  <c r="L32" i="53"/>
  <c r="I33" i="53"/>
  <c r="J33" i="53"/>
  <c r="K33" i="53"/>
  <c r="L33" i="53"/>
  <c r="I34" i="53"/>
  <c r="M34" i="53"/>
  <c r="J34" i="53"/>
  <c r="K34" i="53"/>
  <c r="K39" i="53"/>
  <c r="L34" i="53"/>
  <c r="I35" i="53"/>
  <c r="N35" i="53"/>
  <c r="J35" i="53"/>
  <c r="M35" i="53" s="1"/>
  <c r="K35" i="53"/>
  <c r="L35" i="53"/>
  <c r="I36" i="53"/>
  <c r="J36" i="53"/>
  <c r="K36" i="53"/>
  <c r="L36" i="53"/>
  <c r="N36" i="53" s="1"/>
  <c r="I37" i="53"/>
  <c r="J37" i="53"/>
  <c r="K37" i="53"/>
  <c r="L37" i="53"/>
  <c r="I38" i="53"/>
  <c r="J38" i="53"/>
  <c r="K38" i="53"/>
  <c r="L38" i="53"/>
  <c r="M38" i="53"/>
  <c r="I40" i="53"/>
  <c r="I46" i="53" s="1"/>
  <c r="J40" i="53"/>
  <c r="K40" i="53"/>
  <c r="L40" i="53"/>
  <c r="I41" i="53"/>
  <c r="J41" i="53"/>
  <c r="K41" i="53"/>
  <c r="L41" i="53"/>
  <c r="M41" i="53" s="1"/>
  <c r="I42" i="53"/>
  <c r="M42" i="53" s="1"/>
  <c r="N42" i="53" s="1"/>
  <c r="J42" i="53"/>
  <c r="K42" i="53"/>
  <c r="L42" i="53"/>
  <c r="I43" i="53"/>
  <c r="J43" i="53"/>
  <c r="K43" i="53"/>
  <c r="L43" i="53"/>
  <c r="I44" i="53"/>
  <c r="J44" i="53"/>
  <c r="K44" i="53"/>
  <c r="L44" i="53"/>
  <c r="I45" i="53"/>
  <c r="J45" i="53"/>
  <c r="N45" i="53" s="1"/>
  <c r="K45" i="53"/>
  <c r="L45" i="53"/>
  <c r="A6" i="53"/>
  <c r="A5" i="53"/>
  <c r="A2" i="53"/>
  <c r="N41" i="53"/>
  <c r="M92" i="53"/>
  <c r="N30" i="53"/>
  <c r="M121" i="53"/>
  <c r="M20" i="53"/>
  <c r="N34" i="53"/>
  <c r="M113" i="53"/>
  <c r="M100" i="53"/>
  <c r="L126" i="53"/>
  <c r="N204" i="53"/>
  <c r="M187" i="53"/>
  <c r="N94" i="53"/>
  <c r="I177" i="53"/>
  <c r="M171" i="53"/>
  <c r="N171" i="53" s="1"/>
  <c r="K199" i="53"/>
  <c r="M11" i="53"/>
  <c r="N111" i="53"/>
  <c r="M108" i="53"/>
  <c r="M197" i="53"/>
  <c r="N197" i="53" s="1"/>
  <c r="K97" i="53"/>
  <c r="M192" i="53"/>
  <c r="N192" i="53"/>
  <c r="J177" i="53"/>
  <c r="I126" i="53"/>
  <c r="N118" i="53"/>
  <c r="N202" i="53"/>
  <c r="M204" i="53"/>
  <c r="L184" i="53"/>
  <c r="K206" i="53"/>
  <c r="N181" i="53"/>
  <c r="M172" i="53"/>
  <c r="I216" i="45"/>
  <c r="B171" i="53" s="1"/>
  <c r="J216" i="45"/>
  <c r="C171" i="53"/>
  <c r="K216" i="45"/>
  <c r="D171" i="53" s="1"/>
  <c r="L216" i="45"/>
  <c r="M216" i="45" s="1"/>
  <c r="I217" i="45"/>
  <c r="B172" i="53"/>
  <c r="J217" i="45"/>
  <c r="C172" i="53"/>
  <c r="J212" i="53"/>
  <c r="K217" i="45"/>
  <c r="L217" i="45"/>
  <c r="E172" i="53"/>
  <c r="I218" i="45"/>
  <c r="B173" i="53" s="1"/>
  <c r="J218" i="45"/>
  <c r="C173" i="53"/>
  <c r="K218" i="45"/>
  <c r="D173" i="53"/>
  <c r="K213" i="53"/>
  <c r="L218" i="45"/>
  <c r="E173" i="53"/>
  <c r="L213" i="53" s="1"/>
  <c r="I219" i="45"/>
  <c r="B174" i="53"/>
  <c r="J219" i="45"/>
  <c r="C174" i="53"/>
  <c r="K219" i="45"/>
  <c r="D174" i="53" s="1"/>
  <c r="K214" i="53"/>
  <c r="L219" i="45"/>
  <c r="E174" i="53" s="1"/>
  <c r="L214" i="53"/>
  <c r="I220" i="45"/>
  <c r="B175" i="53"/>
  <c r="I215" i="53" s="1"/>
  <c r="J220" i="45"/>
  <c r="C175" i="53" s="1"/>
  <c r="J215" i="53"/>
  <c r="K220" i="45"/>
  <c r="D175" i="53"/>
  <c r="K215" i="53" s="1"/>
  <c r="L220" i="45"/>
  <c r="E175" i="53"/>
  <c r="L215" i="53" s="1"/>
  <c r="I221" i="45"/>
  <c r="B176" i="53"/>
  <c r="J221" i="45"/>
  <c r="K221" i="45"/>
  <c r="D176" i="53"/>
  <c r="K216" i="53" s="1"/>
  <c r="L221" i="45"/>
  <c r="E176" i="53"/>
  <c r="L216" i="53" s="1"/>
  <c r="I223" i="45"/>
  <c r="B178" i="53" s="1"/>
  <c r="J223" i="45"/>
  <c r="C178" i="53"/>
  <c r="K223" i="45"/>
  <c r="L223" i="45"/>
  <c r="E178" i="53"/>
  <c r="I224" i="45"/>
  <c r="J224" i="45"/>
  <c r="C179" i="53"/>
  <c r="J219" i="53"/>
  <c r="K224" i="45"/>
  <c r="D179" i="53"/>
  <c r="K219" i="53"/>
  <c r="L224" i="45"/>
  <c r="I225" i="45"/>
  <c r="B180" i="53"/>
  <c r="J225" i="45"/>
  <c r="C180" i="53"/>
  <c r="K225" i="45"/>
  <c r="L225" i="45"/>
  <c r="I226" i="45"/>
  <c r="J226" i="45"/>
  <c r="K226" i="45"/>
  <c r="D181" i="53"/>
  <c r="K221" i="53"/>
  <c r="L226" i="45"/>
  <c r="E181" i="53"/>
  <c r="L221" i="53" s="1"/>
  <c r="I227" i="45"/>
  <c r="B182" i="53" s="1"/>
  <c r="J227" i="45"/>
  <c r="C182" i="53"/>
  <c r="K227" i="45"/>
  <c r="D182" i="53" s="1"/>
  <c r="K222" i="53" s="1"/>
  <c r="L227" i="45"/>
  <c r="E182" i="53" s="1"/>
  <c r="I228" i="45"/>
  <c r="B183" i="53"/>
  <c r="J228" i="45"/>
  <c r="C183" i="53" s="1"/>
  <c r="J223" i="53"/>
  <c r="K228" i="45"/>
  <c r="D183" i="53"/>
  <c r="K223" i="53" s="1"/>
  <c r="L228" i="45"/>
  <c r="E183" i="53"/>
  <c r="I230" i="45"/>
  <c r="B185" i="53"/>
  <c r="J230" i="45"/>
  <c r="C185" i="53"/>
  <c r="K230" i="45"/>
  <c r="D185" i="53" s="1"/>
  <c r="K225" i="53"/>
  <c r="L230" i="45"/>
  <c r="E185" i="53" s="1"/>
  <c r="L225" i="53"/>
  <c r="I231" i="45"/>
  <c r="J231" i="45"/>
  <c r="C186" i="53" s="1"/>
  <c r="K231" i="45"/>
  <c r="D186" i="53" s="1"/>
  <c r="K226" i="53" s="1"/>
  <c r="L231" i="45"/>
  <c r="E186" i="53" s="1"/>
  <c r="L226" i="53"/>
  <c r="I232" i="45"/>
  <c r="B187" i="53" s="1"/>
  <c r="J232" i="45"/>
  <c r="K232" i="45"/>
  <c r="L232" i="45"/>
  <c r="E187" i="53" s="1"/>
  <c r="L227" i="53"/>
  <c r="I233" i="45"/>
  <c r="B188" i="53" s="1"/>
  <c r="J233" i="45"/>
  <c r="K233" i="45"/>
  <c r="D188" i="53" s="1"/>
  <c r="K228" i="53" s="1"/>
  <c r="L233" i="45"/>
  <c r="E188" i="53" s="1"/>
  <c r="L228" i="53"/>
  <c r="I234" i="45"/>
  <c r="B189" i="53"/>
  <c r="J234" i="45"/>
  <c r="C189" i="53" s="1"/>
  <c r="K234" i="45"/>
  <c r="D189" i="53" s="1"/>
  <c r="K229" i="53" s="1"/>
  <c r="L234" i="45"/>
  <c r="E189" i="53" s="1"/>
  <c r="L229" i="53"/>
  <c r="I235" i="45"/>
  <c r="B190" i="53" s="1"/>
  <c r="J235" i="45"/>
  <c r="C190" i="53" s="1"/>
  <c r="K235" i="45"/>
  <c r="D190" i="53"/>
  <c r="F190" i="53" s="1"/>
  <c r="K230" i="53"/>
  <c r="L235" i="45"/>
  <c r="E190" i="53"/>
  <c r="L230" i="53" s="1"/>
  <c r="I236" i="45"/>
  <c r="J236" i="45"/>
  <c r="C191" i="53"/>
  <c r="J231" i="53"/>
  <c r="K236" i="45"/>
  <c r="D191" i="53" s="1"/>
  <c r="K231" i="53" s="1"/>
  <c r="L236" i="45"/>
  <c r="E191" i="53" s="1"/>
  <c r="L231" i="53" s="1"/>
  <c r="I237" i="45"/>
  <c r="B192" i="53" s="1"/>
  <c r="J237" i="45"/>
  <c r="C192" i="53"/>
  <c r="J232" i="53" s="1"/>
  <c r="K237" i="45"/>
  <c r="D192" i="53" s="1"/>
  <c r="K232" i="53" s="1"/>
  <c r="L237" i="45"/>
  <c r="I238" i="45"/>
  <c r="B193" i="53" s="1"/>
  <c r="J238" i="45"/>
  <c r="C193" i="53" s="1"/>
  <c r="J233" i="53" s="1"/>
  <c r="K238" i="45"/>
  <c r="D193" i="53"/>
  <c r="L238" i="45"/>
  <c r="E193" i="53"/>
  <c r="I239" i="45"/>
  <c r="J239" i="45"/>
  <c r="C194" i="53"/>
  <c r="J234" i="53" s="1"/>
  <c r="K239" i="45"/>
  <c r="D194" i="53"/>
  <c r="K234" i="53" s="1"/>
  <c r="L239" i="45"/>
  <c r="E194" i="53"/>
  <c r="L234" i="53" s="1"/>
  <c r="I240" i="45"/>
  <c r="B195" i="53" s="1"/>
  <c r="J240" i="45"/>
  <c r="C195" i="53"/>
  <c r="K240" i="45"/>
  <c r="D195" i="53"/>
  <c r="K235" i="53" s="1"/>
  <c r="L240" i="45"/>
  <c r="E195" i="53"/>
  <c r="L235" i="53" s="1"/>
  <c r="I241" i="45"/>
  <c r="B196" i="53"/>
  <c r="I236" i="53" s="1"/>
  <c r="J241" i="45"/>
  <c r="K241" i="45"/>
  <c r="D196" i="53"/>
  <c r="L241" i="45"/>
  <c r="E196" i="53"/>
  <c r="L236" i="53" s="1"/>
  <c r="I242" i="45"/>
  <c r="J242" i="45"/>
  <c r="C197" i="53"/>
  <c r="J237" i="53" s="1"/>
  <c r="K242" i="45"/>
  <c r="D197" i="53"/>
  <c r="K237" i="53"/>
  <c r="L242" i="45"/>
  <c r="E197" i="53" s="1"/>
  <c r="L237" i="53" s="1"/>
  <c r="I243" i="45"/>
  <c r="B198" i="53"/>
  <c r="J243" i="45"/>
  <c r="C198" i="53"/>
  <c r="K243" i="45"/>
  <c r="D198" i="53" s="1"/>
  <c r="K238" i="53" s="1"/>
  <c r="L243" i="45"/>
  <c r="E198" i="53"/>
  <c r="L238" i="53"/>
  <c r="I245" i="45"/>
  <c r="B200" i="53"/>
  <c r="J245" i="45"/>
  <c r="C200" i="53" s="1"/>
  <c r="K245" i="45"/>
  <c r="D200" i="53" s="1"/>
  <c r="L245" i="45"/>
  <c r="E200" i="53"/>
  <c r="L240" i="53" s="1"/>
  <c r="I246" i="45"/>
  <c r="B201" i="53"/>
  <c r="J246" i="45"/>
  <c r="C201" i="53"/>
  <c r="K246" i="45"/>
  <c r="D201" i="53" s="1"/>
  <c r="K241" i="53"/>
  <c r="L246" i="45"/>
  <c r="E201" i="53" s="1"/>
  <c r="L241" i="53"/>
  <c r="I247" i="45"/>
  <c r="B202" i="53"/>
  <c r="J247" i="45"/>
  <c r="C202" i="53" s="1"/>
  <c r="K247" i="45"/>
  <c r="L247" i="45"/>
  <c r="E202" i="53" s="1"/>
  <c r="L242" i="53"/>
  <c r="I248" i="45"/>
  <c r="B203" i="53" s="1"/>
  <c r="J248" i="45"/>
  <c r="C203" i="53" s="1"/>
  <c r="K248" i="45"/>
  <c r="D203" i="53"/>
  <c r="K243" i="53"/>
  <c r="L248" i="45"/>
  <c r="E203" i="53" s="1"/>
  <c r="L243" i="53"/>
  <c r="I249" i="45"/>
  <c r="B204" i="53" s="1"/>
  <c r="J249" i="45"/>
  <c r="C204" i="53" s="1"/>
  <c r="J244" i="53"/>
  <c r="K249" i="45"/>
  <c r="D204" i="53" s="1"/>
  <c r="K244" i="53"/>
  <c r="L249" i="45"/>
  <c r="E204" i="53" s="1"/>
  <c r="L244" i="53"/>
  <c r="I250" i="45"/>
  <c r="B205" i="53"/>
  <c r="I245" i="53" s="1"/>
  <c r="J250" i="45"/>
  <c r="C205" i="53" s="1"/>
  <c r="K250" i="45"/>
  <c r="D205" i="53" s="1"/>
  <c r="K245" i="53" s="1"/>
  <c r="L250" i="45"/>
  <c r="E205" i="53" s="1"/>
  <c r="L245" i="53"/>
  <c r="F175" i="45"/>
  <c r="G175" i="45" s="1"/>
  <c r="M175" i="45"/>
  <c r="O175" i="45" s="1"/>
  <c r="N175" i="45"/>
  <c r="F176" i="45"/>
  <c r="G176" i="45"/>
  <c r="M176" i="45"/>
  <c r="N176" i="45"/>
  <c r="F177" i="45"/>
  <c r="M177" i="45"/>
  <c r="O177" i="45" s="1"/>
  <c r="N177" i="45"/>
  <c r="F178" i="45"/>
  <c r="G178" i="45" s="1"/>
  <c r="M178" i="45"/>
  <c r="N178" i="45"/>
  <c r="F179" i="45"/>
  <c r="G179" i="45"/>
  <c r="M179" i="45"/>
  <c r="N179" i="45"/>
  <c r="F180" i="45"/>
  <c r="M180" i="45"/>
  <c r="O180" i="45" s="1"/>
  <c r="N180" i="45"/>
  <c r="B181" i="45"/>
  <c r="C181" i="45"/>
  <c r="D181" i="45"/>
  <c r="E181" i="45"/>
  <c r="I181" i="45"/>
  <c r="J181" i="45"/>
  <c r="K181" i="45"/>
  <c r="L181" i="45"/>
  <c r="F182" i="45"/>
  <c r="G182" i="45"/>
  <c r="M182" i="45"/>
  <c r="N182" i="45"/>
  <c r="F183" i="45"/>
  <c r="G183" i="45" s="1"/>
  <c r="M183" i="45"/>
  <c r="N183" i="45" s="1"/>
  <c r="F184" i="45"/>
  <c r="G184" i="45" s="1"/>
  <c r="M184" i="45"/>
  <c r="N184" i="45" s="1"/>
  <c r="F185" i="45"/>
  <c r="M185" i="45"/>
  <c r="F186" i="45"/>
  <c r="M186" i="45"/>
  <c r="N186" i="45" s="1"/>
  <c r="F187" i="45"/>
  <c r="G187" i="45"/>
  <c r="M187" i="45"/>
  <c r="N187" i="45"/>
  <c r="B188" i="45"/>
  <c r="C188" i="45"/>
  <c r="D188" i="45"/>
  <c r="E188" i="45"/>
  <c r="I188" i="45"/>
  <c r="J188" i="45"/>
  <c r="M188" i="45" s="1"/>
  <c r="K188" i="45"/>
  <c r="L188" i="45"/>
  <c r="F189" i="45"/>
  <c r="G189" i="45" s="1"/>
  <c r="M189" i="45"/>
  <c r="F190" i="45"/>
  <c r="G190" i="45" s="1"/>
  <c r="M190" i="45"/>
  <c r="N190" i="45" s="1"/>
  <c r="F191" i="45"/>
  <c r="G191" i="45" s="1"/>
  <c r="M191" i="45"/>
  <c r="F192" i="45"/>
  <c r="G192" i="45" s="1"/>
  <c r="M192" i="45"/>
  <c r="N192" i="45"/>
  <c r="F193" i="45"/>
  <c r="M193" i="45"/>
  <c r="F194" i="45"/>
  <c r="G194" i="45"/>
  <c r="M194" i="45"/>
  <c r="F195" i="45"/>
  <c r="G195" i="45" s="1"/>
  <c r="M195" i="45"/>
  <c r="F196" i="45"/>
  <c r="G196" i="45" s="1"/>
  <c r="M196" i="45"/>
  <c r="N196" i="45" s="1"/>
  <c r="F197" i="45"/>
  <c r="M197" i="45"/>
  <c r="N197" i="45"/>
  <c r="F198" i="45"/>
  <c r="G198" i="45"/>
  <c r="M198" i="45"/>
  <c r="N198" i="45"/>
  <c r="F199" i="45"/>
  <c r="G199" i="45"/>
  <c r="M199" i="45"/>
  <c r="N199" i="45"/>
  <c r="F200" i="45"/>
  <c r="G200" i="45"/>
  <c r="M200" i="45"/>
  <c r="N200" i="45"/>
  <c r="F201" i="45"/>
  <c r="M201" i="45"/>
  <c r="N201" i="45"/>
  <c r="F202" i="45"/>
  <c r="G202" i="45" s="1"/>
  <c r="M202" i="45"/>
  <c r="N202" i="45" s="1"/>
  <c r="B203" i="45"/>
  <c r="F203" i="45" s="1"/>
  <c r="C203" i="45"/>
  <c r="D203" i="45"/>
  <c r="E203" i="45"/>
  <c r="I203" i="45"/>
  <c r="J203" i="45"/>
  <c r="K203" i="45"/>
  <c r="L203" i="45"/>
  <c r="F204" i="45"/>
  <c r="G204" i="45" s="1"/>
  <c r="M204" i="45"/>
  <c r="N204" i="45"/>
  <c r="F205" i="45"/>
  <c r="M205" i="45"/>
  <c r="N205" i="45"/>
  <c r="F206" i="45"/>
  <c r="G206" i="45" s="1"/>
  <c r="M206" i="45"/>
  <c r="N206" i="45"/>
  <c r="F207" i="45"/>
  <c r="G207" i="45"/>
  <c r="M207" i="45"/>
  <c r="N207" i="45"/>
  <c r="F208" i="45"/>
  <c r="G208" i="45" s="1"/>
  <c r="M208" i="45"/>
  <c r="N208" i="45"/>
  <c r="F209" i="45"/>
  <c r="M209" i="45"/>
  <c r="N209" i="45"/>
  <c r="B210" i="45"/>
  <c r="C210" i="45"/>
  <c r="D210" i="45"/>
  <c r="E210" i="45"/>
  <c r="I210" i="45"/>
  <c r="M210" i="45" s="1"/>
  <c r="J210" i="45"/>
  <c r="K210" i="45"/>
  <c r="L210" i="45"/>
  <c r="I134" i="45"/>
  <c r="B91" i="53"/>
  <c r="J134" i="45"/>
  <c r="C91" i="53"/>
  <c r="K134" i="45"/>
  <c r="L134" i="45"/>
  <c r="E91" i="53" s="1"/>
  <c r="I135" i="45"/>
  <c r="B92" i="53"/>
  <c r="F92" i="53" s="1"/>
  <c r="M132" i="53" s="1"/>
  <c r="J135" i="45"/>
  <c r="C92" i="53" s="1"/>
  <c r="J132" i="53"/>
  <c r="K135" i="45"/>
  <c r="D92" i="53"/>
  <c r="K132" i="53" s="1"/>
  <c r="L135" i="45"/>
  <c r="E92" i="53"/>
  <c r="I136" i="45"/>
  <c r="J136" i="45"/>
  <c r="J140" i="45" s="1"/>
  <c r="K136" i="45"/>
  <c r="D93" i="53"/>
  <c r="K133" i="53"/>
  <c r="L136" i="45"/>
  <c r="E93" i="53" s="1"/>
  <c r="L133" i="53" s="1"/>
  <c r="I137" i="45"/>
  <c r="B94" i="53"/>
  <c r="J137" i="45"/>
  <c r="C94" i="53"/>
  <c r="K137" i="45"/>
  <c r="L137" i="45"/>
  <c r="E94" i="53"/>
  <c r="L134" i="53"/>
  <c r="I138" i="45"/>
  <c r="B95" i="53"/>
  <c r="J138" i="45"/>
  <c r="C95" i="53" s="1"/>
  <c r="K138" i="45"/>
  <c r="L138" i="45"/>
  <c r="E95" i="53" s="1"/>
  <c r="L135" i="53"/>
  <c r="I139" i="45"/>
  <c r="B96" i="53"/>
  <c r="J139" i="45"/>
  <c r="K139" i="45"/>
  <c r="D96" i="53" s="1"/>
  <c r="K136" i="53" s="1"/>
  <c r="L139" i="45"/>
  <c r="E96" i="53" s="1"/>
  <c r="I141" i="45"/>
  <c r="B98" i="53"/>
  <c r="J141" i="45"/>
  <c r="C98" i="53" s="1"/>
  <c r="K141" i="45"/>
  <c r="D98" i="53"/>
  <c r="F98" i="53" s="1"/>
  <c r="L141" i="45"/>
  <c r="E98" i="53" s="1"/>
  <c r="I142" i="45"/>
  <c r="J142" i="45"/>
  <c r="C99" i="53" s="1"/>
  <c r="K142" i="45"/>
  <c r="D99" i="53"/>
  <c r="K139" i="53"/>
  <c r="L142" i="45"/>
  <c r="I143" i="45"/>
  <c r="B100" i="53" s="1"/>
  <c r="J143" i="45"/>
  <c r="C100" i="53" s="1"/>
  <c r="J140" i="53" s="1"/>
  <c r="K143" i="45"/>
  <c r="D100" i="53"/>
  <c r="L143" i="45"/>
  <c r="E100" i="53" s="1"/>
  <c r="L140" i="53"/>
  <c r="I144" i="45"/>
  <c r="B101" i="53" s="1"/>
  <c r="J144" i="45"/>
  <c r="C101" i="53"/>
  <c r="K144" i="45"/>
  <c r="D101" i="53" s="1"/>
  <c r="K141" i="53" s="1"/>
  <c r="L144" i="45"/>
  <c r="E101" i="53"/>
  <c r="L141" i="53" s="1"/>
  <c r="I145" i="45"/>
  <c r="B102" i="53"/>
  <c r="J145" i="45"/>
  <c r="C102" i="53"/>
  <c r="K145" i="45"/>
  <c r="D102" i="53"/>
  <c r="K142" i="53"/>
  <c r="L145" i="45"/>
  <c r="E102" i="53" s="1"/>
  <c r="L142" i="53"/>
  <c r="I146" i="45"/>
  <c r="B103" i="53"/>
  <c r="J146" i="45"/>
  <c r="C103" i="53"/>
  <c r="K146" i="45"/>
  <c r="D103" i="53"/>
  <c r="L146" i="45"/>
  <c r="E103" i="53"/>
  <c r="I148" i="45"/>
  <c r="B105" i="53"/>
  <c r="J148" i="45"/>
  <c r="K148" i="45"/>
  <c r="D105" i="53"/>
  <c r="K145" i="53"/>
  <c r="L148" i="45"/>
  <c r="E105" i="53" s="1"/>
  <c r="L145" i="53" s="1"/>
  <c r="I149" i="45"/>
  <c r="B106" i="53" s="1"/>
  <c r="J149" i="45"/>
  <c r="K149" i="45"/>
  <c r="K266" i="53" s="1"/>
  <c r="D106" i="53"/>
  <c r="K146" i="53" s="1"/>
  <c r="L149" i="45"/>
  <c r="E106" i="53" s="1"/>
  <c r="L146" i="53" s="1"/>
  <c r="I150" i="45"/>
  <c r="B107" i="53"/>
  <c r="J150" i="45"/>
  <c r="C107" i="53"/>
  <c r="K150" i="45"/>
  <c r="D107" i="53"/>
  <c r="K147" i="53" s="1"/>
  <c r="L150" i="45"/>
  <c r="I151" i="45"/>
  <c r="B108" i="53"/>
  <c r="J151" i="45"/>
  <c r="C108" i="53"/>
  <c r="J148" i="53" s="1"/>
  <c r="K151" i="45"/>
  <c r="D108" i="53"/>
  <c r="K148" i="53"/>
  <c r="L151" i="45"/>
  <c r="E108" i="53"/>
  <c r="L148" i="53" s="1"/>
  <c r="I152" i="45"/>
  <c r="B109" i="53" s="1"/>
  <c r="J152" i="45"/>
  <c r="C109" i="53" s="1"/>
  <c r="K152" i="45"/>
  <c r="D109" i="53"/>
  <c r="K149" i="53" s="1"/>
  <c r="L152" i="45"/>
  <c r="E109" i="53"/>
  <c r="L149" i="53" s="1"/>
  <c r="I153" i="45"/>
  <c r="B110" i="53"/>
  <c r="J153" i="45"/>
  <c r="C110" i="53"/>
  <c r="J150" i="53" s="1"/>
  <c r="K153" i="45"/>
  <c r="D110" i="53" s="1"/>
  <c r="L153" i="45"/>
  <c r="E110" i="53"/>
  <c r="I154" i="45"/>
  <c r="B111" i="53"/>
  <c r="J154" i="45"/>
  <c r="C111" i="53" s="1"/>
  <c r="K154" i="45"/>
  <c r="D111" i="53"/>
  <c r="K151" i="53"/>
  <c r="L154" i="45"/>
  <c r="I155" i="45"/>
  <c r="J155" i="45"/>
  <c r="C112" i="53" s="1"/>
  <c r="K155" i="45"/>
  <c r="D112" i="53"/>
  <c r="K152" i="53" s="1"/>
  <c r="L155" i="45"/>
  <c r="I156" i="45"/>
  <c r="J156" i="45"/>
  <c r="C113" i="53"/>
  <c r="K156" i="45"/>
  <c r="D113" i="53"/>
  <c r="K153" i="53" s="1"/>
  <c r="L156" i="45"/>
  <c r="E113" i="53"/>
  <c r="L153" i="53" s="1"/>
  <c r="I157" i="45"/>
  <c r="B114" i="53" s="1"/>
  <c r="J157" i="45"/>
  <c r="K157" i="45"/>
  <c r="D114" i="53" s="1"/>
  <c r="K154" i="53" s="1"/>
  <c r="L157" i="45"/>
  <c r="I158" i="45"/>
  <c r="B115" i="53"/>
  <c r="J158" i="45"/>
  <c r="K158" i="45"/>
  <c r="D115" i="53"/>
  <c r="K155" i="53"/>
  <c r="L158" i="45"/>
  <c r="E115" i="53" s="1"/>
  <c r="L155" i="53"/>
  <c r="I159" i="45"/>
  <c r="B116" i="53"/>
  <c r="J159" i="45"/>
  <c r="C116" i="53"/>
  <c r="J156" i="53"/>
  <c r="K159" i="45"/>
  <c r="K162" i="45" s="1"/>
  <c r="L159" i="45"/>
  <c r="E116" i="53" s="1"/>
  <c r="I160" i="45"/>
  <c r="B117" i="53" s="1"/>
  <c r="J160" i="45"/>
  <c r="C117" i="53"/>
  <c r="K160" i="45"/>
  <c r="D117" i="53"/>
  <c r="K157" i="53"/>
  <c r="L160" i="45"/>
  <c r="E117" i="53"/>
  <c r="L157" i="53" s="1"/>
  <c r="I161" i="45"/>
  <c r="B118" i="53"/>
  <c r="J161" i="45"/>
  <c r="C118" i="53"/>
  <c r="J158" i="53" s="1"/>
  <c r="K161" i="45"/>
  <c r="D118" i="53" s="1"/>
  <c r="K158" i="53" s="1"/>
  <c r="L161" i="45"/>
  <c r="I163" i="45"/>
  <c r="B120" i="53" s="1"/>
  <c r="J163" i="45"/>
  <c r="C120" i="53" s="1"/>
  <c r="K163" i="45"/>
  <c r="L163" i="45"/>
  <c r="I164" i="45"/>
  <c r="J164" i="45"/>
  <c r="C121" i="53" s="1"/>
  <c r="K164" i="45"/>
  <c r="D121" i="53"/>
  <c r="K161" i="53"/>
  <c r="L164" i="45"/>
  <c r="E121" i="53" s="1"/>
  <c r="L161" i="53" s="1"/>
  <c r="I165" i="45"/>
  <c r="B122" i="53" s="1"/>
  <c r="J165" i="45"/>
  <c r="C122" i="53"/>
  <c r="K165" i="45"/>
  <c r="L165" i="45"/>
  <c r="I166" i="45"/>
  <c r="B123" i="53" s="1"/>
  <c r="I163" i="53" s="1"/>
  <c r="J166" i="45"/>
  <c r="C123" i="53"/>
  <c r="K166" i="45"/>
  <c r="K283" i="53" s="1"/>
  <c r="D123" i="53"/>
  <c r="K163" i="53" s="1"/>
  <c r="L166" i="45"/>
  <c r="E123" i="53"/>
  <c r="L163" i="53" s="1"/>
  <c r="I167" i="45"/>
  <c r="B124" i="53"/>
  <c r="J167" i="45"/>
  <c r="C124" i="53"/>
  <c r="J164" i="53"/>
  <c r="K167" i="45"/>
  <c r="D124" i="53"/>
  <c r="K164" i="53" s="1"/>
  <c r="L167" i="45"/>
  <c r="E124" i="53" s="1"/>
  <c r="L164" i="53"/>
  <c r="I168" i="45"/>
  <c r="B125" i="53"/>
  <c r="J168" i="45"/>
  <c r="C125" i="53"/>
  <c r="K168" i="45"/>
  <c r="D125" i="53"/>
  <c r="K165" i="53" s="1"/>
  <c r="L168" i="45"/>
  <c r="E125" i="53"/>
  <c r="L165" i="53" s="1"/>
  <c r="F93" i="45"/>
  <c r="G93" i="45"/>
  <c r="M93" i="45"/>
  <c r="N93" i="45"/>
  <c r="F94" i="45"/>
  <c r="G94" i="45"/>
  <c r="M94" i="45"/>
  <c r="N94" i="45" s="1"/>
  <c r="F95" i="45"/>
  <c r="G95" i="45"/>
  <c r="M95" i="45"/>
  <c r="F96" i="45"/>
  <c r="G96" i="45"/>
  <c r="M96" i="45"/>
  <c r="N96" i="45"/>
  <c r="F97" i="45"/>
  <c r="G97" i="45"/>
  <c r="M97" i="45"/>
  <c r="F98" i="45"/>
  <c r="G98" i="45"/>
  <c r="M98" i="45"/>
  <c r="N98" i="45"/>
  <c r="B99" i="45"/>
  <c r="C99" i="45"/>
  <c r="D99" i="45"/>
  <c r="E99" i="45"/>
  <c r="I99" i="45"/>
  <c r="J99" i="45"/>
  <c r="K99" i="45"/>
  <c r="L99" i="45"/>
  <c r="F100" i="45"/>
  <c r="G100" i="45" s="1"/>
  <c r="M100" i="45"/>
  <c r="N100" i="45"/>
  <c r="F101" i="45"/>
  <c r="G101" i="45"/>
  <c r="M101" i="45"/>
  <c r="N101" i="45" s="1"/>
  <c r="F102" i="45"/>
  <c r="G102" i="45"/>
  <c r="M102" i="45"/>
  <c r="N102" i="45" s="1"/>
  <c r="F103" i="45"/>
  <c r="G103" i="45"/>
  <c r="M103" i="45"/>
  <c r="N103" i="45" s="1"/>
  <c r="F104" i="45"/>
  <c r="H104" i="45"/>
  <c r="G104" i="45"/>
  <c r="M104" i="45"/>
  <c r="N104" i="45" s="1"/>
  <c r="F105" i="45"/>
  <c r="H105" i="45"/>
  <c r="G105" i="45"/>
  <c r="M105" i="45"/>
  <c r="N105" i="45"/>
  <c r="B106" i="45"/>
  <c r="C106" i="45"/>
  <c r="D106" i="45"/>
  <c r="E106" i="45"/>
  <c r="I106" i="45"/>
  <c r="J106" i="45"/>
  <c r="K106" i="45"/>
  <c r="L106" i="45"/>
  <c r="F107" i="45"/>
  <c r="G107" i="45"/>
  <c r="M107" i="45"/>
  <c r="F108" i="45"/>
  <c r="G108" i="45"/>
  <c r="M108" i="45"/>
  <c r="N108" i="45" s="1"/>
  <c r="F109" i="45"/>
  <c r="M109" i="45"/>
  <c r="N109" i="45" s="1"/>
  <c r="F110" i="45"/>
  <c r="G110" i="45" s="1"/>
  <c r="M110" i="45"/>
  <c r="N110" i="45"/>
  <c r="F111" i="45"/>
  <c r="G111" i="45" s="1"/>
  <c r="M111" i="45"/>
  <c r="F112" i="45"/>
  <c r="G112" i="45"/>
  <c r="M112" i="45"/>
  <c r="N112" i="45" s="1"/>
  <c r="F113" i="45"/>
  <c r="G113" i="45" s="1"/>
  <c r="M113" i="45"/>
  <c r="N113" i="45"/>
  <c r="F114" i="45"/>
  <c r="G114" i="45"/>
  <c r="M114" i="45"/>
  <c r="N114" i="45" s="1"/>
  <c r="F115" i="45"/>
  <c r="G115" i="45"/>
  <c r="M115" i="45"/>
  <c r="F116" i="45"/>
  <c r="G116" i="45"/>
  <c r="M116" i="45"/>
  <c r="N116" i="45"/>
  <c r="F117" i="45"/>
  <c r="G117" i="45"/>
  <c r="H117" i="45"/>
  <c r="M117" i="45"/>
  <c r="N117" i="45"/>
  <c r="F118" i="45"/>
  <c r="G118" i="45"/>
  <c r="M118" i="45"/>
  <c r="N118" i="45" s="1"/>
  <c r="F119" i="45"/>
  <c r="G119" i="45" s="1"/>
  <c r="M119" i="45"/>
  <c r="F120" i="45"/>
  <c r="G120" i="45"/>
  <c r="M120" i="45"/>
  <c r="N120" i="45"/>
  <c r="B121" i="45"/>
  <c r="C121" i="45"/>
  <c r="F121" i="45" s="1"/>
  <c r="D121" i="45"/>
  <c r="E121" i="45"/>
  <c r="I121" i="45"/>
  <c r="J121" i="45"/>
  <c r="M121" i="45" s="1"/>
  <c r="K121" i="45"/>
  <c r="L121" i="45"/>
  <c r="F122" i="45"/>
  <c r="G122" i="45"/>
  <c r="M122" i="45"/>
  <c r="N122" i="45"/>
  <c r="F123" i="45"/>
  <c r="G123" i="45"/>
  <c r="M123" i="45"/>
  <c r="F124" i="45"/>
  <c r="G124" i="45"/>
  <c r="M124" i="45"/>
  <c r="N124" i="45" s="1"/>
  <c r="F125" i="45"/>
  <c r="G125" i="45"/>
  <c r="M125" i="45"/>
  <c r="N125" i="45"/>
  <c r="F126" i="45"/>
  <c r="G126" i="45" s="1"/>
  <c r="M126" i="45"/>
  <c r="N126" i="45" s="1"/>
  <c r="F127" i="45"/>
  <c r="G127" i="45"/>
  <c r="M127" i="45"/>
  <c r="N127" i="45" s="1"/>
  <c r="B128" i="45"/>
  <c r="C128" i="45"/>
  <c r="D128" i="45"/>
  <c r="E128" i="45"/>
  <c r="I128" i="45"/>
  <c r="J128" i="45"/>
  <c r="K128" i="45"/>
  <c r="L128" i="45"/>
  <c r="I52" i="45"/>
  <c r="B11" i="53" s="1"/>
  <c r="J52" i="45"/>
  <c r="K52" i="45"/>
  <c r="L52" i="45"/>
  <c r="I53" i="45"/>
  <c r="J53" i="45"/>
  <c r="K53" i="45"/>
  <c r="L53" i="45"/>
  <c r="I54" i="45"/>
  <c r="J54" i="45"/>
  <c r="K54" i="45"/>
  <c r="L54" i="45"/>
  <c r="I55" i="45"/>
  <c r="J55" i="45"/>
  <c r="K55" i="45"/>
  <c r="L55" i="45"/>
  <c r="I56" i="45"/>
  <c r="J56" i="45"/>
  <c r="J255" i="53" s="1"/>
  <c r="K56" i="45"/>
  <c r="L56" i="45"/>
  <c r="I57" i="45"/>
  <c r="J57" i="45"/>
  <c r="K57" i="45"/>
  <c r="L57" i="45"/>
  <c r="L256" i="53" s="1"/>
  <c r="I59" i="45"/>
  <c r="J59" i="45"/>
  <c r="K59" i="45"/>
  <c r="L59" i="45"/>
  <c r="I60" i="45"/>
  <c r="J60" i="45"/>
  <c r="K60" i="45"/>
  <c r="L60" i="45"/>
  <c r="I61" i="45"/>
  <c r="B20" i="53" s="1"/>
  <c r="J61" i="45"/>
  <c r="C20" i="53" s="1"/>
  <c r="C24" i="53" s="1"/>
  <c r="K61" i="45"/>
  <c r="L61" i="45"/>
  <c r="I62" i="45"/>
  <c r="J62" i="45"/>
  <c r="K62" i="45"/>
  <c r="L62" i="45"/>
  <c r="I63" i="45"/>
  <c r="I262" i="53" s="1"/>
  <c r="M262" i="53" s="1"/>
  <c r="J63" i="45"/>
  <c r="C22" i="53" s="1"/>
  <c r="K63" i="45"/>
  <c r="K262" i="53" s="1"/>
  <c r="L63" i="45"/>
  <c r="I64" i="45"/>
  <c r="J64" i="45"/>
  <c r="C23" i="53" s="1"/>
  <c r="K64" i="45"/>
  <c r="L64" i="45"/>
  <c r="L263" i="53" s="1"/>
  <c r="I66" i="45"/>
  <c r="J66" i="45"/>
  <c r="K66" i="45"/>
  <c r="M66" i="45" s="1"/>
  <c r="L66" i="45"/>
  <c r="I67" i="45"/>
  <c r="J67" i="45"/>
  <c r="C26" i="53" s="1"/>
  <c r="K67" i="45"/>
  <c r="L67" i="45"/>
  <c r="I68" i="45"/>
  <c r="J68" i="45"/>
  <c r="J267" i="53" s="1"/>
  <c r="K68" i="45"/>
  <c r="L68" i="45"/>
  <c r="I69" i="45"/>
  <c r="J69" i="45"/>
  <c r="K69" i="45"/>
  <c r="L69" i="45"/>
  <c r="E28" i="53" s="1"/>
  <c r="I70" i="45"/>
  <c r="J70" i="45"/>
  <c r="C29" i="53" s="1"/>
  <c r="K70" i="45"/>
  <c r="D29" i="53" s="1"/>
  <c r="L70" i="45"/>
  <c r="I71" i="45"/>
  <c r="J71" i="45"/>
  <c r="K71" i="45"/>
  <c r="L71" i="45"/>
  <c r="I72" i="45"/>
  <c r="B31" i="53" s="1"/>
  <c r="J72" i="45"/>
  <c r="K72" i="45"/>
  <c r="L72" i="45"/>
  <c r="I73" i="45"/>
  <c r="J73" i="45"/>
  <c r="C32" i="53" s="1"/>
  <c r="K73" i="45"/>
  <c r="L73" i="45"/>
  <c r="I74" i="45"/>
  <c r="J74" i="45"/>
  <c r="K74" i="45"/>
  <c r="L74" i="45"/>
  <c r="I75" i="45"/>
  <c r="J75" i="45"/>
  <c r="K75" i="45"/>
  <c r="L75" i="45"/>
  <c r="I76" i="45"/>
  <c r="J76" i="45"/>
  <c r="K76" i="45"/>
  <c r="D35" i="53" s="1"/>
  <c r="L76" i="45"/>
  <c r="I77" i="45"/>
  <c r="J77" i="45"/>
  <c r="K77" i="45"/>
  <c r="L77" i="45"/>
  <c r="I78" i="45"/>
  <c r="B37" i="53" s="1"/>
  <c r="J78" i="45"/>
  <c r="K78" i="45"/>
  <c r="L78" i="45"/>
  <c r="I79" i="45"/>
  <c r="J79" i="45"/>
  <c r="K79" i="45"/>
  <c r="L79" i="45"/>
  <c r="I81" i="45"/>
  <c r="J81" i="45"/>
  <c r="K81" i="45"/>
  <c r="L81" i="45"/>
  <c r="I82" i="45"/>
  <c r="J82" i="45"/>
  <c r="C41" i="53" s="1"/>
  <c r="K82" i="45"/>
  <c r="L82" i="45"/>
  <c r="I83" i="45"/>
  <c r="I282" i="53" s="1"/>
  <c r="J83" i="45"/>
  <c r="C42" i="53" s="1"/>
  <c r="K83" i="45"/>
  <c r="D42" i="53" s="1"/>
  <c r="L83" i="45"/>
  <c r="I84" i="45"/>
  <c r="J84" i="45"/>
  <c r="J283" i="53" s="1"/>
  <c r="K84" i="45"/>
  <c r="L84" i="45"/>
  <c r="L283" i="53" s="1"/>
  <c r="I85" i="45"/>
  <c r="J85" i="45"/>
  <c r="K85" i="45"/>
  <c r="L85" i="45"/>
  <c r="I86" i="45"/>
  <c r="J86" i="45"/>
  <c r="C45" i="53" s="1"/>
  <c r="K86" i="45"/>
  <c r="L86" i="45"/>
  <c r="F11" i="45"/>
  <c r="G11" i="45"/>
  <c r="M11" i="45"/>
  <c r="O11" i="45" s="1"/>
  <c r="N11" i="45"/>
  <c r="F12" i="45"/>
  <c r="G12" i="45"/>
  <c r="M12" i="45"/>
  <c r="N12" i="45"/>
  <c r="F13" i="45"/>
  <c r="G13" i="45"/>
  <c r="M13" i="45"/>
  <c r="N13" i="45"/>
  <c r="F14" i="45"/>
  <c r="G14" i="45"/>
  <c r="M14" i="45"/>
  <c r="N14" i="45"/>
  <c r="F15" i="45"/>
  <c r="G15" i="45"/>
  <c r="M15" i="45"/>
  <c r="N15" i="45"/>
  <c r="F16" i="45"/>
  <c r="G16" i="45"/>
  <c r="M16" i="45"/>
  <c r="N16" i="45"/>
  <c r="B17" i="45"/>
  <c r="C17" i="45"/>
  <c r="D17" i="45"/>
  <c r="E17" i="45"/>
  <c r="I17" i="45"/>
  <c r="J17" i="45"/>
  <c r="K17" i="45"/>
  <c r="L17" i="45"/>
  <c r="F18" i="45"/>
  <c r="G18" i="45"/>
  <c r="M18" i="45"/>
  <c r="N18" i="45"/>
  <c r="F19" i="45"/>
  <c r="G19" i="45"/>
  <c r="M19" i="45"/>
  <c r="N19" i="45"/>
  <c r="F20" i="45"/>
  <c r="G20" i="45"/>
  <c r="M20" i="45"/>
  <c r="N20" i="45"/>
  <c r="F21" i="45"/>
  <c r="G21" i="45"/>
  <c r="M21" i="45"/>
  <c r="N21" i="45"/>
  <c r="F22" i="45"/>
  <c r="G22" i="45"/>
  <c r="M22" i="45"/>
  <c r="N22" i="45"/>
  <c r="F23" i="45"/>
  <c r="G23" i="45"/>
  <c r="M23" i="45"/>
  <c r="N23" i="45"/>
  <c r="B24" i="45"/>
  <c r="F24" i="45" s="1"/>
  <c r="G24" i="45" s="1"/>
  <c r="C24" i="45"/>
  <c r="D24" i="45"/>
  <c r="E24" i="45"/>
  <c r="I24" i="45"/>
  <c r="J24" i="45"/>
  <c r="K24" i="45"/>
  <c r="L24" i="45"/>
  <c r="F25" i="45"/>
  <c r="G25" i="45" s="1"/>
  <c r="M25" i="45"/>
  <c r="N25" i="45" s="1"/>
  <c r="F26" i="45"/>
  <c r="G26" i="45"/>
  <c r="M26" i="45"/>
  <c r="N26" i="45"/>
  <c r="F27" i="45"/>
  <c r="G27" i="45" s="1"/>
  <c r="M27" i="45"/>
  <c r="F28" i="45"/>
  <c r="G28" i="45"/>
  <c r="M28" i="45"/>
  <c r="N28" i="45"/>
  <c r="F29" i="45"/>
  <c r="G29" i="45" s="1"/>
  <c r="M29" i="45"/>
  <c r="N29" i="45" s="1"/>
  <c r="F30" i="45"/>
  <c r="G30" i="45"/>
  <c r="M30" i="45"/>
  <c r="N30" i="45"/>
  <c r="F31" i="45"/>
  <c r="G31" i="45"/>
  <c r="M31" i="45"/>
  <c r="N31" i="45"/>
  <c r="F32" i="45"/>
  <c r="G32" i="45"/>
  <c r="M32" i="45"/>
  <c r="N32" i="45"/>
  <c r="F33" i="45"/>
  <c r="G33" i="45" s="1"/>
  <c r="M33" i="45"/>
  <c r="O33" i="45" s="1"/>
  <c r="N33" i="45"/>
  <c r="F34" i="45"/>
  <c r="H34" i="45" s="1"/>
  <c r="G34" i="45"/>
  <c r="M34" i="45"/>
  <c r="N34" i="45" s="1"/>
  <c r="F35" i="45"/>
  <c r="G35" i="45"/>
  <c r="H35" i="45"/>
  <c r="M35" i="45"/>
  <c r="N35" i="45"/>
  <c r="F36" i="45"/>
  <c r="G36" i="45"/>
  <c r="M36" i="45"/>
  <c r="O36" i="45" s="1"/>
  <c r="N36" i="45"/>
  <c r="F37" i="45"/>
  <c r="G37" i="45"/>
  <c r="M37" i="45"/>
  <c r="N37" i="45"/>
  <c r="F38" i="45"/>
  <c r="H38" i="45"/>
  <c r="G38" i="45"/>
  <c r="M38" i="45"/>
  <c r="N38" i="45"/>
  <c r="B39" i="45"/>
  <c r="C39" i="45"/>
  <c r="D39" i="45"/>
  <c r="E39" i="45"/>
  <c r="I39" i="45"/>
  <c r="J39" i="45"/>
  <c r="K39" i="45"/>
  <c r="K47" i="45" s="1"/>
  <c r="L39" i="45"/>
  <c r="F40" i="45"/>
  <c r="G40" i="45"/>
  <c r="M40" i="45"/>
  <c r="N40" i="45"/>
  <c r="F41" i="45"/>
  <c r="H41" i="45" s="1"/>
  <c r="G41" i="45"/>
  <c r="M41" i="45"/>
  <c r="N41" i="45"/>
  <c r="F42" i="45"/>
  <c r="H42" i="45"/>
  <c r="G42" i="45"/>
  <c r="M42" i="45"/>
  <c r="O42" i="45" s="1"/>
  <c r="N42" i="45"/>
  <c r="F43" i="45"/>
  <c r="G43" i="45"/>
  <c r="M43" i="45"/>
  <c r="N43" i="45"/>
  <c r="F44" i="45"/>
  <c r="H44" i="45" s="1"/>
  <c r="G44" i="45"/>
  <c r="M44" i="45"/>
  <c r="O44" i="45" s="1"/>
  <c r="N44" i="45"/>
  <c r="F45" i="45"/>
  <c r="G45" i="45"/>
  <c r="M45" i="45"/>
  <c r="N45" i="45"/>
  <c r="B46" i="45"/>
  <c r="C46" i="45"/>
  <c r="G46" i="45" s="1"/>
  <c r="D46" i="45"/>
  <c r="E46" i="45"/>
  <c r="I46" i="45"/>
  <c r="J46" i="45"/>
  <c r="M46" i="45" s="1"/>
  <c r="K46" i="45"/>
  <c r="L46" i="45"/>
  <c r="C47" i="45"/>
  <c r="J277" i="53"/>
  <c r="C37" i="53"/>
  <c r="J269" i="53"/>
  <c r="J262" i="53"/>
  <c r="C15" i="53"/>
  <c r="J240" i="53"/>
  <c r="I284" i="53"/>
  <c r="M284" i="53" s="1"/>
  <c r="N284" i="53" s="1"/>
  <c r="B44" i="53"/>
  <c r="I271" i="53"/>
  <c r="I265" i="53"/>
  <c r="B25" i="53"/>
  <c r="F25" i="53" s="1"/>
  <c r="I255" i="53"/>
  <c r="B15" i="53"/>
  <c r="I55" i="53" s="1"/>
  <c r="I251" i="53"/>
  <c r="I158" i="53"/>
  <c r="I154" i="53"/>
  <c r="I148" i="53"/>
  <c r="I143" i="53"/>
  <c r="I141" i="53"/>
  <c r="I134" i="53"/>
  <c r="I132" i="53"/>
  <c r="I242" i="53"/>
  <c r="I240" i="53"/>
  <c r="I233" i="53"/>
  <c r="F193" i="53"/>
  <c r="I227" i="53"/>
  <c r="F185" i="53"/>
  <c r="M225" i="53"/>
  <c r="I225" i="53"/>
  <c r="I220" i="53"/>
  <c r="I218" i="53"/>
  <c r="F175" i="53"/>
  <c r="G175" i="53" s="1"/>
  <c r="I213" i="53"/>
  <c r="I211" i="53"/>
  <c r="B177" i="53"/>
  <c r="E43" i="53"/>
  <c r="L83" i="53" s="1"/>
  <c r="E36" i="53"/>
  <c r="L76" i="53"/>
  <c r="L68" i="53"/>
  <c r="E23" i="53"/>
  <c r="L259" i="53"/>
  <c r="L254" i="53"/>
  <c r="F128" i="45"/>
  <c r="L138" i="53"/>
  <c r="L131" i="53"/>
  <c r="F46" i="45"/>
  <c r="K285" i="53"/>
  <c r="D45" i="53"/>
  <c r="K85" i="53"/>
  <c r="D43" i="53"/>
  <c r="K83" i="53" s="1"/>
  <c r="K281" i="53"/>
  <c r="D41" i="53"/>
  <c r="K81" i="53" s="1"/>
  <c r="K278" i="53"/>
  <c r="D38" i="53"/>
  <c r="K78" i="53" s="1"/>
  <c r="D36" i="53"/>
  <c r="K76" i="53"/>
  <c r="K274" i="53"/>
  <c r="D34" i="53"/>
  <c r="K74" i="53" s="1"/>
  <c r="K272" i="53"/>
  <c r="D32" i="53"/>
  <c r="K270" i="53"/>
  <c r="D30" i="53"/>
  <c r="K70" i="53"/>
  <c r="K268" i="53"/>
  <c r="D28" i="53"/>
  <c r="K68" i="53"/>
  <c r="D26" i="53"/>
  <c r="K66" i="53" s="1"/>
  <c r="K263" i="53"/>
  <c r="D23" i="53"/>
  <c r="K63" i="53"/>
  <c r="K261" i="53"/>
  <c r="D21" i="53"/>
  <c r="K61" i="53" s="1"/>
  <c r="K259" i="53"/>
  <c r="D19" i="53"/>
  <c r="K59" i="53"/>
  <c r="K256" i="53"/>
  <c r="D16" i="53"/>
  <c r="K56" i="53"/>
  <c r="D14" i="53"/>
  <c r="K54" i="53"/>
  <c r="D12" i="53"/>
  <c r="K52" i="53" s="1"/>
  <c r="K138" i="53"/>
  <c r="N188" i="45"/>
  <c r="J284" i="53"/>
  <c r="C44" i="53"/>
  <c r="G44" i="53" s="1"/>
  <c r="J280" i="53"/>
  <c r="C40" i="53"/>
  <c r="J273" i="53"/>
  <c r="C33" i="53"/>
  <c r="C27" i="53"/>
  <c r="J258" i="53"/>
  <c r="C18" i="53"/>
  <c r="J251" i="53"/>
  <c r="C11" i="53"/>
  <c r="J163" i="53"/>
  <c r="J143" i="53"/>
  <c r="J134" i="53"/>
  <c r="J242" i="53"/>
  <c r="J229" i="53"/>
  <c r="J222" i="53"/>
  <c r="B42" i="53"/>
  <c r="I82" i="53" s="1"/>
  <c r="I275" i="53"/>
  <c r="B35" i="53"/>
  <c r="B29" i="53"/>
  <c r="I260" i="53"/>
  <c r="J285" i="53"/>
  <c r="J281" i="53"/>
  <c r="C36" i="53"/>
  <c r="J76" i="53" s="1"/>
  <c r="C34" i="53"/>
  <c r="J270" i="53"/>
  <c r="C30" i="53"/>
  <c r="J261" i="53"/>
  <c r="C21" i="53"/>
  <c r="C16" i="53"/>
  <c r="J252" i="53"/>
  <c r="C12" i="53"/>
  <c r="E129" i="45"/>
  <c r="J151" i="53"/>
  <c r="J135" i="53"/>
  <c r="J230" i="53"/>
  <c r="F17" i="45"/>
  <c r="G17" i="45" s="1"/>
  <c r="I285" i="53"/>
  <c r="B45" i="53"/>
  <c r="B41" i="53"/>
  <c r="I81" i="53" s="1"/>
  <c r="I276" i="53"/>
  <c r="B36" i="53"/>
  <c r="I270" i="53"/>
  <c r="B30" i="53"/>
  <c r="I263" i="53"/>
  <c r="B23" i="53"/>
  <c r="I256" i="53"/>
  <c r="B16" i="53"/>
  <c r="M128" i="45"/>
  <c r="F124" i="53"/>
  <c r="I164" i="53"/>
  <c r="I162" i="53"/>
  <c r="I157" i="53"/>
  <c r="I145" i="53"/>
  <c r="I140" i="53"/>
  <c r="I135" i="53"/>
  <c r="F205" i="53"/>
  <c r="I230" i="53"/>
  <c r="I216" i="53"/>
  <c r="I212" i="53"/>
  <c r="N92" i="53"/>
  <c r="L284" i="53"/>
  <c r="E44" i="53"/>
  <c r="L84" i="53"/>
  <c r="L282" i="53"/>
  <c r="E42" i="53"/>
  <c r="L82" i="53"/>
  <c r="E40" i="53"/>
  <c r="L277" i="53"/>
  <c r="E37" i="53"/>
  <c r="L77" i="53"/>
  <c r="L275" i="53"/>
  <c r="E35" i="53"/>
  <c r="L75" i="53" s="1"/>
  <c r="L273" i="53"/>
  <c r="E33" i="53"/>
  <c r="E31" i="53"/>
  <c r="L71" i="53" s="1"/>
  <c r="L269" i="53"/>
  <c r="E29" i="53"/>
  <c r="L69" i="53" s="1"/>
  <c r="L267" i="53"/>
  <c r="E27" i="53"/>
  <c r="L67" i="53" s="1"/>
  <c r="L265" i="53"/>
  <c r="E25" i="53"/>
  <c r="L262" i="53"/>
  <c r="E22" i="53"/>
  <c r="L62" i="53"/>
  <c r="L260" i="53"/>
  <c r="E20" i="53"/>
  <c r="L60" i="53" s="1"/>
  <c r="L258" i="53"/>
  <c r="E18" i="53"/>
  <c r="L255" i="53"/>
  <c r="E15" i="53"/>
  <c r="L55" i="53"/>
  <c r="L253" i="53"/>
  <c r="E13" i="53"/>
  <c r="L251" i="53"/>
  <c r="E11" i="53"/>
  <c r="D129" i="45"/>
  <c r="E206" i="53"/>
  <c r="L246" i="53" s="1"/>
  <c r="E199" i="53"/>
  <c r="L218" i="53"/>
  <c r="J282" i="53"/>
  <c r="C35" i="53"/>
  <c r="J75" i="53" s="1"/>
  <c r="J271" i="53"/>
  <c r="C31" i="53"/>
  <c r="J265" i="53"/>
  <c r="C25" i="53"/>
  <c r="J260" i="53"/>
  <c r="C13" i="53"/>
  <c r="J53" i="53" s="1"/>
  <c r="J161" i="53"/>
  <c r="J225" i="53"/>
  <c r="G185" i="53"/>
  <c r="J218" i="53"/>
  <c r="I280" i="53"/>
  <c r="B40" i="53"/>
  <c r="I80" i="53" s="1"/>
  <c r="B33" i="53"/>
  <c r="B39" i="53" s="1"/>
  <c r="I267" i="53"/>
  <c r="B27" i="53"/>
  <c r="B22" i="53"/>
  <c r="B18" i="53"/>
  <c r="B13" i="53"/>
  <c r="I165" i="53"/>
  <c r="C43" i="53"/>
  <c r="J278" i="53"/>
  <c r="C38" i="53"/>
  <c r="J272" i="53"/>
  <c r="J268" i="53"/>
  <c r="C28" i="53"/>
  <c r="J263" i="53"/>
  <c r="J259" i="53"/>
  <c r="J264" i="53" s="1"/>
  <c r="C19" i="53"/>
  <c r="J254" i="53"/>
  <c r="J160" i="53"/>
  <c r="C126" i="53"/>
  <c r="J153" i="53"/>
  <c r="J149" i="53"/>
  <c r="J142" i="53"/>
  <c r="J138" i="53"/>
  <c r="C104" i="53"/>
  <c r="J131" i="53"/>
  <c r="J238" i="53"/>
  <c r="J226" i="53"/>
  <c r="J214" i="53"/>
  <c r="I283" i="53"/>
  <c r="M283" i="53" s="1"/>
  <c r="B43" i="53"/>
  <c r="I83" i="53" s="1"/>
  <c r="I278" i="53"/>
  <c r="B38" i="53"/>
  <c r="I274" i="53"/>
  <c r="B34" i="53"/>
  <c r="B32" i="53"/>
  <c r="I268" i="53"/>
  <c r="B28" i="53"/>
  <c r="I68" i="53" s="1"/>
  <c r="B26" i="53"/>
  <c r="B21" i="53"/>
  <c r="B19" i="53"/>
  <c r="I254" i="53"/>
  <c r="B14" i="53"/>
  <c r="I252" i="53"/>
  <c r="B12" i="53"/>
  <c r="I160" i="53"/>
  <c r="I155" i="53"/>
  <c r="I151" i="53"/>
  <c r="I142" i="53"/>
  <c r="I138" i="53"/>
  <c r="I243" i="53"/>
  <c r="F203" i="53"/>
  <c r="I241" i="53"/>
  <c r="I232" i="53"/>
  <c r="I228" i="53"/>
  <c r="I214" i="53"/>
  <c r="L47" i="45"/>
  <c r="K284" i="53"/>
  <c r="D44" i="53"/>
  <c r="K84" i="53"/>
  <c r="K82" i="53"/>
  <c r="D40" i="53"/>
  <c r="K277" i="53"/>
  <c r="D37" i="53"/>
  <c r="F37" i="53" s="1"/>
  <c r="G37" i="53" s="1"/>
  <c r="K275" i="53"/>
  <c r="K75" i="53"/>
  <c r="K273" i="53"/>
  <c r="D33" i="53"/>
  <c r="K271" i="53"/>
  <c r="D31" i="53"/>
  <c r="K71" i="53"/>
  <c r="K269" i="53"/>
  <c r="K69" i="53"/>
  <c r="D27" i="53"/>
  <c r="K67" i="53" s="1"/>
  <c r="K265" i="53"/>
  <c r="D25" i="53"/>
  <c r="K65" i="53" s="1"/>
  <c r="D22" i="53"/>
  <c r="K62" i="53"/>
  <c r="D20" i="53"/>
  <c r="D18" i="53"/>
  <c r="D15" i="53"/>
  <c r="F15" i="53" s="1"/>
  <c r="G15" i="53" s="1"/>
  <c r="K55" i="53"/>
  <c r="K253" i="53"/>
  <c r="D13" i="53"/>
  <c r="K53" i="53"/>
  <c r="L211" i="45"/>
  <c r="M203" i="45"/>
  <c r="N203" i="45" s="1"/>
  <c r="K233" i="53"/>
  <c r="K211" i="53"/>
  <c r="M221" i="45"/>
  <c r="I147" i="45"/>
  <c r="M235" i="45"/>
  <c r="N235" i="45"/>
  <c r="M238" i="45"/>
  <c r="N238" i="45"/>
  <c r="M250" i="45"/>
  <c r="N250" i="45"/>
  <c r="M248" i="45"/>
  <c r="N248" i="45" s="1"/>
  <c r="L244" i="45"/>
  <c r="M240" i="45"/>
  <c r="N240" i="45" s="1"/>
  <c r="M228" i="45"/>
  <c r="N228" i="45"/>
  <c r="M230" i="45"/>
  <c r="N230" i="45" s="1"/>
  <c r="M157" i="45"/>
  <c r="M239" i="45"/>
  <c r="M219" i="45"/>
  <c r="N219" i="45"/>
  <c r="M245" i="45"/>
  <c r="N245" i="45" s="1"/>
  <c r="M232" i="45"/>
  <c r="M227" i="45"/>
  <c r="I229" i="45"/>
  <c r="M220" i="45"/>
  <c r="N220" i="45"/>
  <c r="M234" i="45"/>
  <c r="M249" i="45"/>
  <c r="N249" i="45" s="1"/>
  <c r="J229" i="45"/>
  <c r="M246" i="45"/>
  <c r="N246" i="45"/>
  <c r="M218" i="45"/>
  <c r="N218" i="45" s="1"/>
  <c r="I251" i="45"/>
  <c r="K244" i="45"/>
  <c r="M241" i="45"/>
  <c r="N241" i="45"/>
  <c r="J251" i="45"/>
  <c r="L229" i="45"/>
  <c r="M146" i="45"/>
  <c r="N146" i="45" s="1"/>
  <c r="K222" i="45"/>
  <c r="J222" i="45"/>
  <c r="M217" i="45"/>
  <c r="I222" i="45"/>
  <c r="M154" i="45"/>
  <c r="L251" i="45"/>
  <c r="M167" i="45"/>
  <c r="N167" i="45"/>
  <c r="K211" i="45"/>
  <c r="N193" i="45"/>
  <c r="M150" i="45"/>
  <c r="J87" i="45"/>
  <c r="N52" i="45"/>
  <c r="G209" i="45"/>
  <c r="G203" i="45"/>
  <c r="N185" i="45"/>
  <c r="M181" i="45"/>
  <c r="B211" i="45"/>
  <c r="G201" i="45"/>
  <c r="G197" i="45"/>
  <c r="J211" i="45"/>
  <c r="M83" i="45"/>
  <c r="O83" i="45" s="1"/>
  <c r="G205" i="45"/>
  <c r="N195" i="45"/>
  <c r="N191" i="45"/>
  <c r="G185" i="45"/>
  <c r="G177" i="45"/>
  <c r="M67" i="45"/>
  <c r="M142" i="45"/>
  <c r="I140" i="45"/>
  <c r="M158" i="45"/>
  <c r="M151" i="45"/>
  <c r="M135" i="45"/>
  <c r="N135" i="45" s="1"/>
  <c r="K80" i="45"/>
  <c r="M168" i="45"/>
  <c r="J169" i="45"/>
  <c r="M166" i="45"/>
  <c r="M160" i="45"/>
  <c r="N160" i="45" s="1"/>
  <c r="M143" i="45"/>
  <c r="M134" i="45"/>
  <c r="N134" i="45" s="1"/>
  <c r="M152" i="45"/>
  <c r="M148" i="45"/>
  <c r="M144" i="45"/>
  <c r="L140" i="45"/>
  <c r="J147" i="45"/>
  <c r="N119" i="45"/>
  <c r="L80" i="45"/>
  <c r="N76" i="45"/>
  <c r="M74" i="45"/>
  <c r="N74" i="45" s="1"/>
  <c r="N111" i="45"/>
  <c r="N83" i="45"/>
  <c r="M56" i="45"/>
  <c r="N56" i="45"/>
  <c r="N107" i="45"/>
  <c r="C129" i="45"/>
  <c r="N95" i="45"/>
  <c r="N66" i="45"/>
  <c r="N115" i="45"/>
  <c r="F99" i="45"/>
  <c r="G99" i="45" s="1"/>
  <c r="M81" i="45"/>
  <c r="N81" i="45"/>
  <c r="M72" i="45"/>
  <c r="M70" i="45"/>
  <c r="N70" i="45" s="1"/>
  <c r="M68" i="45"/>
  <c r="N59" i="45"/>
  <c r="N123" i="45"/>
  <c r="M59" i="45"/>
  <c r="L129" i="45"/>
  <c r="K129" i="45"/>
  <c r="M64" i="45"/>
  <c r="N62" i="45"/>
  <c r="B129" i="45"/>
  <c r="J80" i="45"/>
  <c r="M79" i="45"/>
  <c r="M77" i="45"/>
  <c r="N61" i="45"/>
  <c r="J65" i="45"/>
  <c r="M63" i="45"/>
  <c r="N63" i="45"/>
  <c r="M61" i="45"/>
  <c r="M85" i="45"/>
  <c r="O85" i="45"/>
  <c r="N79" i="45"/>
  <c r="M78" i="45"/>
  <c r="M54" i="45"/>
  <c r="I87" i="45"/>
  <c r="J58" i="45"/>
  <c r="K87" i="45"/>
  <c r="N85" i="45"/>
  <c r="M76" i="45"/>
  <c r="I80" i="45"/>
  <c r="M73" i="45"/>
  <c r="N72" i="45"/>
  <c r="I65" i="45"/>
  <c r="I58" i="45"/>
  <c r="M52" i="45"/>
  <c r="B47" i="45"/>
  <c r="N46" i="45"/>
  <c r="J72" i="53"/>
  <c r="J77" i="53"/>
  <c r="G35" i="53"/>
  <c r="G36" i="53"/>
  <c r="G11" i="53"/>
  <c r="J51" i="53"/>
  <c r="J80" i="53"/>
  <c r="I71" i="53"/>
  <c r="K80" i="53"/>
  <c r="J59" i="53"/>
  <c r="J78" i="53"/>
  <c r="B46" i="53"/>
  <c r="I56" i="53"/>
  <c r="J55" i="53"/>
  <c r="F129" i="45"/>
  <c r="I59" i="53"/>
  <c r="I72" i="53"/>
  <c r="J60" i="53"/>
  <c r="G42" i="53"/>
  <c r="J66" i="53"/>
  <c r="J81" i="53"/>
  <c r="I69" i="53"/>
  <c r="J58" i="53"/>
  <c r="G18" i="53"/>
  <c r="J84" i="53"/>
  <c r="B17" i="53"/>
  <c r="I51" i="53"/>
  <c r="I53" i="53"/>
  <c r="F13" i="53"/>
  <c r="I76" i="53"/>
  <c r="F36" i="53"/>
  <c r="J63" i="53"/>
  <c r="F22" i="53"/>
  <c r="I62" i="53"/>
  <c r="I63" i="53"/>
  <c r="I85" i="53"/>
  <c r="G203" i="53"/>
  <c r="J65" i="53"/>
  <c r="J52" i="53"/>
  <c r="J70" i="53"/>
  <c r="J85" i="53"/>
  <c r="I75" i="53"/>
  <c r="F35" i="53"/>
  <c r="M75" i="53" s="1"/>
  <c r="F44" i="53"/>
  <c r="I84" i="53"/>
  <c r="J68" i="53"/>
  <c r="I67" i="53"/>
  <c r="L51" i="53"/>
  <c r="J69" i="53"/>
  <c r="F33" i="53"/>
  <c r="I73" i="53"/>
  <c r="G124" i="53"/>
  <c r="K73" i="53"/>
  <c r="J62" i="53"/>
  <c r="I61" i="53"/>
  <c r="I74" i="53"/>
  <c r="I52" i="53"/>
  <c r="I66" i="53"/>
  <c r="I78" i="53"/>
  <c r="J71" i="53"/>
  <c r="G190" i="53"/>
  <c r="J74" i="53"/>
  <c r="F42" i="53"/>
  <c r="J73" i="53"/>
  <c r="I65" i="53"/>
  <c r="N217" i="45"/>
  <c r="N181" i="45"/>
  <c r="N166" i="45"/>
  <c r="N168" i="45"/>
  <c r="N152" i="45"/>
  <c r="N144" i="45"/>
  <c r="N143" i="45"/>
  <c r="M80" i="45"/>
  <c r="H118" i="45"/>
  <c r="G121" i="45"/>
  <c r="H124" i="45"/>
  <c r="N121" i="45"/>
  <c r="J88" i="45"/>
  <c r="I88" i="45"/>
  <c r="N78" i="45"/>
  <c r="G22" i="53"/>
  <c r="H108" i="45"/>
  <c r="N75" i="53"/>
  <c r="I223" i="54" l="1"/>
  <c r="I226" i="54" s="1"/>
  <c r="H44" i="53"/>
  <c r="H94" i="45"/>
  <c r="H122" i="45"/>
  <c r="H95" i="45"/>
  <c r="H101" i="45"/>
  <c r="H100" i="45"/>
  <c r="H115" i="45"/>
  <c r="H107" i="45"/>
  <c r="H127" i="45"/>
  <c r="H96" i="45"/>
  <c r="H116" i="45"/>
  <c r="H93" i="45"/>
  <c r="H123" i="45"/>
  <c r="H102" i="45"/>
  <c r="H112" i="45"/>
  <c r="H114" i="45"/>
  <c r="H97" i="45"/>
  <c r="K279" i="53"/>
  <c r="H128" i="45"/>
  <c r="G128" i="45"/>
  <c r="H103" i="45"/>
  <c r="H113" i="45"/>
  <c r="M265" i="53"/>
  <c r="H129" i="45"/>
  <c r="I58" i="53"/>
  <c r="B24" i="53"/>
  <c r="F18" i="53"/>
  <c r="I131" i="53"/>
  <c r="I86" i="53"/>
  <c r="H98" i="45"/>
  <c r="M73" i="53"/>
  <c r="B121" i="53"/>
  <c r="I281" i="53"/>
  <c r="M164" i="45"/>
  <c r="I169" i="45"/>
  <c r="J157" i="53"/>
  <c r="F116" i="53"/>
  <c r="G116" i="53" s="1"/>
  <c r="I156" i="53"/>
  <c r="F210" i="45"/>
  <c r="G210" i="45"/>
  <c r="G186" i="45"/>
  <c r="O182" i="45"/>
  <c r="K236" i="53"/>
  <c r="D199" i="53"/>
  <c r="K239" i="53" s="1"/>
  <c r="F189" i="53"/>
  <c r="I229" i="53"/>
  <c r="I223" i="53"/>
  <c r="F183" i="53"/>
  <c r="M37" i="53"/>
  <c r="I77" i="53"/>
  <c r="N122" i="53"/>
  <c r="M122" i="53"/>
  <c r="J126" i="53"/>
  <c r="J162" i="53"/>
  <c r="H110" i="45"/>
  <c r="G129" i="45"/>
  <c r="N54" i="45"/>
  <c r="C39" i="53"/>
  <c r="E120" i="53"/>
  <c r="L280" i="53"/>
  <c r="L169" i="45"/>
  <c r="B112" i="53"/>
  <c r="M155" i="45"/>
  <c r="I272" i="53"/>
  <c r="M272" i="53" s="1"/>
  <c r="L150" i="53"/>
  <c r="C106" i="53"/>
  <c r="M149" i="45"/>
  <c r="N149" i="45" s="1"/>
  <c r="D94" i="53"/>
  <c r="K134" i="53" s="1"/>
  <c r="M137" i="45"/>
  <c r="K254" i="53"/>
  <c r="M254" i="53" s="1"/>
  <c r="G193" i="45"/>
  <c r="N189" i="45"/>
  <c r="F188" i="45"/>
  <c r="C211" i="45"/>
  <c r="J235" i="53"/>
  <c r="C199" i="53"/>
  <c r="G195" i="53"/>
  <c r="B186" i="53"/>
  <c r="I266" i="53"/>
  <c r="M231" i="45"/>
  <c r="N216" i="45"/>
  <c r="M82" i="53"/>
  <c r="H42" i="53"/>
  <c r="H120" i="45"/>
  <c r="F43" i="53"/>
  <c r="H126" i="45"/>
  <c r="H111" i="45"/>
  <c r="N272" i="53"/>
  <c r="M251" i="53"/>
  <c r="D39" i="53"/>
  <c r="K79" i="53" s="1"/>
  <c r="F28" i="53"/>
  <c r="K77" i="53"/>
  <c r="J56" i="53"/>
  <c r="N56" i="53" s="1"/>
  <c r="M65" i="53"/>
  <c r="N40" i="53"/>
  <c r="M40" i="53"/>
  <c r="L46" i="53"/>
  <c r="L80" i="53"/>
  <c r="K24" i="53"/>
  <c r="K58" i="53"/>
  <c r="D203" i="54"/>
  <c r="AF185" i="54" a="1"/>
  <c r="F180" i="54"/>
  <c r="AC185" i="54" a="1"/>
  <c r="N177" i="54"/>
  <c r="N180" i="54" s="1"/>
  <c r="N68" i="45"/>
  <c r="M233" i="53"/>
  <c r="M282" i="53"/>
  <c r="N262" i="53"/>
  <c r="F20" i="53"/>
  <c r="I60" i="53"/>
  <c r="G109" i="45"/>
  <c r="H109" i="45"/>
  <c r="N97" i="45"/>
  <c r="J256" i="53"/>
  <c r="C96" i="53"/>
  <c r="N139" i="45"/>
  <c r="M139" i="45"/>
  <c r="D91" i="53"/>
  <c r="K251" i="53"/>
  <c r="K140" i="45"/>
  <c r="K170" i="45" s="1"/>
  <c r="O210" i="45"/>
  <c r="N210" i="45"/>
  <c r="N194" i="45"/>
  <c r="O194" i="45"/>
  <c r="D202" i="53"/>
  <c r="M247" i="45"/>
  <c r="K251" i="45"/>
  <c r="M251" i="45" s="1"/>
  <c r="J241" i="53"/>
  <c r="C206" i="53"/>
  <c r="F201" i="53"/>
  <c r="I238" i="53"/>
  <c r="F198" i="53"/>
  <c r="B197" i="53"/>
  <c r="M242" i="45"/>
  <c r="C188" i="53"/>
  <c r="M233" i="45"/>
  <c r="N233" i="45"/>
  <c r="M87" i="45"/>
  <c r="N234" i="45"/>
  <c r="K60" i="53"/>
  <c r="D24" i="53"/>
  <c r="K64" i="53" s="1"/>
  <c r="L63" i="53"/>
  <c r="G23" i="53"/>
  <c r="G180" i="45"/>
  <c r="J286" i="53"/>
  <c r="M58" i="45"/>
  <c r="N239" i="45"/>
  <c r="J144" i="53"/>
  <c r="G43" i="53"/>
  <c r="J83" i="53"/>
  <c r="N83" i="53" s="1"/>
  <c r="J139" i="53"/>
  <c r="J245" i="53"/>
  <c r="M203" i="53"/>
  <c r="N203" i="53"/>
  <c r="F23" i="53"/>
  <c r="M39" i="45"/>
  <c r="I47" i="45"/>
  <c r="D180" i="53"/>
  <c r="M225" i="45"/>
  <c r="K260" i="53"/>
  <c r="K229" i="45"/>
  <c r="K252" i="45" s="1"/>
  <c r="M182" i="53"/>
  <c r="I222" i="53"/>
  <c r="L257" i="53"/>
  <c r="N76" i="53"/>
  <c r="F39" i="45"/>
  <c r="G39" i="45" s="1"/>
  <c r="E47" i="45"/>
  <c r="L285" i="53"/>
  <c r="N86" i="45"/>
  <c r="E45" i="53"/>
  <c r="M86" i="45"/>
  <c r="N283" i="53"/>
  <c r="E41" i="53"/>
  <c r="N82" i="45"/>
  <c r="L87" i="45"/>
  <c r="L278" i="53"/>
  <c r="E38" i="53"/>
  <c r="N77" i="45"/>
  <c r="L276" i="53"/>
  <c r="E34" i="53"/>
  <c r="L274" i="53"/>
  <c r="E32" i="53"/>
  <c r="L272" i="53"/>
  <c r="N73" i="45"/>
  <c r="L270" i="53"/>
  <c r="E30" i="53"/>
  <c r="L70" i="53" s="1"/>
  <c r="N71" i="45"/>
  <c r="L266" i="53"/>
  <c r="E26" i="53"/>
  <c r="N67" i="45"/>
  <c r="E21" i="53"/>
  <c r="L261" i="53"/>
  <c r="M62" i="45"/>
  <c r="E19" i="53"/>
  <c r="L65" i="45"/>
  <c r="M60" i="45"/>
  <c r="N60" i="45" s="1"/>
  <c r="E14" i="53"/>
  <c r="L54" i="53" s="1"/>
  <c r="M55" i="45"/>
  <c r="E12" i="53"/>
  <c r="L252" i="53"/>
  <c r="L58" i="45"/>
  <c r="N128" i="45"/>
  <c r="H125" i="45"/>
  <c r="N106" i="45"/>
  <c r="M106" i="45"/>
  <c r="E122" i="53"/>
  <c r="G101" i="53"/>
  <c r="J141" i="53"/>
  <c r="I136" i="53"/>
  <c r="B181" i="53"/>
  <c r="M226" i="45"/>
  <c r="M126" i="53"/>
  <c r="M32" i="53"/>
  <c r="K72" i="53"/>
  <c r="N182" i="53"/>
  <c r="L222" i="53"/>
  <c r="I184" i="53"/>
  <c r="N136" i="45"/>
  <c r="G108" i="53"/>
  <c r="G92" i="53"/>
  <c r="M69" i="45"/>
  <c r="M71" i="45"/>
  <c r="M136" i="45"/>
  <c r="I261" i="53"/>
  <c r="M261" i="53" s="1"/>
  <c r="L53" i="53"/>
  <c r="G13" i="53"/>
  <c r="F30" i="53"/>
  <c r="G30" i="53" s="1"/>
  <c r="I70" i="53"/>
  <c r="D104" i="53"/>
  <c r="K144" i="53" s="1"/>
  <c r="E16" i="53"/>
  <c r="L56" i="53" s="1"/>
  <c r="L281" i="53"/>
  <c r="C115" i="53"/>
  <c r="N158" i="45"/>
  <c r="J275" i="53"/>
  <c r="N150" i="45"/>
  <c r="E107" i="53"/>
  <c r="C105" i="53"/>
  <c r="N148" i="45"/>
  <c r="F102" i="53"/>
  <c r="G102" i="53"/>
  <c r="E99" i="53"/>
  <c r="N142" i="45"/>
  <c r="L147" i="45"/>
  <c r="K147" i="45"/>
  <c r="M141" i="45"/>
  <c r="K258" i="53"/>
  <c r="K264" i="53" s="1"/>
  <c r="F181" i="45"/>
  <c r="E211" i="45"/>
  <c r="E180" i="53"/>
  <c r="N225" i="45"/>
  <c r="D178" i="53"/>
  <c r="M223" i="45"/>
  <c r="C176" i="53"/>
  <c r="N221" i="45"/>
  <c r="J213" i="53"/>
  <c r="F173" i="53"/>
  <c r="M260" i="53"/>
  <c r="I217" i="53"/>
  <c r="M271" i="53"/>
  <c r="F106" i="45"/>
  <c r="J165" i="53"/>
  <c r="K169" i="45"/>
  <c r="K280" i="53"/>
  <c r="D120" i="53"/>
  <c r="F120" i="53" s="1"/>
  <c r="F117" i="53"/>
  <c r="E114" i="53"/>
  <c r="L162" i="45"/>
  <c r="E111" i="53"/>
  <c r="L271" i="53"/>
  <c r="N154" i="45"/>
  <c r="M153" i="45"/>
  <c r="N153" i="45"/>
  <c r="J147" i="53"/>
  <c r="D95" i="53"/>
  <c r="M138" i="45"/>
  <c r="J253" i="53"/>
  <c r="C93" i="53"/>
  <c r="L212" i="53"/>
  <c r="E171" i="53"/>
  <c r="L222" i="45"/>
  <c r="J24" i="53"/>
  <c r="J61" i="53"/>
  <c r="L223" i="53"/>
  <c r="AJ8" i="54"/>
  <c r="AJ194" i="54"/>
  <c r="H99" i="45"/>
  <c r="H119" i="45"/>
  <c r="G98" i="53"/>
  <c r="N57" i="45"/>
  <c r="N80" i="45"/>
  <c r="M163" i="45"/>
  <c r="D46" i="53"/>
  <c r="F40" i="53"/>
  <c r="M278" i="53"/>
  <c r="F125" i="53"/>
  <c r="L65" i="53"/>
  <c r="N65" i="53" s="1"/>
  <c r="G25" i="53"/>
  <c r="G205" i="53"/>
  <c r="J67" i="53"/>
  <c r="G27" i="53"/>
  <c r="F27" i="53"/>
  <c r="L268" i="53"/>
  <c r="M268" i="53" s="1"/>
  <c r="F101" i="53"/>
  <c r="K140" i="53"/>
  <c r="F100" i="53"/>
  <c r="L136" i="53"/>
  <c r="E97" i="53"/>
  <c r="N12" i="53"/>
  <c r="J17" i="53"/>
  <c r="M12" i="53"/>
  <c r="M110" i="53"/>
  <c r="I150" i="53"/>
  <c r="AJ96" i="54"/>
  <c r="L73" i="53"/>
  <c r="N73" i="53" s="1"/>
  <c r="G33" i="53"/>
  <c r="J166" i="53"/>
  <c r="M84" i="45"/>
  <c r="N151" i="45"/>
  <c r="M256" i="53"/>
  <c r="N27" i="45"/>
  <c r="C46" i="53"/>
  <c r="J82" i="53"/>
  <c r="N82" i="53" s="1"/>
  <c r="G29" i="53"/>
  <c r="G20" i="53"/>
  <c r="I129" i="45"/>
  <c r="M129" i="45" s="1"/>
  <c r="O114" i="45" s="1"/>
  <c r="M99" i="45"/>
  <c r="D116" i="53"/>
  <c r="K276" i="53"/>
  <c r="M276" i="53" s="1"/>
  <c r="M159" i="45"/>
  <c r="C114" i="53"/>
  <c r="N157" i="45"/>
  <c r="J274" i="53"/>
  <c r="J162" i="45"/>
  <c r="B113" i="53"/>
  <c r="I162" i="45"/>
  <c r="I273" i="53"/>
  <c r="M156" i="45"/>
  <c r="B191" i="53"/>
  <c r="M236" i="45"/>
  <c r="N25" i="53"/>
  <c r="N18" i="53"/>
  <c r="L24" i="53"/>
  <c r="L58" i="53"/>
  <c r="I17" i="53"/>
  <c r="I54" i="53"/>
  <c r="M125" i="53"/>
  <c r="N125" i="53"/>
  <c r="AJ13" i="54"/>
  <c r="N251" i="45"/>
  <c r="N263" i="53"/>
  <c r="F31" i="53"/>
  <c r="G31" i="53"/>
  <c r="L264" i="53"/>
  <c r="F29" i="53"/>
  <c r="F123" i="53"/>
  <c r="C181" i="53"/>
  <c r="N226" i="45"/>
  <c r="E179" i="53"/>
  <c r="N224" i="45"/>
  <c r="D172" i="53"/>
  <c r="K252" i="53"/>
  <c r="M252" i="53" s="1"/>
  <c r="J211" i="53"/>
  <c r="C177" i="53"/>
  <c r="N108" i="53"/>
  <c r="J119" i="53"/>
  <c r="N112" i="53"/>
  <c r="J152" i="53"/>
  <c r="M106" i="53"/>
  <c r="L153" i="54"/>
  <c r="L156" i="54" s="1"/>
  <c r="D153" i="54"/>
  <c r="D156" i="54" s="1"/>
  <c r="M263" i="53"/>
  <c r="J47" i="45"/>
  <c r="H121" i="45"/>
  <c r="D122" i="53"/>
  <c r="K282" i="53"/>
  <c r="M165" i="45"/>
  <c r="E118" i="53"/>
  <c r="M161" i="45"/>
  <c r="N161" i="45"/>
  <c r="E112" i="53"/>
  <c r="I147" i="53"/>
  <c r="K143" i="53"/>
  <c r="F103" i="53"/>
  <c r="B93" i="53"/>
  <c r="I253" i="53"/>
  <c r="C196" i="53"/>
  <c r="J276" i="53"/>
  <c r="J244" i="45"/>
  <c r="J252" i="45" s="1"/>
  <c r="E192" i="53"/>
  <c r="M237" i="45"/>
  <c r="D187" i="53"/>
  <c r="K227" i="53" s="1"/>
  <c r="K267" i="53"/>
  <c r="M267" i="53" s="1"/>
  <c r="N225" i="53"/>
  <c r="M44" i="53"/>
  <c r="M84" i="53" s="1"/>
  <c r="AJ187" i="54"/>
  <c r="G40" i="53"/>
  <c r="M75" i="45"/>
  <c r="N75" i="45" s="1"/>
  <c r="M53" i="45"/>
  <c r="F109" i="53"/>
  <c r="F108" i="53"/>
  <c r="I244" i="53"/>
  <c r="F204" i="53"/>
  <c r="B206" i="53"/>
  <c r="F200" i="53"/>
  <c r="K240" i="53"/>
  <c r="F195" i="53"/>
  <c r="I235" i="53"/>
  <c r="L233" i="53"/>
  <c r="N233" i="53" s="1"/>
  <c r="G193" i="53"/>
  <c r="F178" i="53"/>
  <c r="M116" i="53"/>
  <c r="N116" i="53" s="1"/>
  <c r="M109" i="53"/>
  <c r="I149" i="53"/>
  <c r="N53" i="45"/>
  <c r="N64" i="45"/>
  <c r="M82" i="45"/>
  <c r="M145" i="45"/>
  <c r="M243" i="45"/>
  <c r="N227" i="45"/>
  <c r="I258" i="53"/>
  <c r="J266" i="53"/>
  <c r="I269" i="53"/>
  <c r="M269" i="53" s="1"/>
  <c r="D47" i="45"/>
  <c r="F47" i="45" s="1"/>
  <c r="K65" i="45"/>
  <c r="M65" i="45" s="1"/>
  <c r="K255" i="53"/>
  <c r="M255" i="53" s="1"/>
  <c r="D11" i="53"/>
  <c r="K58" i="45"/>
  <c r="J129" i="45"/>
  <c r="B99" i="53"/>
  <c r="I259" i="53"/>
  <c r="M259" i="53" s="1"/>
  <c r="B194" i="53"/>
  <c r="I244" i="45"/>
  <c r="B179" i="53"/>
  <c r="M224" i="45"/>
  <c r="G174" i="53"/>
  <c r="F174" i="53"/>
  <c r="K127" i="53"/>
  <c r="M177" i="53"/>
  <c r="I97" i="53"/>
  <c r="B40" i="54"/>
  <c r="N37" i="54"/>
  <c r="N40" i="54" s="1"/>
  <c r="AC3" i="54" a="1"/>
  <c r="M24" i="45"/>
  <c r="N17" i="45"/>
  <c r="N84" i="45"/>
  <c r="M57" i="45"/>
  <c r="C14" i="53"/>
  <c r="N55" i="45"/>
  <c r="L156" i="53"/>
  <c r="G109" i="53"/>
  <c r="I146" i="53"/>
  <c r="F106" i="53"/>
  <c r="L143" i="53"/>
  <c r="J243" i="53"/>
  <c r="C187" i="53"/>
  <c r="N232" i="45"/>
  <c r="J220" i="53"/>
  <c r="N177" i="53"/>
  <c r="M46" i="53"/>
  <c r="M22" i="53"/>
  <c r="M62" i="53" s="1"/>
  <c r="F14" i="53"/>
  <c r="M17" i="45"/>
  <c r="F111" i="53"/>
  <c r="F110" i="53"/>
  <c r="E63" i="54"/>
  <c r="AF3" i="54" a="1"/>
  <c r="I277" i="53"/>
  <c r="M277" i="53" s="1"/>
  <c r="I211" i="45"/>
  <c r="M211" i="45" s="1"/>
  <c r="F182" i="53"/>
  <c r="K46" i="53"/>
  <c r="N120" i="53"/>
  <c r="N110" i="53"/>
  <c r="M180" i="53"/>
  <c r="I86" i="54"/>
  <c r="L132" i="53"/>
  <c r="N132" i="53" s="1"/>
  <c r="N43" i="53"/>
  <c r="J46" i="53"/>
  <c r="M43" i="53"/>
  <c r="M25" i="53"/>
  <c r="N20" i="53"/>
  <c r="L17" i="53"/>
  <c r="N11" i="53"/>
  <c r="J104" i="53"/>
  <c r="N95" i="53"/>
  <c r="N93" i="53"/>
  <c r="J97" i="53"/>
  <c r="N198" i="53"/>
  <c r="J199" i="53"/>
  <c r="L199" i="53"/>
  <c r="L239" i="53" s="1"/>
  <c r="M194" i="53"/>
  <c r="AG4" i="54"/>
  <c r="AG11" i="54"/>
  <c r="AG5" i="54"/>
  <c r="AG7" i="54"/>
  <c r="AG9" i="54"/>
  <c r="AG13" i="54"/>
  <c r="AG3" i="54"/>
  <c r="AG14" i="54"/>
  <c r="AG8" i="54"/>
  <c r="AG6" i="54"/>
  <c r="H156" i="54"/>
  <c r="C110" i="54"/>
  <c r="N107" i="54"/>
  <c r="N110" i="54" s="1"/>
  <c r="K223" i="54"/>
  <c r="K226" i="54"/>
  <c r="C223" i="54"/>
  <c r="C226" i="54"/>
  <c r="M45" i="53"/>
  <c r="N33" i="53"/>
  <c r="J39" i="53"/>
  <c r="M26" i="53"/>
  <c r="M15" i="53"/>
  <c r="N101" i="53"/>
  <c r="M98" i="53"/>
  <c r="I104" i="53"/>
  <c r="M104" i="53" s="1"/>
  <c r="M95" i="53"/>
  <c r="M93" i="53"/>
  <c r="M198" i="53"/>
  <c r="K83" i="54"/>
  <c r="K86" i="54" s="1"/>
  <c r="C86" i="54"/>
  <c r="N85" i="54"/>
  <c r="N60" i="54"/>
  <c r="N63" i="54" s="1"/>
  <c r="D211" i="45"/>
  <c r="M36" i="53"/>
  <c r="M31" i="53"/>
  <c r="N19" i="53"/>
  <c r="K17" i="53"/>
  <c r="M115" i="53"/>
  <c r="M205" i="53"/>
  <c r="N187" i="53"/>
  <c r="N185" i="53"/>
  <c r="E156" i="54"/>
  <c r="M102" i="53"/>
  <c r="M199" i="53"/>
  <c r="N186" i="53"/>
  <c r="N175" i="53"/>
  <c r="M175" i="53"/>
  <c r="AC94" i="54" a="1"/>
  <c r="B110" i="54"/>
  <c r="J226" i="54"/>
  <c r="N225" i="54"/>
  <c r="B223" i="54"/>
  <c r="B226" i="54"/>
  <c r="L39" i="53"/>
  <c r="I39" i="53"/>
  <c r="M29" i="53"/>
  <c r="N14" i="53"/>
  <c r="N121" i="53"/>
  <c r="M114" i="53"/>
  <c r="I119" i="53"/>
  <c r="M105" i="53"/>
  <c r="N91" i="53"/>
  <c r="N191" i="53"/>
  <c r="N189" i="53"/>
  <c r="M188" i="53"/>
  <c r="M186" i="53"/>
  <c r="N174" i="53"/>
  <c r="N172" i="53"/>
  <c r="L226" i="54"/>
  <c r="N38" i="53"/>
  <c r="M33" i="53"/>
  <c r="N109" i="53"/>
  <c r="H83" i="54"/>
  <c r="H86" i="54"/>
  <c r="AD12" i="54"/>
  <c r="AD3" i="54"/>
  <c r="AD10" i="54"/>
  <c r="AD9" i="54"/>
  <c r="AD14" i="54"/>
  <c r="AD4" i="54"/>
  <c r="AD6" i="54"/>
  <c r="AD11" i="54"/>
  <c r="AD5" i="54"/>
  <c r="AJ94" i="54"/>
  <c r="K156" i="54"/>
  <c r="C156" i="54"/>
  <c r="B203" i="54"/>
  <c r="N200" i="54"/>
  <c r="N203" i="54" s="1"/>
  <c r="N28" i="53"/>
  <c r="I24" i="53"/>
  <c r="M24" i="53" s="1"/>
  <c r="M13" i="53"/>
  <c r="L119" i="53"/>
  <c r="L127" i="53" s="1"/>
  <c r="M179" i="53"/>
  <c r="AJ7" i="54"/>
  <c r="C83" i="54"/>
  <c r="N155" i="54"/>
  <c r="N130" i="54"/>
  <c r="N133" i="54" s="1"/>
  <c r="AF94" i="54" a="1"/>
  <c r="B133" i="54"/>
  <c r="M18" i="53"/>
  <c r="M99" i="53"/>
  <c r="M201" i="53"/>
  <c r="N195" i="53"/>
  <c r="M190" i="53"/>
  <c r="AJ103" i="54"/>
  <c r="AG100" i="54"/>
  <c r="AG98" i="54"/>
  <c r="AG97" i="54"/>
  <c r="AG99" i="54"/>
  <c r="AJ99" i="54" s="1"/>
  <c r="AG104" i="54"/>
  <c r="AG101" i="54"/>
  <c r="H226" i="54"/>
  <c r="N224" i="54"/>
  <c r="M21" i="53"/>
  <c r="M124" i="53"/>
  <c r="N113" i="53"/>
  <c r="J206" i="53"/>
  <c r="M183" i="53"/>
  <c r="M178" i="53"/>
  <c r="L177" i="53"/>
  <c r="L207" i="53" s="1"/>
  <c r="J86" i="54"/>
  <c r="B153" i="54"/>
  <c r="N154" i="54"/>
  <c r="AG190" i="54"/>
  <c r="AJ190" i="54" s="1"/>
  <c r="AG195" i="54"/>
  <c r="AG186" i="54"/>
  <c r="AG188" i="54"/>
  <c r="AG193" i="54"/>
  <c r="AG192" i="54"/>
  <c r="AJ192" i="54" s="1"/>
  <c r="AG194" i="54"/>
  <c r="AG189" i="54"/>
  <c r="AJ189" i="54" s="1"/>
  <c r="AG191" i="54"/>
  <c r="AD185" i="54"/>
  <c r="AJ188" i="54"/>
  <c r="AJ3" i="54" l="1"/>
  <c r="M150" i="53"/>
  <c r="G110" i="53"/>
  <c r="O82" i="45"/>
  <c r="I127" i="53"/>
  <c r="M127" i="53" s="1"/>
  <c r="M97" i="53"/>
  <c r="N162" i="45"/>
  <c r="J170" i="45"/>
  <c r="L154" i="53"/>
  <c r="E119" i="53"/>
  <c r="L159" i="53" s="1"/>
  <c r="J279" i="53"/>
  <c r="N274" i="53"/>
  <c r="M274" i="53"/>
  <c r="M165" i="53"/>
  <c r="G125" i="53"/>
  <c r="L252" i="45"/>
  <c r="M222" i="45"/>
  <c r="N222" i="45" s="1"/>
  <c r="M157" i="53"/>
  <c r="G117" i="53"/>
  <c r="AH5" i="54"/>
  <c r="N46" i="53"/>
  <c r="N143" i="53"/>
  <c r="N268" i="53"/>
  <c r="L211" i="53"/>
  <c r="E177" i="53"/>
  <c r="F171" i="53"/>
  <c r="M160" i="53"/>
  <c r="O160" i="53" s="1"/>
  <c r="L220" i="53"/>
  <c r="N58" i="45"/>
  <c r="J136" i="53"/>
  <c r="F96" i="53"/>
  <c r="G96" i="53" s="1"/>
  <c r="N254" i="53"/>
  <c r="N178" i="53"/>
  <c r="AJ101" i="54"/>
  <c r="N190" i="53"/>
  <c r="M230" i="53"/>
  <c r="M146" i="53"/>
  <c r="M67" i="53"/>
  <c r="M241" i="53"/>
  <c r="G201" i="53"/>
  <c r="M275" i="53"/>
  <c r="N275" i="53" s="1"/>
  <c r="M244" i="45"/>
  <c r="I252" i="45"/>
  <c r="L158" i="53"/>
  <c r="F118" i="53"/>
  <c r="G118" i="53"/>
  <c r="L74" i="53"/>
  <c r="G34" i="53"/>
  <c r="N150" i="53"/>
  <c r="H13" i="45"/>
  <c r="H25" i="45"/>
  <c r="H26" i="45"/>
  <c r="H30" i="45"/>
  <c r="H21" i="45"/>
  <c r="H45" i="45"/>
  <c r="H32" i="45"/>
  <c r="H19" i="45"/>
  <c r="H36" i="45"/>
  <c r="H23" i="45"/>
  <c r="H16" i="45"/>
  <c r="H33" i="45"/>
  <c r="H43" i="45"/>
  <c r="H37" i="45"/>
  <c r="H47" i="45"/>
  <c r="H28" i="45"/>
  <c r="H31" i="45"/>
  <c r="H14" i="45"/>
  <c r="H40" i="45"/>
  <c r="H46" i="45"/>
  <c r="H27" i="45"/>
  <c r="H12" i="45"/>
  <c r="H29" i="45"/>
  <c r="H24" i="45"/>
  <c r="H11" i="45"/>
  <c r="H15" i="45"/>
  <c r="H17" i="45"/>
  <c r="H22" i="45"/>
  <c r="H20" i="45"/>
  <c r="H18" i="45"/>
  <c r="N65" i="45"/>
  <c r="AJ186" i="54"/>
  <c r="N267" i="53"/>
  <c r="O126" i="45"/>
  <c r="O123" i="45"/>
  <c r="O112" i="45"/>
  <c r="O102" i="45"/>
  <c r="O129" i="45"/>
  <c r="O124" i="45"/>
  <c r="O96" i="45"/>
  <c r="O118" i="45"/>
  <c r="O125" i="45"/>
  <c r="O119" i="45"/>
  <c r="O121" i="45"/>
  <c r="O94" i="45"/>
  <c r="O113" i="45"/>
  <c r="O116" i="45"/>
  <c r="O122" i="45"/>
  <c r="O95" i="45"/>
  <c r="O108" i="45"/>
  <c r="O93" i="45"/>
  <c r="O104" i="45"/>
  <c r="O111" i="45"/>
  <c r="O101" i="45"/>
  <c r="O107" i="45"/>
  <c r="O120" i="45"/>
  <c r="O98" i="45"/>
  <c r="O115" i="45"/>
  <c r="O103" i="45"/>
  <c r="O105" i="45"/>
  <c r="O110" i="45"/>
  <c r="O117" i="45"/>
  <c r="O100" i="45"/>
  <c r="O109" i="45"/>
  <c r="O127" i="45"/>
  <c r="O128" i="45"/>
  <c r="O97" i="45"/>
  <c r="M70" i="53"/>
  <c r="AF102" i="54"/>
  <c r="AH102" i="54" s="1"/>
  <c r="AF94" i="54"/>
  <c r="AH94" i="54" s="1"/>
  <c r="AF101" i="54"/>
  <c r="AH101" i="54" s="1"/>
  <c r="AF95" i="54"/>
  <c r="AH95" i="54" s="1"/>
  <c r="AF97" i="54"/>
  <c r="AF100" i="54"/>
  <c r="AF104" i="54"/>
  <c r="AH104" i="54" s="1"/>
  <c r="AF98" i="54"/>
  <c r="AF99" i="54"/>
  <c r="AF96" i="54"/>
  <c r="AH96" i="54" s="1"/>
  <c r="AF103" i="54"/>
  <c r="AH103" i="54" s="1"/>
  <c r="AF105" i="54"/>
  <c r="AH105" i="54" s="1"/>
  <c r="N183" i="53"/>
  <c r="AJ104" i="54"/>
  <c r="M138" i="53"/>
  <c r="N98" i="53"/>
  <c r="I246" i="53"/>
  <c r="F206" i="53"/>
  <c r="E39" i="53"/>
  <c r="L79" i="53" s="1"/>
  <c r="J239" i="53"/>
  <c r="AJ185" i="54"/>
  <c r="AH195" i="54"/>
  <c r="AJ195" i="54"/>
  <c r="M39" i="53"/>
  <c r="I79" i="53"/>
  <c r="O175" i="53"/>
  <c r="M215" i="53"/>
  <c r="M245" i="53"/>
  <c r="N205" i="53"/>
  <c r="N86" i="54"/>
  <c r="M218" i="53"/>
  <c r="G178" i="53"/>
  <c r="G204" i="53"/>
  <c r="M244" i="53"/>
  <c r="M71" i="53"/>
  <c r="N58" i="53"/>
  <c r="L137" i="53"/>
  <c r="K220" i="53"/>
  <c r="F180" i="53"/>
  <c r="N62" i="53"/>
  <c r="N105" i="53"/>
  <c r="O65" i="45"/>
  <c r="M253" i="53"/>
  <c r="I257" i="53"/>
  <c r="N251" i="53"/>
  <c r="B199" i="53"/>
  <c r="I234" i="53"/>
  <c r="F194" i="53"/>
  <c r="F93" i="53"/>
  <c r="I133" i="53"/>
  <c r="B97" i="53"/>
  <c r="N179" i="53"/>
  <c r="AJ10" i="54"/>
  <c r="N84" i="53"/>
  <c r="L219" i="53"/>
  <c r="G179" i="53"/>
  <c r="E184" i="53"/>
  <c r="L224" i="53" s="1"/>
  <c r="H106" i="45"/>
  <c r="G106" i="45"/>
  <c r="N69" i="45"/>
  <c r="F34" i="53"/>
  <c r="N265" i="53"/>
  <c r="AF192" i="54"/>
  <c r="AH192" i="54" s="1"/>
  <c r="AF185" i="54"/>
  <c r="AH185" i="54" s="1"/>
  <c r="AF195" i="54"/>
  <c r="AF190" i="54"/>
  <c r="AF188" i="54"/>
  <c r="AF196" i="54"/>
  <c r="AH196" i="54" s="1"/>
  <c r="AF186" i="54"/>
  <c r="AH186" i="54" s="1"/>
  <c r="AF189" i="54"/>
  <c r="AH189" i="54" s="1"/>
  <c r="AF187" i="54"/>
  <c r="AH187" i="54" s="1"/>
  <c r="AF191" i="54"/>
  <c r="AH191" i="54" s="1"/>
  <c r="AF194" i="54"/>
  <c r="AF193" i="54"/>
  <c r="AJ12" i="54"/>
  <c r="N269" i="53"/>
  <c r="C207" i="53"/>
  <c r="J217" i="53"/>
  <c r="M140" i="53"/>
  <c r="G100" i="53"/>
  <c r="J155" i="53"/>
  <c r="F115" i="53"/>
  <c r="G115" i="53" s="1"/>
  <c r="N39" i="45"/>
  <c r="F211" i="45"/>
  <c r="N37" i="53"/>
  <c r="M77" i="53"/>
  <c r="AH97" i="54"/>
  <c r="AJ97" i="54"/>
  <c r="M55" i="53"/>
  <c r="O15" i="53"/>
  <c r="F99" i="53"/>
  <c r="I139" i="53"/>
  <c r="G123" i="53"/>
  <c r="M163" i="53"/>
  <c r="N271" i="53"/>
  <c r="M80" i="53"/>
  <c r="K286" i="53"/>
  <c r="M280" i="53"/>
  <c r="N280" i="53" s="1"/>
  <c r="G181" i="45"/>
  <c r="H181" i="45"/>
  <c r="N241" i="53"/>
  <c r="AH194" i="54"/>
  <c r="N153" i="54"/>
  <c r="N156" i="54" s="1"/>
  <c r="B156" i="54"/>
  <c r="N124" i="53"/>
  <c r="M164" i="53"/>
  <c r="AH98" i="54"/>
  <c r="AJ98" i="54"/>
  <c r="AJ6" i="54"/>
  <c r="AE6" i="54"/>
  <c r="N226" i="54"/>
  <c r="N102" i="53"/>
  <c r="N15" i="53"/>
  <c r="O208" i="45"/>
  <c r="O192" i="45"/>
  <c r="O187" i="45"/>
  <c r="O185" i="45"/>
  <c r="O211" i="45"/>
  <c r="O188" i="45"/>
  <c r="O193" i="45"/>
  <c r="O179" i="45"/>
  <c r="O176" i="45"/>
  <c r="O186" i="45"/>
  <c r="O202" i="45"/>
  <c r="O207" i="45"/>
  <c r="O178" i="45"/>
  <c r="O183" i="45"/>
  <c r="O181" i="45"/>
  <c r="O190" i="45"/>
  <c r="O197" i="45"/>
  <c r="O200" i="45"/>
  <c r="O196" i="45"/>
  <c r="O201" i="45"/>
  <c r="O209" i="45"/>
  <c r="O203" i="45"/>
  <c r="O199" i="45"/>
  <c r="O204" i="45"/>
  <c r="O205" i="45"/>
  <c r="O195" i="45"/>
  <c r="O184" i="45"/>
  <c r="O191" i="45"/>
  <c r="O206" i="45"/>
  <c r="O198" i="45"/>
  <c r="M54" i="53"/>
  <c r="N156" i="53"/>
  <c r="M214" i="53"/>
  <c r="N129" i="45"/>
  <c r="M258" i="53"/>
  <c r="I264" i="53"/>
  <c r="M264" i="53" s="1"/>
  <c r="M235" i="53"/>
  <c r="M148" i="53"/>
  <c r="F192" i="53"/>
  <c r="G192" i="53"/>
  <c r="L232" i="53"/>
  <c r="K162" i="53"/>
  <c r="F122" i="53"/>
  <c r="I47" i="53"/>
  <c r="M47" i="53" s="1"/>
  <c r="O26" i="53" s="1"/>
  <c r="M17" i="53"/>
  <c r="O17" i="53" s="1"/>
  <c r="N156" i="45"/>
  <c r="N159" i="45"/>
  <c r="J86" i="53"/>
  <c r="K86" i="53"/>
  <c r="J133" i="53"/>
  <c r="C97" i="53"/>
  <c r="N260" i="53"/>
  <c r="N165" i="45"/>
  <c r="L52" i="53"/>
  <c r="F12" i="53"/>
  <c r="E17" i="53"/>
  <c r="L61" i="53"/>
  <c r="F21" i="53"/>
  <c r="G21" i="53"/>
  <c r="N278" i="53"/>
  <c r="N285" i="53"/>
  <c r="O182" i="53"/>
  <c r="N242" i="45"/>
  <c r="K257" i="53"/>
  <c r="M285" i="53"/>
  <c r="M266" i="53"/>
  <c r="N266" i="53" s="1"/>
  <c r="O189" i="45"/>
  <c r="N169" i="45"/>
  <c r="G183" i="53"/>
  <c r="M223" i="53"/>
  <c r="M169" i="45"/>
  <c r="M229" i="45"/>
  <c r="F46" i="53"/>
  <c r="M213" i="53"/>
  <c r="L139" i="53"/>
  <c r="G99" i="53"/>
  <c r="E104" i="53"/>
  <c r="O86" i="45"/>
  <c r="N63" i="53"/>
  <c r="N137" i="45"/>
  <c r="M156" i="53"/>
  <c r="M58" i="53"/>
  <c r="AH99" i="54"/>
  <c r="N259" i="53"/>
  <c r="J221" i="53"/>
  <c r="C184" i="53"/>
  <c r="L88" i="45"/>
  <c r="M243" i="53"/>
  <c r="I64" i="53"/>
  <c r="B47" i="53"/>
  <c r="N201" i="53"/>
  <c r="AJ11" i="54"/>
  <c r="AE11" i="54"/>
  <c r="K47" i="53"/>
  <c r="N104" i="53"/>
  <c r="O84" i="45"/>
  <c r="M142" i="53"/>
  <c r="N261" i="53"/>
  <c r="N231" i="45"/>
  <c r="B104" i="53"/>
  <c r="AH100" i="54"/>
  <c r="AJ100" i="54"/>
  <c r="AJ4" i="54"/>
  <c r="N188" i="53"/>
  <c r="AH13" i="54"/>
  <c r="J207" i="53"/>
  <c r="N199" i="53"/>
  <c r="J227" i="53"/>
  <c r="F187" i="53"/>
  <c r="G187" i="53" s="1"/>
  <c r="K88" i="45"/>
  <c r="M88" i="45" s="1"/>
  <c r="O58" i="45" s="1"/>
  <c r="M149" i="53"/>
  <c r="N244" i="45"/>
  <c r="N155" i="45"/>
  <c r="M69" i="53"/>
  <c r="M273" i="53"/>
  <c r="I279" i="53"/>
  <c r="N24" i="53"/>
  <c r="J64" i="53"/>
  <c r="N253" i="53"/>
  <c r="J216" i="53"/>
  <c r="F176" i="53"/>
  <c r="G176" i="53"/>
  <c r="N141" i="45"/>
  <c r="F105" i="53"/>
  <c r="J145" i="53"/>
  <c r="L162" i="53"/>
  <c r="G122" i="53"/>
  <c r="O55" i="45"/>
  <c r="L72" i="53"/>
  <c r="F32" i="53"/>
  <c r="G32" i="53" s="1"/>
  <c r="N87" i="45"/>
  <c r="N99" i="53"/>
  <c r="I237" i="53"/>
  <c r="F197" i="53"/>
  <c r="N247" i="45"/>
  <c r="D97" i="53"/>
  <c r="K131" i="53"/>
  <c r="F16" i="53"/>
  <c r="N211" i="45"/>
  <c r="F186" i="53"/>
  <c r="I226" i="53"/>
  <c r="N163" i="45"/>
  <c r="M140" i="45"/>
  <c r="N126" i="53"/>
  <c r="N164" i="45"/>
  <c r="N70" i="53"/>
  <c r="L287" i="53"/>
  <c r="N256" i="53"/>
  <c r="AJ191" i="54"/>
  <c r="M206" i="53"/>
  <c r="N206" i="53" s="1"/>
  <c r="N13" i="53"/>
  <c r="M53" i="53"/>
  <c r="N53" i="53" s="1"/>
  <c r="O13" i="53"/>
  <c r="N24" i="45"/>
  <c r="N236" i="45"/>
  <c r="N67" i="53"/>
  <c r="N223" i="53"/>
  <c r="D126" i="53"/>
  <c r="K166" i="53" s="1"/>
  <c r="K160" i="53"/>
  <c r="G173" i="53"/>
  <c r="O62" i="45"/>
  <c r="F45" i="53"/>
  <c r="G45" i="53"/>
  <c r="L85" i="53"/>
  <c r="N85" i="53" s="1"/>
  <c r="N282" i="53"/>
  <c r="G28" i="53"/>
  <c r="M68" i="53"/>
  <c r="M83" i="53"/>
  <c r="J79" i="53"/>
  <c r="N223" i="54"/>
  <c r="N194" i="53"/>
  <c r="M222" i="53"/>
  <c r="N222" i="53" s="1"/>
  <c r="G182" i="53"/>
  <c r="F94" i="53"/>
  <c r="N237" i="45"/>
  <c r="N106" i="53"/>
  <c r="F191" i="53"/>
  <c r="I231" i="53"/>
  <c r="J154" i="53"/>
  <c r="F114" i="53"/>
  <c r="G114" i="53"/>
  <c r="C119" i="53"/>
  <c r="N32" i="53"/>
  <c r="N252" i="53"/>
  <c r="L78" i="53"/>
  <c r="G38" i="53"/>
  <c r="F38" i="53"/>
  <c r="J228" i="53"/>
  <c r="F188" i="53"/>
  <c r="G188" i="53"/>
  <c r="G188" i="45"/>
  <c r="I152" i="53"/>
  <c r="F112" i="53"/>
  <c r="N157" i="53"/>
  <c r="O21" i="53"/>
  <c r="O18" i="53"/>
  <c r="N83" i="54"/>
  <c r="N31" i="53"/>
  <c r="L47" i="53"/>
  <c r="N277" i="53"/>
  <c r="AJ193" i="54"/>
  <c r="AH193" i="54"/>
  <c r="AJ14" i="54"/>
  <c r="N26" i="53"/>
  <c r="O36" i="53"/>
  <c r="N39" i="53"/>
  <c r="N22" i="53"/>
  <c r="G14" i="53"/>
  <c r="J54" i="53"/>
  <c r="N54" i="53" s="1"/>
  <c r="AC12" i="54"/>
  <c r="AI12" i="54" s="1"/>
  <c r="AC3" i="54"/>
  <c r="AI3" i="54" s="1"/>
  <c r="AC10" i="54"/>
  <c r="AI10" i="54" s="1"/>
  <c r="AC11" i="54"/>
  <c r="AC5" i="54"/>
  <c r="AC8" i="54"/>
  <c r="AC4" i="54"/>
  <c r="AC6" i="54"/>
  <c r="AC14" i="54"/>
  <c r="AI14" i="54" s="1"/>
  <c r="AC13" i="54"/>
  <c r="AC7" i="54"/>
  <c r="AC9" i="54"/>
  <c r="K51" i="53"/>
  <c r="D17" i="53"/>
  <c r="F11" i="53"/>
  <c r="N243" i="45"/>
  <c r="O53" i="45"/>
  <c r="N44" i="53"/>
  <c r="N276" i="53"/>
  <c r="L152" i="53"/>
  <c r="G112" i="53"/>
  <c r="K212" i="53"/>
  <c r="F172" i="53"/>
  <c r="D177" i="53"/>
  <c r="F177" i="53" s="1"/>
  <c r="M162" i="45"/>
  <c r="K156" i="53"/>
  <c r="D119" i="53"/>
  <c r="K159" i="53" s="1"/>
  <c r="J47" i="53"/>
  <c r="M141" i="53"/>
  <c r="N141" i="53" s="1"/>
  <c r="N21" i="53"/>
  <c r="N138" i="45"/>
  <c r="L151" i="53"/>
  <c r="G111" i="53"/>
  <c r="N223" i="45"/>
  <c r="M147" i="45"/>
  <c r="L147" i="53"/>
  <c r="F107" i="53"/>
  <c r="C17" i="53"/>
  <c r="O71" i="45"/>
  <c r="F181" i="53"/>
  <c r="I221" i="53"/>
  <c r="O106" i="45"/>
  <c r="L66" i="53"/>
  <c r="G26" i="53"/>
  <c r="F26" i="53"/>
  <c r="G47" i="45"/>
  <c r="I57" i="53"/>
  <c r="M238" i="53"/>
  <c r="G198" i="53"/>
  <c r="K242" i="53"/>
  <c r="F202" i="53"/>
  <c r="D206" i="53"/>
  <c r="K246" i="53" s="1"/>
  <c r="G16" i="53"/>
  <c r="J146" i="53"/>
  <c r="N146" i="53" s="1"/>
  <c r="G106" i="53"/>
  <c r="L286" i="53"/>
  <c r="I170" i="45"/>
  <c r="I286" i="53"/>
  <c r="M286" i="53" s="1"/>
  <c r="M281" i="53"/>
  <c r="N281" i="53" s="1"/>
  <c r="M76" i="53"/>
  <c r="F91" i="53"/>
  <c r="L59" i="53"/>
  <c r="G19" i="53"/>
  <c r="F19" i="53"/>
  <c r="E24" i="53"/>
  <c r="M47" i="45"/>
  <c r="N286" i="53"/>
  <c r="G206" i="53"/>
  <c r="J246" i="53"/>
  <c r="AH190" i="54"/>
  <c r="AJ5" i="54"/>
  <c r="AE5" i="54"/>
  <c r="M119" i="53"/>
  <c r="N115" i="53"/>
  <c r="M151" i="53"/>
  <c r="M143" i="53"/>
  <c r="AH188" i="54"/>
  <c r="AJ9" i="54"/>
  <c r="AE9" i="54"/>
  <c r="N29" i="53"/>
  <c r="O29" i="53"/>
  <c r="AC100" i="54"/>
  <c r="AC103" i="54"/>
  <c r="AC102" i="54"/>
  <c r="AC101" i="54"/>
  <c r="AC95" i="54"/>
  <c r="AC94" i="54"/>
  <c r="AC96" i="54"/>
  <c r="AC99" i="54"/>
  <c r="AC97" i="54"/>
  <c r="AC105" i="54"/>
  <c r="AC104" i="54"/>
  <c r="AC98" i="54"/>
  <c r="J127" i="53"/>
  <c r="N97" i="53"/>
  <c r="O25" i="53"/>
  <c r="O180" i="53"/>
  <c r="N180" i="53"/>
  <c r="AF13" i="54"/>
  <c r="AF12" i="54"/>
  <c r="AH12" i="54" s="1"/>
  <c r="AF3" i="54"/>
  <c r="AH3" i="54" s="1"/>
  <c r="AF14" i="54"/>
  <c r="AH14" i="54" s="1"/>
  <c r="AF6" i="54"/>
  <c r="AH6" i="54" s="1"/>
  <c r="AF9" i="54"/>
  <c r="AH9" i="54" s="1"/>
  <c r="AF4" i="54"/>
  <c r="AH4" i="54" s="1"/>
  <c r="AF7" i="54"/>
  <c r="AH7" i="54" s="1"/>
  <c r="AF5" i="54"/>
  <c r="AF10" i="54"/>
  <c r="AH10" i="54" s="1"/>
  <c r="AF8" i="54"/>
  <c r="AH8" i="54" s="1"/>
  <c r="AF11" i="54"/>
  <c r="AH11" i="54" s="1"/>
  <c r="O22" i="53"/>
  <c r="G103" i="53"/>
  <c r="O57" i="45"/>
  <c r="F179" i="53"/>
  <c r="B184" i="53"/>
  <c r="I219" i="53"/>
  <c r="N255" i="53"/>
  <c r="N145" i="45"/>
  <c r="O116" i="53"/>
  <c r="M240" i="53"/>
  <c r="G200" i="53"/>
  <c r="J236" i="53"/>
  <c r="F196" i="53"/>
  <c r="G196" i="53"/>
  <c r="N114" i="53"/>
  <c r="F113" i="53"/>
  <c r="B119" i="53"/>
  <c r="I153" i="53"/>
  <c r="O99" i="45"/>
  <c r="N99" i="45"/>
  <c r="M270" i="53"/>
  <c r="K135" i="53"/>
  <c r="F95" i="53"/>
  <c r="K218" i="53"/>
  <c r="D184" i="53"/>
  <c r="K224" i="53" s="1"/>
  <c r="L170" i="45"/>
  <c r="M184" i="53"/>
  <c r="I207" i="53"/>
  <c r="M207" i="53" s="1"/>
  <c r="O183" i="53" s="1"/>
  <c r="O60" i="45"/>
  <c r="L279" i="53"/>
  <c r="L81" i="53"/>
  <c r="N81" i="53" s="1"/>
  <c r="E46" i="53"/>
  <c r="L86" i="53" s="1"/>
  <c r="G41" i="53"/>
  <c r="F41" i="53"/>
  <c r="H39" i="45"/>
  <c r="M63" i="53"/>
  <c r="M60" i="53"/>
  <c r="AC188" i="54"/>
  <c r="AC186" i="54"/>
  <c r="AC185" i="54"/>
  <c r="AC194" i="54"/>
  <c r="AC192" i="54"/>
  <c r="AC190" i="54"/>
  <c r="AC189" i="54"/>
  <c r="AC195" i="54"/>
  <c r="AC187" i="54"/>
  <c r="AC191" i="54"/>
  <c r="AC193" i="54"/>
  <c r="AC196" i="54"/>
  <c r="J257" i="53"/>
  <c r="L160" i="53"/>
  <c r="G120" i="53"/>
  <c r="E126" i="53"/>
  <c r="G189" i="53"/>
  <c r="M229" i="53"/>
  <c r="I161" i="53"/>
  <c r="B126" i="53"/>
  <c r="F121" i="53"/>
  <c r="M217" i="53" l="1"/>
  <c r="N147" i="53"/>
  <c r="N152" i="53"/>
  <c r="AI194" i="54"/>
  <c r="AK194" i="54" s="1"/>
  <c r="AE194" i="54"/>
  <c r="AI103" i="54"/>
  <c r="AK103" i="54" s="1"/>
  <c r="AE103" i="54"/>
  <c r="M145" i="53"/>
  <c r="O145" i="53" s="1"/>
  <c r="AK4" i="54"/>
  <c r="O164" i="53"/>
  <c r="N164" i="53"/>
  <c r="AK10" i="54"/>
  <c r="O127" i="53"/>
  <c r="O94" i="53"/>
  <c r="O96" i="53"/>
  <c r="O120" i="53"/>
  <c r="O113" i="53"/>
  <c r="O111" i="53"/>
  <c r="O100" i="53"/>
  <c r="O91" i="53"/>
  <c r="O117" i="53"/>
  <c r="O101" i="53"/>
  <c r="O118" i="53"/>
  <c r="O107" i="53"/>
  <c r="O132" i="53"/>
  <c r="O123" i="53"/>
  <c r="O121" i="53"/>
  <c r="O112" i="53"/>
  <c r="O92" i="53"/>
  <c r="O108" i="53"/>
  <c r="O103" i="53"/>
  <c r="AI193" i="54"/>
  <c r="AK193" i="54" s="1"/>
  <c r="AE193" i="54"/>
  <c r="O270" i="53"/>
  <c r="O119" i="53"/>
  <c r="AI13" i="54"/>
  <c r="AK13" i="54" s="1"/>
  <c r="AE13" i="54"/>
  <c r="O186" i="53"/>
  <c r="N55" i="53"/>
  <c r="AI186" i="54"/>
  <c r="AK186" i="54" s="1"/>
  <c r="AE186" i="54"/>
  <c r="O184" i="53"/>
  <c r="N184" i="53"/>
  <c r="O30" i="45"/>
  <c r="O15" i="45"/>
  <c r="O41" i="45"/>
  <c r="O13" i="45"/>
  <c r="O37" i="45"/>
  <c r="O45" i="45"/>
  <c r="O47" i="45"/>
  <c r="O18" i="45"/>
  <c r="O31" i="45"/>
  <c r="O19" i="45"/>
  <c r="O16" i="45"/>
  <c r="O28" i="45"/>
  <c r="O20" i="45"/>
  <c r="O26" i="45"/>
  <c r="O38" i="45"/>
  <c r="O46" i="45"/>
  <c r="O21" i="45"/>
  <c r="O34" i="45"/>
  <c r="O22" i="45"/>
  <c r="O29" i="45"/>
  <c r="O35" i="45"/>
  <c r="O32" i="45"/>
  <c r="O43" i="45"/>
  <c r="O40" i="45"/>
  <c r="O14" i="45"/>
  <c r="O23" i="45"/>
  <c r="O12" i="45"/>
  <c r="O25" i="45"/>
  <c r="O27" i="45"/>
  <c r="N238" i="53"/>
  <c r="N68" i="53"/>
  <c r="M211" i="53"/>
  <c r="AI187" i="54"/>
  <c r="AK187" i="54" s="1"/>
  <c r="AE187" i="54"/>
  <c r="L64" i="53"/>
  <c r="G24" i="53"/>
  <c r="N119" i="53"/>
  <c r="O12" i="53"/>
  <c r="O149" i="53"/>
  <c r="N149" i="53"/>
  <c r="I144" i="53"/>
  <c r="F104" i="53"/>
  <c r="G46" i="53"/>
  <c r="O148" i="53"/>
  <c r="N148" i="53"/>
  <c r="AK6" i="54"/>
  <c r="O114" i="53"/>
  <c r="O179" i="53"/>
  <c r="I239" i="53"/>
  <c r="F199" i="53"/>
  <c r="N47" i="45"/>
  <c r="M158" i="53"/>
  <c r="O158" i="53" s="1"/>
  <c r="E207" i="53"/>
  <c r="L247" i="53" s="1"/>
  <c r="L217" i="53"/>
  <c r="O45" i="53"/>
  <c r="AE195" i="54"/>
  <c r="AI195" i="54"/>
  <c r="AK195" i="54" s="1"/>
  <c r="O75" i="45"/>
  <c r="AI94" i="54"/>
  <c r="AK94" i="54" s="1"/>
  <c r="AE94" i="54"/>
  <c r="M59" i="53"/>
  <c r="O122" i="53"/>
  <c r="F39" i="53"/>
  <c r="M221" i="53"/>
  <c r="N47" i="53"/>
  <c r="K57" i="53"/>
  <c r="D47" i="53"/>
  <c r="K87" i="53" s="1"/>
  <c r="AI4" i="54"/>
  <c r="O33" i="53"/>
  <c r="O198" i="53"/>
  <c r="M152" i="53"/>
  <c r="O152" i="53" s="1"/>
  <c r="G119" i="53"/>
  <c r="J159" i="53"/>
  <c r="O24" i="53"/>
  <c r="O106" i="53"/>
  <c r="M56" i="53"/>
  <c r="M216" i="53"/>
  <c r="M279" i="53"/>
  <c r="O279" i="53" s="1"/>
  <c r="O109" i="53"/>
  <c r="N88" i="45"/>
  <c r="L144" i="53"/>
  <c r="G104" i="53"/>
  <c r="K287" i="53"/>
  <c r="M61" i="53"/>
  <c r="H21" i="53"/>
  <c r="N86" i="53"/>
  <c r="O99" i="53"/>
  <c r="N80" i="53"/>
  <c r="O39" i="45"/>
  <c r="N140" i="53"/>
  <c r="O140" i="53"/>
  <c r="AK12" i="54"/>
  <c r="M74" i="53"/>
  <c r="M220" i="53"/>
  <c r="N71" i="53"/>
  <c r="O178" i="53"/>
  <c r="G171" i="53"/>
  <c r="N170" i="45"/>
  <c r="O150" i="53"/>
  <c r="AI105" i="54"/>
  <c r="AK105" i="54" s="1"/>
  <c r="AE105" i="54"/>
  <c r="N155" i="53"/>
  <c r="O222" i="45"/>
  <c r="M236" i="53"/>
  <c r="M232" i="53"/>
  <c r="H185" i="45"/>
  <c r="H176" i="45"/>
  <c r="H211" i="45"/>
  <c r="H199" i="45"/>
  <c r="H209" i="45"/>
  <c r="H203" i="45"/>
  <c r="H175" i="45"/>
  <c r="H201" i="45"/>
  <c r="H194" i="45"/>
  <c r="H192" i="45"/>
  <c r="H191" i="45"/>
  <c r="H208" i="45"/>
  <c r="H190" i="45"/>
  <c r="H207" i="45"/>
  <c r="H197" i="45"/>
  <c r="H177" i="45"/>
  <c r="H178" i="45"/>
  <c r="H205" i="45"/>
  <c r="H198" i="45"/>
  <c r="H184" i="45"/>
  <c r="H187" i="45"/>
  <c r="H204" i="45"/>
  <c r="H182" i="45"/>
  <c r="H183" i="45"/>
  <c r="H179" i="45"/>
  <c r="H196" i="45"/>
  <c r="H195" i="45"/>
  <c r="H200" i="45"/>
  <c r="H206" i="45"/>
  <c r="H189" i="45"/>
  <c r="H193" i="45"/>
  <c r="H180" i="45"/>
  <c r="H186" i="45"/>
  <c r="H202" i="45"/>
  <c r="M234" i="53"/>
  <c r="G194" i="53"/>
  <c r="O138" i="53"/>
  <c r="N138" i="53"/>
  <c r="O146" i="53"/>
  <c r="M85" i="53"/>
  <c r="M226" i="53"/>
  <c r="G186" i="53"/>
  <c r="M237" i="53"/>
  <c r="G197" i="53"/>
  <c r="O35" i="53"/>
  <c r="O42" i="53"/>
  <c r="O41" i="53"/>
  <c r="O34" i="53"/>
  <c r="O19" i="53"/>
  <c r="O28" i="53"/>
  <c r="O16" i="53"/>
  <c r="O47" i="53"/>
  <c r="O38" i="53"/>
  <c r="O23" i="53"/>
  <c r="O30" i="53"/>
  <c r="O27" i="53"/>
  <c r="O20" i="53"/>
  <c r="O14" i="53"/>
  <c r="O11" i="53"/>
  <c r="L166" i="53"/>
  <c r="AI188" i="54"/>
  <c r="AK188" i="54" s="1"/>
  <c r="AE188" i="54"/>
  <c r="AI6" i="54"/>
  <c r="O206" i="53"/>
  <c r="N151" i="53"/>
  <c r="N78" i="53"/>
  <c r="AK191" i="54"/>
  <c r="N216" i="53"/>
  <c r="M162" i="53"/>
  <c r="O162" i="53" s="1"/>
  <c r="M139" i="53"/>
  <c r="M252" i="45"/>
  <c r="O165" i="53"/>
  <c r="AE196" i="54"/>
  <c r="AI196" i="54"/>
  <c r="AK196" i="54" s="1"/>
  <c r="N52" i="53"/>
  <c r="M133" i="53"/>
  <c r="O133" i="53" s="1"/>
  <c r="M136" i="53"/>
  <c r="O136" i="53" s="1"/>
  <c r="N279" i="53"/>
  <c r="AI185" i="54"/>
  <c r="AK185" i="54" s="1"/>
  <c r="AE100" i="54"/>
  <c r="AI100" i="54"/>
  <c r="AK100" i="54" s="1"/>
  <c r="O147" i="45"/>
  <c r="G191" i="53"/>
  <c r="M231" i="53"/>
  <c r="N213" i="53"/>
  <c r="M86" i="53"/>
  <c r="AE10" i="54"/>
  <c r="N74" i="53"/>
  <c r="AI191" i="54"/>
  <c r="AE191" i="54"/>
  <c r="AI99" i="54"/>
  <c r="AK99" i="54" s="1"/>
  <c r="AE99" i="54"/>
  <c r="N207" i="53"/>
  <c r="O126" i="53"/>
  <c r="N214" i="53"/>
  <c r="G211" i="45"/>
  <c r="O39" i="53"/>
  <c r="M81" i="53"/>
  <c r="N127" i="53"/>
  <c r="AI96" i="54"/>
  <c r="AK96" i="54" s="1"/>
  <c r="AE96" i="54"/>
  <c r="O177" i="53"/>
  <c r="H210" i="45"/>
  <c r="M51" i="53"/>
  <c r="M78" i="53"/>
  <c r="O203" i="53"/>
  <c r="M161" i="53"/>
  <c r="G121" i="53"/>
  <c r="O95" i="53"/>
  <c r="O151" i="53"/>
  <c r="M170" i="45"/>
  <c r="AI8" i="54"/>
  <c r="AK8" i="54" s="1"/>
  <c r="AE8" i="54"/>
  <c r="AE14" i="54"/>
  <c r="G39" i="53"/>
  <c r="O88" i="45"/>
  <c r="O56" i="45"/>
  <c r="O66" i="45"/>
  <c r="O63" i="45"/>
  <c r="O76" i="45"/>
  <c r="O59" i="45"/>
  <c r="O74" i="45"/>
  <c r="O70" i="45"/>
  <c r="O73" i="45"/>
  <c r="O72" i="45"/>
  <c r="O79" i="45"/>
  <c r="O81" i="45"/>
  <c r="O77" i="45"/>
  <c r="O54" i="45"/>
  <c r="O78" i="45"/>
  <c r="O80" i="45"/>
  <c r="O64" i="45"/>
  <c r="O67" i="45"/>
  <c r="O61" i="45"/>
  <c r="O68" i="45"/>
  <c r="O52" i="45"/>
  <c r="G93" i="53"/>
  <c r="O125" i="53"/>
  <c r="N147" i="45"/>
  <c r="M246" i="53"/>
  <c r="F126" i="53"/>
  <c r="G126" i="53" s="1"/>
  <c r="I166" i="53"/>
  <c r="J287" i="53"/>
  <c r="AI190" i="54"/>
  <c r="AK190" i="54" s="1"/>
  <c r="AE190" i="54"/>
  <c r="O87" i="45"/>
  <c r="M135" i="53"/>
  <c r="G95" i="53"/>
  <c r="M153" i="53"/>
  <c r="G113" i="53"/>
  <c r="I224" i="53"/>
  <c r="F184" i="53"/>
  <c r="B207" i="53"/>
  <c r="AE98" i="54"/>
  <c r="AI98" i="54"/>
  <c r="AK98" i="54" s="1"/>
  <c r="AI101" i="54"/>
  <c r="AK101" i="54" s="1"/>
  <c r="AE101" i="54"/>
  <c r="N59" i="53"/>
  <c r="J57" i="53"/>
  <c r="C47" i="53"/>
  <c r="F17" i="53"/>
  <c r="G17" i="53" s="1"/>
  <c r="AI5" i="54"/>
  <c r="AK5" i="54" s="1"/>
  <c r="AK14" i="54"/>
  <c r="M154" i="53"/>
  <c r="O154" i="53" s="1"/>
  <c r="O24" i="45"/>
  <c r="O140" i="45"/>
  <c r="N140" i="45"/>
  <c r="N145" i="53"/>
  <c r="N165" i="53"/>
  <c r="N69" i="53"/>
  <c r="F24" i="53"/>
  <c r="G181" i="53"/>
  <c r="E47" i="53"/>
  <c r="L87" i="53" s="1"/>
  <c r="L57" i="53"/>
  <c r="J137" i="53"/>
  <c r="C127" i="53"/>
  <c r="O102" i="53"/>
  <c r="N245" i="53"/>
  <c r="O17" i="45"/>
  <c r="N77" i="53"/>
  <c r="G177" i="53"/>
  <c r="O69" i="45"/>
  <c r="B127" i="53"/>
  <c r="I137" i="53"/>
  <c r="F97" i="53"/>
  <c r="I287" i="53"/>
  <c r="M287" i="53" s="1"/>
  <c r="O286" i="53" s="1"/>
  <c r="M257" i="53"/>
  <c r="O257" i="53" s="1"/>
  <c r="N244" i="53"/>
  <c r="O205" i="53"/>
  <c r="AE185" i="54"/>
  <c r="O104" i="53"/>
  <c r="G180" i="53"/>
  <c r="O274" i="53"/>
  <c r="AE3" i="54"/>
  <c r="N229" i="53"/>
  <c r="K217" i="53"/>
  <c r="D207" i="53"/>
  <c r="K247" i="53" s="1"/>
  <c r="AI7" i="54"/>
  <c r="AK7" i="54" s="1"/>
  <c r="AE7" i="54"/>
  <c r="N227" i="53"/>
  <c r="O163" i="53"/>
  <c r="N163" i="53"/>
  <c r="J247" i="53"/>
  <c r="N230" i="53"/>
  <c r="O191" i="53"/>
  <c r="O204" i="53"/>
  <c r="O187" i="53"/>
  <c r="O173" i="53"/>
  <c r="O196" i="53"/>
  <c r="O172" i="53"/>
  <c r="O200" i="53"/>
  <c r="O207" i="53"/>
  <c r="O197" i="53"/>
  <c r="O193" i="53"/>
  <c r="O181" i="53"/>
  <c r="O202" i="53"/>
  <c r="O189" i="53"/>
  <c r="O176" i="53"/>
  <c r="O171" i="53"/>
  <c r="O174" i="53"/>
  <c r="O195" i="53"/>
  <c r="O192" i="53"/>
  <c r="O185" i="53"/>
  <c r="AI97" i="54"/>
  <c r="AK97" i="54" s="1"/>
  <c r="AE97" i="54"/>
  <c r="M212" i="53"/>
  <c r="G172" i="53"/>
  <c r="O93" i="53"/>
  <c r="M228" i="53"/>
  <c r="N228" i="53" s="1"/>
  <c r="O194" i="53"/>
  <c r="O105" i="53"/>
  <c r="O143" i="53"/>
  <c r="O141" i="53"/>
  <c r="O201" i="53"/>
  <c r="N229" i="45"/>
  <c r="O199" i="53"/>
  <c r="N218" i="53"/>
  <c r="O98" i="53"/>
  <c r="O44" i="53"/>
  <c r="N17" i="53"/>
  <c r="O110" i="53"/>
  <c r="N160" i="53"/>
  <c r="AI189" i="54"/>
  <c r="AK189" i="54" s="1"/>
  <c r="AE189" i="54"/>
  <c r="N60" i="53"/>
  <c r="I159" i="53"/>
  <c r="F119" i="53"/>
  <c r="AI95" i="54"/>
  <c r="AK95" i="54" s="1"/>
  <c r="AE95" i="54"/>
  <c r="N243" i="53"/>
  <c r="O31" i="53"/>
  <c r="M134" i="53"/>
  <c r="G94" i="53"/>
  <c r="N273" i="53"/>
  <c r="O188" i="53"/>
  <c r="I87" i="53"/>
  <c r="F47" i="53"/>
  <c r="N270" i="53"/>
  <c r="AE12" i="54"/>
  <c r="O40" i="53"/>
  <c r="AI192" i="54"/>
  <c r="AK192" i="54" s="1"/>
  <c r="AE192" i="54"/>
  <c r="N240" i="53"/>
  <c r="M219" i="53"/>
  <c r="N219" i="53" s="1"/>
  <c r="AE104" i="54"/>
  <c r="AI104" i="54"/>
  <c r="AK104" i="54" s="1"/>
  <c r="AI102" i="54"/>
  <c r="AK102" i="54" s="1"/>
  <c r="AE102" i="54"/>
  <c r="O115" i="53"/>
  <c r="N246" i="53"/>
  <c r="M131" i="53"/>
  <c r="G91" i="53"/>
  <c r="M242" i="53"/>
  <c r="G202" i="53"/>
  <c r="H26" i="53"/>
  <c r="M66" i="53"/>
  <c r="M147" i="53"/>
  <c r="O147" i="53" s="1"/>
  <c r="G107" i="53"/>
  <c r="O162" i="45"/>
  <c r="AI9" i="54"/>
  <c r="AK9" i="54" s="1"/>
  <c r="AI11" i="54"/>
  <c r="AK11" i="54" s="1"/>
  <c r="H188" i="45"/>
  <c r="O32" i="53"/>
  <c r="N154" i="53"/>
  <c r="N235" i="53"/>
  <c r="K137" i="53"/>
  <c r="D127" i="53"/>
  <c r="K167" i="53" s="1"/>
  <c r="M72" i="53"/>
  <c r="H32" i="53"/>
  <c r="G105" i="53"/>
  <c r="M227" i="53"/>
  <c r="AE4" i="54"/>
  <c r="O142" i="53"/>
  <c r="N142" i="53"/>
  <c r="J224" i="53"/>
  <c r="G184" i="53"/>
  <c r="O156" i="53"/>
  <c r="M52" i="53"/>
  <c r="G12" i="53"/>
  <c r="N133" i="53"/>
  <c r="N232" i="53"/>
  <c r="N258" i="53"/>
  <c r="O258" i="53"/>
  <c r="O124" i="53"/>
  <c r="O37" i="53"/>
  <c r="M155" i="53"/>
  <c r="O155" i="53" s="1"/>
  <c r="N217" i="53"/>
  <c r="O253" i="53"/>
  <c r="E127" i="53"/>
  <c r="L167" i="53" s="1"/>
  <c r="N215" i="53"/>
  <c r="O46" i="53"/>
  <c r="O43" i="53"/>
  <c r="N264" i="53"/>
  <c r="O190" i="53"/>
  <c r="O157" i="53"/>
  <c r="O97" i="53"/>
  <c r="AK3" i="54"/>
  <c r="H47" i="53" l="1"/>
  <c r="H13" i="53"/>
  <c r="H37" i="53"/>
  <c r="M87" i="53"/>
  <c r="O85" i="53" s="1"/>
  <c r="H35" i="53"/>
  <c r="H15" i="53"/>
  <c r="H25" i="53"/>
  <c r="H22" i="53"/>
  <c r="H36" i="53"/>
  <c r="H33" i="53"/>
  <c r="H29" i="53"/>
  <c r="H40" i="53"/>
  <c r="H27" i="53"/>
  <c r="H14" i="53"/>
  <c r="H43" i="53"/>
  <c r="H28" i="53"/>
  <c r="H23" i="53"/>
  <c r="H30" i="53"/>
  <c r="H18" i="53"/>
  <c r="H20" i="53"/>
  <c r="H31" i="53"/>
  <c r="N212" i="53"/>
  <c r="F207" i="53"/>
  <c r="I247" i="53"/>
  <c r="N234" i="53"/>
  <c r="N220" i="53"/>
  <c r="O275" i="53"/>
  <c r="M137" i="53"/>
  <c r="O137" i="53" s="1"/>
  <c r="H184" i="53"/>
  <c r="M224" i="53"/>
  <c r="H38" i="53"/>
  <c r="O238" i="45"/>
  <c r="O248" i="45"/>
  <c r="O235" i="45"/>
  <c r="O246" i="45"/>
  <c r="O228" i="45"/>
  <c r="O245" i="45"/>
  <c r="O220" i="45"/>
  <c r="O250" i="45"/>
  <c r="O249" i="45"/>
  <c r="O217" i="45"/>
  <c r="O218" i="45"/>
  <c r="O252" i="45"/>
  <c r="O241" i="45"/>
  <c r="O230" i="45"/>
  <c r="O240" i="45"/>
  <c r="O219" i="45"/>
  <c r="O234" i="45"/>
  <c r="O239" i="45"/>
  <c r="O216" i="45"/>
  <c r="O221" i="45"/>
  <c r="O227" i="45"/>
  <c r="O232" i="45"/>
  <c r="O251" i="45"/>
  <c r="O247" i="45"/>
  <c r="O242" i="45"/>
  <c r="O233" i="45"/>
  <c r="O224" i="45"/>
  <c r="O236" i="45"/>
  <c r="O223" i="45"/>
  <c r="O231" i="45"/>
  <c r="O243" i="45"/>
  <c r="O225" i="45"/>
  <c r="O226" i="45"/>
  <c r="O237" i="45"/>
  <c r="N166" i="53"/>
  <c r="N136" i="53"/>
  <c r="O280" i="53"/>
  <c r="G207" i="53"/>
  <c r="O244" i="45"/>
  <c r="M64" i="53"/>
  <c r="H24" i="53"/>
  <c r="O144" i="45"/>
  <c r="O158" i="45"/>
  <c r="O152" i="45"/>
  <c r="O166" i="45"/>
  <c r="O150" i="45"/>
  <c r="O168" i="45"/>
  <c r="O135" i="45"/>
  <c r="O170" i="45"/>
  <c r="O154" i="45"/>
  <c r="O143" i="45"/>
  <c r="O142" i="45"/>
  <c r="O160" i="45"/>
  <c r="O151" i="45"/>
  <c r="O148" i="45"/>
  <c r="O134" i="45"/>
  <c r="O167" i="45"/>
  <c r="O146" i="45"/>
  <c r="O157" i="45"/>
  <c r="O156" i="45"/>
  <c r="O161" i="45"/>
  <c r="O136" i="45"/>
  <c r="O139" i="45"/>
  <c r="O138" i="45"/>
  <c r="O159" i="45"/>
  <c r="O153" i="45"/>
  <c r="O145" i="45"/>
  <c r="O163" i="45"/>
  <c r="O141" i="45"/>
  <c r="O164" i="45"/>
  <c r="O165" i="45"/>
  <c r="O137" i="45"/>
  <c r="O155" i="45"/>
  <c r="O149" i="45"/>
  <c r="H41" i="53"/>
  <c r="O266" i="53"/>
  <c r="O281" i="53"/>
  <c r="H16" i="53"/>
  <c r="M79" i="53"/>
  <c r="H39" i="53"/>
  <c r="O135" i="53"/>
  <c r="N135" i="53"/>
  <c r="O61" i="53"/>
  <c r="N61" i="53"/>
  <c r="N242" i="53"/>
  <c r="N231" i="53"/>
  <c r="O134" i="53"/>
  <c r="N134" i="53"/>
  <c r="M57" i="53"/>
  <c r="O57" i="53" s="1"/>
  <c r="H17" i="53"/>
  <c r="M166" i="53"/>
  <c r="O166" i="53" s="1"/>
  <c r="O161" i="53"/>
  <c r="N161" i="53"/>
  <c r="O287" i="53"/>
  <c r="O284" i="53"/>
  <c r="O283" i="53"/>
  <c r="O262" i="53"/>
  <c r="O268" i="53"/>
  <c r="O254" i="53"/>
  <c r="O261" i="53"/>
  <c r="O272" i="53"/>
  <c r="O251" i="53"/>
  <c r="O278" i="53"/>
  <c r="O282" i="53"/>
  <c r="O259" i="53"/>
  <c r="O267" i="53"/>
  <c r="O277" i="53"/>
  <c r="O260" i="53"/>
  <c r="O255" i="53"/>
  <c r="O271" i="53"/>
  <c r="O265" i="53"/>
  <c r="O269" i="53"/>
  <c r="O263" i="53"/>
  <c r="O276" i="53"/>
  <c r="O256" i="53"/>
  <c r="O252" i="53"/>
  <c r="N211" i="53"/>
  <c r="I167" i="53"/>
  <c r="F127" i="53"/>
  <c r="H126" i="53" s="1"/>
  <c r="O264" i="53"/>
  <c r="H11" i="53"/>
  <c r="H46" i="53"/>
  <c r="O139" i="53"/>
  <c r="N139" i="53"/>
  <c r="N72" i="53"/>
  <c r="H34" i="53"/>
  <c r="H199" i="53"/>
  <c r="M239" i="53"/>
  <c r="G199" i="53"/>
  <c r="O285" i="53"/>
  <c r="O52" i="53"/>
  <c r="N131" i="53"/>
  <c r="O273" i="53"/>
  <c r="M159" i="53"/>
  <c r="O159" i="53" s="1"/>
  <c r="O229" i="45"/>
  <c r="G97" i="53"/>
  <c r="O153" i="53"/>
  <c r="N153" i="53"/>
  <c r="N287" i="53"/>
  <c r="N51" i="53"/>
  <c r="O86" i="53"/>
  <c r="N221" i="53"/>
  <c r="N237" i="53"/>
  <c r="N158" i="53"/>
  <c r="N144" i="53"/>
  <c r="O59" i="53"/>
  <c r="O169" i="45"/>
  <c r="N162" i="53"/>
  <c r="N226" i="53"/>
  <c r="N236" i="53"/>
  <c r="G47" i="53"/>
  <c r="J87" i="53"/>
  <c r="N87" i="53" s="1"/>
  <c r="H45" i="53"/>
  <c r="H12" i="53"/>
  <c r="J167" i="53"/>
  <c r="N257" i="53"/>
  <c r="H19" i="53"/>
  <c r="H104" i="53"/>
  <c r="M144" i="53"/>
  <c r="O144" i="53" s="1"/>
  <c r="N66" i="53"/>
  <c r="N252" i="45"/>
  <c r="O74" i="53" l="1"/>
  <c r="O78" i="53"/>
  <c r="N57" i="53"/>
  <c r="G127" i="53"/>
  <c r="O239" i="53"/>
  <c r="N239" i="53"/>
  <c r="O81" i="53"/>
  <c r="O72" i="53"/>
  <c r="H97" i="53"/>
  <c r="O87" i="53"/>
  <c r="O75" i="53"/>
  <c r="O84" i="53"/>
  <c r="O82" i="53"/>
  <c r="O65" i="53"/>
  <c r="O73" i="53"/>
  <c r="O62" i="53"/>
  <c r="O54" i="53"/>
  <c r="O58" i="53"/>
  <c r="O69" i="53"/>
  <c r="O68" i="53"/>
  <c r="O80" i="53"/>
  <c r="O71" i="53"/>
  <c r="O77" i="53"/>
  <c r="O76" i="53"/>
  <c r="O83" i="53"/>
  <c r="O60" i="53"/>
  <c r="O63" i="53"/>
  <c r="O70" i="53"/>
  <c r="O53" i="53"/>
  <c r="O55" i="53"/>
  <c r="O67" i="53"/>
  <c r="N224" i="53"/>
  <c r="O66" i="53"/>
  <c r="O56" i="53"/>
  <c r="O79" i="53"/>
  <c r="N79" i="53"/>
  <c r="O64" i="53"/>
  <c r="N64" i="53"/>
  <c r="N159" i="53"/>
  <c r="H127" i="53"/>
  <c r="H124" i="53"/>
  <c r="H98" i="53"/>
  <c r="M167" i="53"/>
  <c r="H92" i="53"/>
  <c r="H123" i="53"/>
  <c r="H100" i="53"/>
  <c r="H109" i="53"/>
  <c r="H117" i="53"/>
  <c r="H116" i="53"/>
  <c r="H110" i="53"/>
  <c r="H120" i="53"/>
  <c r="H101" i="53"/>
  <c r="H103" i="53"/>
  <c r="H102" i="53"/>
  <c r="H125" i="53"/>
  <c r="H111" i="53"/>
  <c r="H106" i="53"/>
  <c r="H108" i="53"/>
  <c r="H121" i="53"/>
  <c r="H113" i="53"/>
  <c r="H94" i="53"/>
  <c r="H107" i="53"/>
  <c r="H115" i="53"/>
  <c r="H118" i="53"/>
  <c r="H95" i="53"/>
  <c r="H122" i="53"/>
  <c r="H105" i="53"/>
  <c r="H114" i="53"/>
  <c r="H91" i="53"/>
  <c r="H112" i="53"/>
  <c r="H96" i="53"/>
  <c r="H99" i="53"/>
  <c r="H93" i="53"/>
  <c r="H119" i="53"/>
  <c r="N167" i="53"/>
  <c r="O51" i="53"/>
  <c r="H203" i="53"/>
  <c r="H207" i="53"/>
  <c r="H175" i="53"/>
  <c r="M247" i="53"/>
  <c r="O224" i="53" s="1"/>
  <c r="H185" i="53"/>
  <c r="H190" i="53"/>
  <c r="H205" i="53"/>
  <c r="H193" i="53"/>
  <c r="H173" i="53"/>
  <c r="H201" i="53"/>
  <c r="H174" i="53"/>
  <c r="H183" i="53"/>
  <c r="H182" i="53"/>
  <c r="H200" i="53"/>
  <c r="H198" i="53"/>
  <c r="H204" i="53"/>
  <c r="H178" i="53"/>
  <c r="H189" i="53"/>
  <c r="H195" i="53"/>
  <c r="H181" i="53"/>
  <c r="H171" i="53"/>
  <c r="H196" i="53"/>
  <c r="H206" i="53"/>
  <c r="H188" i="53"/>
  <c r="H192" i="53"/>
  <c r="H197" i="53"/>
  <c r="H187" i="53"/>
  <c r="H186" i="53"/>
  <c r="H202" i="53"/>
  <c r="H179" i="53"/>
  <c r="H177" i="53"/>
  <c r="H176" i="53"/>
  <c r="H180" i="53"/>
  <c r="H172" i="53"/>
  <c r="H191" i="53"/>
  <c r="H194" i="53"/>
  <c r="N137" i="53"/>
  <c r="O167" i="53" l="1"/>
  <c r="O131" i="53"/>
  <c r="O247" i="53"/>
  <c r="O225" i="53"/>
  <c r="O233" i="53"/>
  <c r="O245" i="53"/>
  <c r="O244" i="53"/>
  <c r="O229" i="53"/>
  <c r="O214" i="53"/>
  <c r="O238" i="53"/>
  <c r="O222" i="53"/>
  <c r="O235" i="53"/>
  <c r="O230" i="53"/>
  <c r="O223" i="53"/>
  <c r="O213" i="53"/>
  <c r="O243" i="53"/>
  <c r="O218" i="53"/>
  <c r="O241" i="53"/>
  <c r="O240" i="53"/>
  <c r="O215" i="53"/>
  <c r="O212" i="53"/>
  <c r="O216" i="53"/>
  <c r="O242" i="53"/>
  <c r="O227" i="53"/>
  <c r="O237" i="53"/>
  <c r="O231" i="53"/>
  <c r="N247" i="53"/>
  <c r="O246" i="53"/>
  <c r="O226" i="53"/>
  <c r="O232" i="53"/>
  <c r="O228" i="53"/>
  <c r="O217" i="53"/>
  <c r="O211" i="53"/>
  <c r="O219" i="53"/>
  <c r="O236" i="53"/>
  <c r="O221" i="53"/>
  <c r="O234" i="53"/>
  <c r="O220" i="53"/>
</calcChain>
</file>

<file path=xl/sharedStrings.xml><?xml version="1.0" encoding="utf-8"?>
<sst xmlns="http://schemas.openxmlformats.org/spreadsheetml/2006/main" count="769" uniqueCount="90">
  <si>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</si>
  <si>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</si>
  <si>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</si>
  <si>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</si>
  <si>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</si>
  <si>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</si>
  <si>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</si>
  <si>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</si>
  <si>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</si>
  <si>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</si>
  <si>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</si>
  <si>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</si>
  <si>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</si>
  <si>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</si>
  <si>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</si>
  <si>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</si>
  <si>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</si>
  <si>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</si>
  <si>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</si>
  <si>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</si>
  <si>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</si>
  <si>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</si>
  <si>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</si>
  <si>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</si>
  <si>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</si>
  <si>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</si>
  <si>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</si>
  <si>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</si>
  <si>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</si>
  <si>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</si>
  <si>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</si>
  <si>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</si>
  <si>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</si>
  <si>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</si>
  <si>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</si>
  <si>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</si>
  <si>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</si>
  <si>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</si>
  <si>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</si>
  <si>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</si>
  <si>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</si>
  <si>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</si>
  <si>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</si>
  <si>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</si>
  <si>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</si>
  <si>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</si>
  <si>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</si>
  <si>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</si>
  <si>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</si>
  <si>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</si>
  <si>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</si>
  <si>
    <t>調査年月日</t>
    <rPh sb="0" eb="2">
      <t>チョウサ</t>
    </rPh>
    <rPh sb="2" eb="5">
      <t>ネンガッピ</t>
    </rPh>
    <phoneticPr fontId="1"/>
  </si>
  <si>
    <t xml:space="preserve"> 平成28年10月18日（火）　天候：晴れ</t>
    <rPh sb="1" eb="3">
      <t>ヘイセイ</t>
    </rPh>
    <rPh sb="5" eb="6">
      <t>ネン</t>
    </rPh>
    <rPh sb="8" eb="9">
      <t>ガツ</t>
    </rPh>
    <rPh sb="11" eb="12">
      <t>ニチ</t>
    </rPh>
    <rPh sb="13" eb="14">
      <t>カ</t>
    </rPh>
    <rPh sb="16" eb="18">
      <t>テンコウ</t>
    </rPh>
    <rPh sb="19" eb="20">
      <t>ハ</t>
    </rPh>
    <phoneticPr fontId="1"/>
  </si>
  <si>
    <t>調査時間</t>
    <rPh sb="0" eb="2">
      <t>チョウサ</t>
    </rPh>
    <rPh sb="2" eb="4">
      <t>ジカン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</si>
  <si>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</si>
  <si>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№６　大木戸インター</t>
    <rPh sb="3" eb="6">
      <t>オオキド</t>
    </rPh>
    <phoneticPr fontId="1"/>
  </si>
  <si>
    <t>［12時間合計（7：00～19：00）］</t>
    <rPh sb="3" eb="5">
      <t>ジカン</t>
    </rPh>
    <rPh sb="5" eb="7">
      <t>ゴウケイ</t>
    </rPh>
    <phoneticPr fontId="1"/>
  </si>
  <si>
    <t>［ピーク時（8：00～9：00）］</t>
    <rPh sb="4" eb="5">
      <t>ジ</t>
    </rPh>
    <phoneticPr fontId="1"/>
  </si>
  <si>
    <t>　7:00～19:00（12時間）</t>
    <phoneticPr fontId="1"/>
  </si>
  <si>
    <t>調査年月日：平成28年10月18日(火)</t>
    <rPh sb="18" eb="19">
      <t>カ</t>
    </rPh>
    <phoneticPr fontId="15"/>
  </si>
  <si>
    <t>調査時間　:  7時～19時</t>
    <rPh sb="9" eb="10">
      <t>ジ</t>
    </rPh>
    <rPh sb="13" eb="14">
      <t>ジ</t>
    </rPh>
    <phoneticPr fontId="1"/>
  </si>
  <si>
    <t>天　候　　:　晴れ</t>
    <rPh sb="7" eb="8">
      <t>ハ</t>
    </rPh>
    <phoneticPr fontId="1"/>
  </si>
  <si>
    <t>調査地点　：№６ 大木戸インター</t>
    <rPh sb="9" eb="12">
      <t>オオキド</t>
    </rPh>
    <phoneticPr fontId="15"/>
  </si>
  <si>
    <t>調査方向案内図</t>
    <phoneticPr fontId="15"/>
  </si>
  <si>
    <t>自動車類交通量集計表</t>
    <phoneticPr fontId="15"/>
  </si>
  <si>
    <t>A 合計 ( 1+ 2)</t>
    <phoneticPr fontId="15"/>
  </si>
  <si>
    <t>B 合計 ( 3+ 4)</t>
    <phoneticPr fontId="15"/>
  </si>
  <si>
    <t>C 合計 ( 5+ 6)</t>
    <phoneticPr fontId="15"/>
  </si>
  <si>
    <t>C 流出部( 1+ 4)</t>
    <phoneticPr fontId="15"/>
  </si>
  <si>
    <t>C 流入部( 5+ 6)</t>
    <phoneticPr fontId="15"/>
  </si>
  <si>
    <t>B 流出部( 2+ 5)</t>
    <phoneticPr fontId="15"/>
  </si>
  <si>
    <t>B 流入部( 3+ 4)</t>
    <phoneticPr fontId="15"/>
  </si>
  <si>
    <t>A 流出部( 3+ 6)</t>
    <phoneticPr fontId="15"/>
  </si>
  <si>
    <t>A 流入部( 1+ 2)</t>
    <phoneticPr fontId="15"/>
  </si>
  <si>
    <t>A 合計(1+2+3+6)</t>
    <rPh sb="2" eb="4">
      <t>ゴウケイ</t>
    </rPh>
    <phoneticPr fontId="15"/>
  </si>
  <si>
    <t>B 合計( 2+3+4+5)</t>
    <rPh sb="2" eb="4">
      <t>ゴウケイ</t>
    </rPh>
    <phoneticPr fontId="15"/>
  </si>
  <si>
    <t>C 合計( 1+4+5+6)</t>
    <rPh sb="2" eb="4">
      <t>ゴウケイ</t>
    </rPh>
    <phoneticPr fontId="15"/>
  </si>
  <si>
    <t>交差点合計( 1+2+3+4+5+6)</t>
    <rPh sb="0" eb="3">
      <t>コウサテン</t>
    </rPh>
    <rPh sb="3" eb="5">
      <t>ゴウケイ</t>
    </rPh>
    <phoneticPr fontId="15"/>
  </si>
  <si>
    <t>調査年月日：平成28年10月18日(火) 天候:晴れ</t>
    <rPh sb="18" eb="19">
      <t>カ</t>
    </rPh>
    <rPh sb="24" eb="25">
      <t>ハ</t>
    </rPh>
    <phoneticPr fontId="15"/>
  </si>
  <si>
    <t>A 合計 ( 1+ 2+ 3+ 6)</t>
  </si>
  <si>
    <t>A 流出部( 3+ 6)</t>
  </si>
  <si>
    <t>A 流入部( 1+ 2)</t>
  </si>
  <si>
    <t>調査地点：№６ 大木戸インター</t>
    <rPh sb="8" eb="11">
      <t>オオキド</t>
    </rPh>
    <phoneticPr fontId="15"/>
  </si>
  <si>
    <t>B 合計 ( 2+ 3+ 4+ 5)</t>
  </si>
  <si>
    <t>B 流出部( 2+ 5)</t>
  </si>
  <si>
    <t>B 流入部( 3+ 4)</t>
  </si>
  <si>
    <t>C 合計 ( 1+ 4+ 5+ 6)</t>
  </si>
  <si>
    <t>C 流出部( 1+ 4)</t>
  </si>
  <si>
    <t>C 流入部( 5+ 6)</t>
  </si>
  <si>
    <t>16:00-17:00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</si>
</sst>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___;"/>
    <numFmt numFmtId="178" formatCode="0____;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20"/>
      <name val="ＭＳ ゴシック"/>
      <family val="3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sz val="8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164">
    <xf numFmtId="0" fontId="0" fillId="0" borderId="0" xfId="0"/>
    <xf numFmtId="0" fontId="7" fillId="0" borderId="0" xfId="1" applyFont="1" applyAlignment="1">
      <alignment horizontal="centerContinuous" vertical="top"/>
    </xf>
    <xf numFmtId="0" fontId="7" fillId="0" borderId="0" xfId="1" applyFont="1" applyAlignment="1">
      <alignment vertical="top"/>
    </xf>
    <xf numFmtId="0" fontId="8" fillId="0" borderId="0" xfId="1" applyFont="1" applyAlignment="1">
      <alignment vertical="top"/>
    </xf>
    <xf numFmtId="49" fontId="6" fillId="0" borderId="0" xfId="1" applyNumberFormat="1"/>
    <xf numFmtId="0" fontId="6" fillId="0" borderId="0" xfId="1"/>
    <xf numFmtId="0" fontId="9" fillId="0" borderId="0" xfId="1" applyFont="1" applyAlignment="1">
      <alignment vertical="center"/>
    </xf>
    <xf numFmtId="0" fontId="9" fillId="0" borderId="0" xfId="1" applyFont="1" applyAlignment="1">
      <alignment horizontal="right" vertical="center"/>
    </xf>
    <xf numFmtId="0" fontId="10" fillId="0" borderId="0" xfId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2" fillId="0" borderId="0" xfId="1" quotePrefix="1" applyFont="1" applyAlignment="1">
      <alignment horizontal="left" vertical="center"/>
    </xf>
    <xf numFmtId="0" fontId="11" fillId="0" borderId="0" xfId="1" applyFont="1" applyBorder="1" applyAlignment="1">
      <alignment horizontal="centerContinuous" vertical="center"/>
    </xf>
    <xf numFmtId="0" fontId="11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177" fontId="3" fillId="0" borderId="0" xfId="1" applyNumberFormat="1" applyFont="1" applyAlignment="1">
      <alignment vertical="center"/>
    </xf>
    <xf numFmtId="177" fontId="3" fillId="0" borderId="0" xfId="1" applyNumberFormat="1" applyFont="1" applyAlignment="1">
      <alignment horizontal="right" vertical="center"/>
    </xf>
    <xf numFmtId="176" fontId="3" fillId="0" borderId="0" xfId="1" applyNumberFormat="1" applyFont="1" applyAlignment="1">
      <alignment vertical="center"/>
    </xf>
    <xf numFmtId="0" fontId="11" fillId="0" borderId="0" xfId="1" applyNumberFormat="1" applyFont="1" applyAlignment="1">
      <alignment vertical="center"/>
    </xf>
    <xf numFmtId="0" fontId="3" fillId="0" borderId="0" xfId="1" applyNumberFormat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0" fontId="3" fillId="0" borderId="0" xfId="1" applyNumberFormat="1" applyFont="1" applyAlignment="1">
      <alignment vertical="center"/>
    </xf>
    <xf numFmtId="0" fontId="13" fillId="0" borderId="1" xfId="1" applyNumberFormat="1" applyFont="1" applyBorder="1" applyAlignment="1">
      <alignment horizontal="distributed" vertical="center"/>
    </xf>
    <xf numFmtId="0" fontId="11" fillId="0" borderId="0" xfId="1" applyNumberFormat="1" applyFont="1"/>
    <xf numFmtId="0" fontId="11" fillId="0" borderId="0" xfId="1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2" applyNumberFormat="1" applyFont="1" applyAlignment="1">
      <alignment horizontal="right"/>
    </xf>
    <xf numFmtId="0" fontId="4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/>
    </xf>
    <xf numFmtId="0" fontId="13" fillId="0" borderId="0" xfId="2" applyNumberFormat="1" applyFont="1" applyAlignment="1">
      <alignment horizontal="right" vertical="center"/>
    </xf>
    <xf numFmtId="0" fontId="13" fillId="0" borderId="0" xfId="2" applyNumberFormat="1" applyFont="1"/>
    <xf numFmtId="0" fontId="13" fillId="0" borderId="0" xfId="2" applyNumberFormat="1" applyFont="1" applyAlignment="1">
      <alignment horizontal="center" wrapText="1"/>
    </xf>
    <xf numFmtId="176" fontId="13" fillId="0" borderId="18" xfId="2" applyNumberFormat="1" applyFont="1" applyBorder="1" applyAlignment="1">
      <alignment horizontal="right" vertical="center"/>
    </xf>
    <xf numFmtId="176" fontId="13" fillId="0" borderId="19" xfId="2" applyNumberFormat="1" applyFont="1" applyBorder="1" applyAlignment="1">
      <alignment horizontal="right" vertical="center"/>
    </xf>
    <xf numFmtId="0" fontId="13" fillId="0" borderId="19" xfId="2" applyNumberFormat="1" applyFont="1" applyBorder="1" applyAlignment="1">
      <alignment horizontal="right" vertical="center"/>
    </xf>
    <xf numFmtId="0" fontId="13" fillId="0" borderId="20" xfId="2" applyNumberFormat="1" applyFont="1" applyBorder="1" applyAlignment="1">
      <alignment horizontal="right" vertical="center"/>
    </xf>
    <xf numFmtId="176" fontId="13" fillId="0" borderId="21" xfId="2" applyNumberFormat="1" applyFont="1" applyBorder="1" applyAlignment="1">
      <alignment horizontal="right" vertical="center"/>
    </xf>
    <xf numFmtId="176" fontId="13" fillId="0" borderId="22" xfId="2" applyNumberFormat="1" applyFont="1" applyBorder="1" applyAlignment="1">
      <alignment horizontal="right" vertical="center"/>
    </xf>
    <xf numFmtId="0" fontId="13" fillId="0" borderId="22" xfId="2" applyNumberFormat="1" applyFont="1" applyBorder="1" applyAlignment="1">
      <alignment horizontal="right" vertical="center"/>
    </xf>
    <xf numFmtId="0" fontId="13" fillId="0" borderId="23" xfId="2" applyNumberFormat="1" applyFont="1" applyBorder="1" applyAlignment="1">
      <alignment horizontal="right" vertical="center"/>
    </xf>
    <xf numFmtId="176" fontId="13" fillId="0" borderId="24" xfId="2" applyNumberFormat="1" applyFont="1" applyBorder="1" applyAlignment="1">
      <alignment horizontal="right" vertical="center"/>
    </xf>
    <xf numFmtId="176" fontId="13" fillId="0" borderId="25" xfId="2" applyNumberFormat="1" applyFont="1" applyBorder="1" applyAlignment="1">
      <alignment horizontal="right" vertical="center"/>
    </xf>
    <xf numFmtId="0" fontId="13" fillId="0" borderId="25" xfId="2" applyNumberFormat="1" applyFont="1" applyBorder="1" applyAlignment="1">
      <alignment horizontal="right" vertical="center"/>
    </xf>
    <xf numFmtId="0" fontId="13" fillId="0" borderId="26" xfId="2" applyNumberFormat="1" applyFont="1" applyBorder="1" applyAlignment="1">
      <alignment horizontal="right" vertical="center"/>
    </xf>
    <xf numFmtId="0" fontId="13" fillId="0" borderId="0" xfId="2" applyNumberFormat="1" applyFont="1" applyBorder="1" applyAlignment="1">
      <alignment horizontal="center" wrapText="1"/>
    </xf>
    <xf numFmtId="0" fontId="13" fillId="0" borderId="18" xfId="2" applyNumberFormat="1" applyFont="1" applyBorder="1" applyAlignment="1">
      <alignment horizontal="center" wrapText="1"/>
    </xf>
    <xf numFmtId="0" fontId="13" fillId="0" borderId="19" xfId="2" applyNumberFormat="1" applyFont="1" applyBorder="1" applyAlignment="1">
      <alignment horizontal="center" wrapText="1"/>
    </xf>
    <xf numFmtId="0" fontId="13" fillId="0" borderId="19" xfId="2" quotePrefix="1" applyNumberFormat="1" applyFont="1" applyBorder="1" applyAlignment="1">
      <alignment horizontal="center" wrapText="1"/>
    </xf>
    <xf numFmtId="0" fontId="13" fillId="0" borderId="27" xfId="2" quotePrefix="1" applyNumberFormat="1" applyFont="1" applyBorder="1" applyAlignment="1">
      <alignment horizontal="center" wrapText="1"/>
    </xf>
    <xf numFmtId="0" fontId="13" fillId="0" borderId="18" xfId="2" quotePrefix="1" applyNumberFormat="1" applyFont="1" applyBorder="1" applyAlignment="1">
      <alignment horizontal="center" wrapText="1"/>
    </xf>
    <xf numFmtId="0" fontId="13" fillId="0" borderId="28" xfId="2" quotePrefix="1" applyNumberFormat="1" applyFont="1" applyBorder="1" applyAlignment="1">
      <alignment wrapText="1"/>
    </xf>
    <xf numFmtId="0" fontId="13" fillId="0" borderId="0" xfId="2" applyFont="1"/>
    <xf numFmtId="0" fontId="13" fillId="0" borderId="29" xfId="2" applyFont="1" applyBorder="1" applyAlignment="1">
      <alignment horizontal="centerContinuous" vertical="center"/>
    </xf>
    <xf numFmtId="0" fontId="13" fillId="0" borderId="30" xfId="2" applyFont="1" applyBorder="1" applyAlignment="1">
      <alignment horizontal="centerContinuous" vertical="center"/>
    </xf>
    <xf numFmtId="0" fontId="13" fillId="0" borderId="31" xfId="2" applyFont="1" applyBorder="1" applyAlignment="1">
      <alignment horizontal="centerContinuous" vertical="center"/>
    </xf>
    <xf numFmtId="0" fontId="13" fillId="0" borderId="32" xfId="2" applyNumberFormat="1" applyFont="1" applyBorder="1" applyAlignment="1">
      <alignment horizontal="right" vertical="center"/>
    </xf>
    <xf numFmtId="0" fontId="13" fillId="0" borderId="33" xfId="2" applyNumberFormat="1" applyFont="1" applyBorder="1" applyAlignment="1">
      <alignment horizontal="right"/>
    </xf>
    <xf numFmtId="0" fontId="13" fillId="0" borderId="13" xfId="2" applyNumberFormat="1" applyFont="1" applyBorder="1" applyAlignment="1">
      <alignment horizontal="right"/>
    </xf>
    <xf numFmtId="0" fontId="13" fillId="0" borderId="34" xfId="2" applyNumberFormat="1" applyFont="1" applyBorder="1" applyAlignment="1">
      <alignment horizontal="right"/>
    </xf>
    <xf numFmtId="0" fontId="13" fillId="0" borderId="35" xfId="2" applyNumberFormat="1" applyFont="1" applyBorder="1" applyAlignment="1">
      <alignment horizontal="right"/>
    </xf>
    <xf numFmtId="0" fontId="13" fillId="0" borderId="0" xfId="2" applyNumberFormat="1" applyFont="1" applyBorder="1" applyAlignment="1">
      <alignment horizontal="right"/>
    </xf>
    <xf numFmtId="0" fontId="13" fillId="0" borderId="36" xfId="2" applyNumberFormat="1" applyFont="1" applyBorder="1" applyAlignment="1">
      <alignment horizontal="right"/>
    </xf>
    <xf numFmtId="0" fontId="13" fillId="0" borderId="0" xfId="2" applyNumberFormat="1" applyFont="1" applyAlignment="1">
      <alignment horizontal="left"/>
    </xf>
    <xf numFmtId="0" fontId="13" fillId="0" borderId="35" xfId="2" applyNumberFormat="1" applyFont="1" applyBorder="1" applyAlignment="1">
      <alignment horizontal="left"/>
    </xf>
    <xf numFmtId="0" fontId="13" fillId="0" borderId="0" xfId="2" applyNumberFormat="1" applyFont="1" applyBorder="1" applyAlignment="1">
      <alignment horizontal="left"/>
    </xf>
    <xf numFmtId="0" fontId="13" fillId="0" borderId="36" xfId="2" applyNumberFormat="1" applyFont="1" applyBorder="1" applyAlignment="1">
      <alignment horizontal="left"/>
    </xf>
    <xf numFmtId="0" fontId="17" fillId="0" borderId="0" xfId="2" applyNumberFormat="1" applyFont="1" applyAlignment="1">
      <alignment vertical="center"/>
    </xf>
    <xf numFmtId="0" fontId="17" fillId="0" borderId="35" xfId="2" applyNumberFormat="1" applyFont="1" applyBorder="1" applyAlignment="1">
      <alignment vertical="center"/>
    </xf>
    <xf numFmtId="0" fontId="17" fillId="0" borderId="0" xfId="2" applyNumberFormat="1" applyFont="1" applyBorder="1" applyAlignment="1">
      <alignment vertical="center"/>
    </xf>
    <xf numFmtId="0" fontId="17" fillId="0" borderId="36" xfId="2" applyNumberFormat="1" applyFont="1" applyBorder="1" applyAlignment="1">
      <alignment vertical="center"/>
    </xf>
    <xf numFmtId="0" fontId="17" fillId="0" borderId="37" xfId="2" applyNumberFormat="1" applyFont="1" applyBorder="1" applyAlignment="1">
      <alignment vertical="center"/>
    </xf>
    <xf numFmtId="0" fontId="17" fillId="0" borderId="38" xfId="2" applyNumberFormat="1" applyFont="1" applyBorder="1" applyAlignment="1">
      <alignment vertical="center"/>
    </xf>
    <xf numFmtId="0" fontId="17" fillId="0" borderId="39" xfId="2" applyNumberFormat="1" applyFont="1" applyBorder="1" applyAlignment="1">
      <alignment vertical="center"/>
    </xf>
    <xf numFmtId="0" fontId="3" fillId="0" borderId="0" xfId="2" applyNumberFormat="1" applyFont="1" applyAlignment="1">
      <alignment vertical="center"/>
    </xf>
    <xf numFmtId="0" fontId="16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0" fontId="13" fillId="0" borderId="0" xfId="2" applyNumberFormat="1" applyFont="1" applyBorder="1" applyAlignment="1">
      <alignment horizontal="right" vertical="center"/>
    </xf>
    <xf numFmtId="176" fontId="13" fillId="0" borderId="0" xfId="2" applyNumberFormat="1" applyFont="1" applyBorder="1" applyAlignment="1">
      <alignment horizontal="right" vertical="center"/>
    </xf>
    <xf numFmtId="0" fontId="13" fillId="0" borderId="40" xfId="2" applyNumberFormat="1" applyFont="1" applyBorder="1" applyAlignment="1">
      <alignment horizontal="right" vertical="center"/>
    </xf>
    <xf numFmtId="0" fontId="13" fillId="0" borderId="41" xfId="2" applyNumberFormat="1" applyFont="1" applyBorder="1" applyAlignment="1">
      <alignment horizontal="right" vertical="center"/>
    </xf>
    <xf numFmtId="176" fontId="13" fillId="0" borderId="41" xfId="2" applyNumberFormat="1" applyFont="1" applyBorder="1" applyAlignment="1">
      <alignment horizontal="right" vertical="center"/>
    </xf>
    <xf numFmtId="176" fontId="13" fillId="0" borderId="42" xfId="2" applyNumberFormat="1" applyFont="1" applyBorder="1" applyAlignment="1">
      <alignment horizontal="right" vertical="center"/>
    </xf>
    <xf numFmtId="0" fontId="13" fillId="0" borderId="43" xfId="2" applyNumberFormat="1" applyFont="1" applyBorder="1" applyAlignment="1">
      <alignment horizontal="right" vertical="center"/>
    </xf>
    <xf numFmtId="176" fontId="13" fillId="0" borderId="43" xfId="2" applyNumberFormat="1" applyFont="1" applyBorder="1" applyAlignment="1">
      <alignment horizontal="right" vertical="center"/>
    </xf>
    <xf numFmtId="176" fontId="13" fillId="0" borderId="44" xfId="2" applyNumberFormat="1" applyFont="1" applyBorder="1" applyAlignment="1">
      <alignment horizontal="right" vertical="center"/>
    </xf>
    <xf numFmtId="176" fontId="19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vertical="center"/>
    </xf>
    <xf numFmtId="177" fontId="3" fillId="0" borderId="45" xfId="1" applyNumberFormat="1" applyFont="1" applyBorder="1" applyAlignment="1">
      <alignment vertical="center"/>
    </xf>
    <xf numFmtId="177" fontId="3" fillId="0" borderId="46" xfId="1" applyNumberFormat="1" applyFont="1" applyBorder="1" applyAlignment="1">
      <alignment vertical="center"/>
    </xf>
    <xf numFmtId="177" fontId="3" fillId="0" borderId="1" xfId="1" applyNumberFormat="1" applyFont="1" applyBorder="1" applyAlignment="1">
      <alignment vertical="center"/>
    </xf>
    <xf numFmtId="1" fontId="19" fillId="0" borderId="0" xfId="1" applyNumberFormat="1" applyFont="1" applyBorder="1" applyAlignment="1">
      <alignment vertical="center"/>
    </xf>
    <xf numFmtId="1" fontId="3" fillId="0" borderId="0" xfId="1" applyNumberFormat="1" applyFont="1" applyBorder="1" applyAlignment="1">
      <alignment vertical="center"/>
    </xf>
    <xf numFmtId="178" fontId="3" fillId="0" borderId="21" xfId="1" applyNumberFormat="1" applyFont="1" applyBorder="1" applyAlignment="1">
      <alignment vertical="center"/>
    </xf>
    <xf numFmtId="178" fontId="3" fillId="0" borderId="22" xfId="1" applyNumberFormat="1" applyFont="1" applyBorder="1" applyAlignment="1">
      <alignment vertical="center"/>
    </xf>
    <xf numFmtId="178" fontId="3" fillId="0" borderId="47" xfId="1" applyNumberFormat="1" applyFont="1" applyBorder="1" applyAlignment="1">
      <alignment vertical="center"/>
    </xf>
    <xf numFmtId="0" fontId="13" fillId="0" borderId="47" xfId="1" applyNumberFormat="1" applyFont="1" applyBorder="1" applyAlignment="1">
      <alignment horizontal="distributed" vertical="center"/>
    </xf>
    <xf numFmtId="0" fontId="3" fillId="0" borderId="0" xfId="1" applyNumberFormat="1" applyFont="1" applyBorder="1" applyAlignment="1">
      <alignment horizontal="center" vertical="center"/>
    </xf>
    <xf numFmtId="0" fontId="3" fillId="0" borderId="18" xfId="1" applyNumberFormat="1" applyFont="1" applyBorder="1" applyAlignment="1">
      <alignment horizontal="center" vertical="center"/>
    </xf>
    <xf numFmtId="0" fontId="3" fillId="0" borderId="19" xfId="1" applyNumberFormat="1" applyFont="1" applyBorder="1" applyAlignment="1">
      <alignment horizontal="center" vertical="center"/>
    </xf>
    <xf numFmtId="0" fontId="3" fillId="0" borderId="27" xfId="1" applyNumberFormat="1" applyFont="1" applyBorder="1" applyAlignment="1">
      <alignment horizontal="center" vertical="center"/>
    </xf>
    <xf numFmtId="0" fontId="13" fillId="0" borderId="27" xfId="1" applyNumberFormat="1" applyFont="1" applyBorder="1" applyAlignment="1">
      <alignment horizontal="distributed" vertical="center"/>
    </xf>
    <xf numFmtId="0" fontId="3" fillId="0" borderId="17" xfId="1" applyFont="1" applyBorder="1" applyAlignment="1">
      <alignment vertical="center"/>
    </xf>
    <xf numFmtId="0" fontId="3" fillId="0" borderId="16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0" fontId="11" fillId="0" borderId="11" xfId="1" applyFont="1" applyBorder="1" applyAlignment="1">
      <alignment vertical="center"/>
    </xf>
    <xf numFmtId="0" fontId="11" fillId="0" borderId="10" xfId="1" applyFont="1" applyBorder="1" applyAlignment="1">
      <alignment vertical="center"/>
    </xf>
    <xf numFmtId="176" fontId="6" fillId="0" borderId="0" xfId="1" applyNumberFormat="1"/>
    <xf numFmtId="0" fontId="11" fillId="0" borderId="0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9" fillId="0" borderId="9" xfId="1" applyFont="1" applyBorder="1" applyAlignment="1">
      <alignment horizontal="right" vertical="center"/>
    </xf>
    <xf numFmtId="0" fontId="9" fillId="0" borderId="8" xfId="1" applyFont="1" applyBorder="1" applyAlignment="1">
      <alignment horizontal="right" vertical="center"/>
    </xf>
    <xf numFmtId="0" fontId="9" fillId="0" borderId="7" xfId="1" applyFont="1" applyBorder="1" applyAlignment="1">
      <alignment vertical="center"/>
    </xf>
    <xf numFmtId="0" fontId="13" fillId="0" borderId="48" xfId="2" applyNumberFormat="1" applyFont="1" applyBorder="1" applyAlignment="1">
      <alignment horizontal="right" vertical="center"/>
    </xf>
    <xf numFmtId="176" fontId="13" fillId="0" borderId="48" xfId="2" applyNumberFormat="1" applyFont="1" applyBorder="1" applyAlignment="1">
      <alignment horizontal="right" vertical="center"/>
    </xf>
    <xf numFmtId="176" fontId="13" fillId="0" borderId="49" xfId="2" applyNumberFormat="1" applyFont="1" applyBorder="1" applyAlignment="1">
      <alignment horizontal="right" vertical="center"/>
    </xf>
    <xf numFmtId="0" fontId="13" fillId="0" borderId="47" xfId="2" applyNumberFormat="1" applyFont="1" applyBorder="1" applyAlignment="1">
      <alignment horizontal="right" vertical="center"/>
    </xf>
    <xf numFmtId="0" fontId="13" fillId="0" borderId="28" xfId="2" applyNumberFormat="1" applyFont="1" applyBorder="1" applyAlignment="1">
      <alignment horizontal="right" vertical="center"/>
    </xf>
    <xf numFmtId="0" fontId="13" fillId="0" borderId="50" xfId="2" applyNumberFormat="1" applyFont="1" applyBorder="1" applyAlignment="1">
      <alignment horizontal="right" vertical="center"/>
    </xf>
    <xf numFmtId="0" fontId="13" fillId="0" borderId="0" xfId="1" applyNumberFormat="1" applyFont="1" applyBorder="1" applyAlignment="1">
      <alignment horizontal="distributed" vertical="center"/>
    </xf>
    <xf numFmtId="177" fontId="3" fillId="0" borderId="0" xfId="1" applyNumberFormat="1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8" fillId="0" borderId="0" xfId="2" applyNumberFormat="1" applyFont="1" applyAlignment="1">
      <alignment horizontal="center" vertical="center"/>
    </xf>
    <xf numFmtId="0" fontId="11" fillId="0" borderId="31" xfId="2" applyNumberFormat="1" applyFont="1" applyBorder="1" applyAlignment="1">
      <alignment horizontal="left" vertical="center"/>
    </xf>
    <xf numFmtId="0" fontId="11" fillId="0" borderId="30" xfId="2" applyNumberFormat="1" applyFont="1" applyBorder="1" applyAlignment="1">
      <alignment horizontal="left" vertical="center"/>
    </xf>
    <xf numFmtId="0" fontId="11" fillId="0" borderId="29" xfId="2" applyNumberFormat="1" applyFont="1" applyBorder="1" applyAlignment="1">
      <alignment horizontal="left" vertical="center"/>
    </xf>
    <xf numFmtId="0" fontId="11" fillId="0" borderId="31" xfId="2" quotePrefix="1" applyNumberFormat="1" applyFont="1" applyBorder="1" applyAlignment="1">
      <alignment horizontal="left" vertical="center"/>
    </xf>
    <xf numFmtId="0" fontId="11" fillId="0" borderId="30" xfId="2" quotePrefix="1" applyNumberFormat="1" applyFont="1" applyBorder="1" applyAlignment="1">
      <alignment horizontal="left" vertical="center"/>
    </xf>
    <xf numFmtId="0" fontId="11" fillId="0" borderId="29" xfId="2" quotePrefix="1" applyNumberFormat="1" applyFont="1" applyBorder="1" applyAlignment="1">
      <alignment horizontal="left" vertical="center"/>
    </xf>
    <xf numFmtId="0" fontId="11" fillId="0" borderId="39" xfId="2" applyNumberFormat="1" applyFont="1" applyBorder="1" applyAlignment="1">
      <alignment horizontal="left" vertical="center"/>
    </xf>
    <xf numFmtId="0" fontId="11" fillId="0" borderId="38" xfId="2" applyNumberFormat="1" applyFont="1" applyBorder="1" applyAlignment="1">
      <alignment horizontal="left" vertical="center"/>
    </xf>
    <xf numFmtId="0" fontId="11" fillId="0" borderId="37" xfId="2" applyNumberFormat="1" applyFont="1" applyBorder="1" applyAlignment="1">
      <alignment horizontal="left" vertical="center"/>
    </xf>
    <xf numFmtId="0" fontId="11" fillId="0" borderId="34" xfId="2" applyNumberFormat="1" applyFont="1" applyBorder="1" applyAlignment="1">
      <alignment horizontal="left" vertical="center"/>
    </xf>
    <xf numFmtId="0" fontId="11" fillId="0" borderId="13" xfId="2" applyNumberFormat="1" applyFont="1" applyBorder="1" applyAlignment="1">
      <alignment horizontal="left" vertical="center"/>
    </xf>
    <xf numFmtId="0" fontId="11" fillId="0" borderId="33" xfId="2" applyNumberFormat="1" applyFont="1" applyBorder="1" applyAlignment="1">
      <alignment horizontal="left" vertical="center"/>
    </xf>
    <xf numFmtId="0" fontId="11" fillId="0" borderId="32" xfId="2" applyNumberFormat="1" applyFont="1" applyBorder="1" applyAlignment="1">
      <alignment vertical="center" textRotation="255"/>
    </xf>
    <xf numFmtId="0" fontId="11" fillId="0" borderId="50" xfId="2" applyNumberFormat="1" applyFont="1" applyBorder="1" applyAlignment="1">
      <alignment vertical="center" textRotation="255"/>
    </xf>
    <xf numFmtId="0" fontId="11" fillId="0" borderId="51" xfId="2" applyNumberFormat="1" applyFont="1" applyBorder="1" applyAlignment="1">
      <alignment vertical="center" textRotation="255"/>
    </xf>
    <xf numFmtId="0" fontId="11" fillId="0" borderId="39" xfId="2" applyNumberFormat="1" applyFont="1" applyBorder="1" applyAlignment="1">
      <alignment vertical="center" wrapText="1"/>
    </xf>
    <xf numFmtId="0" fontId="11" fillId="0" borderId="38" xfId="2" applyNumberFormat="1" applyFont="1" applyBorder="1" applyAlignment="1">
      <alignment vertical="center"/>
    </xf>
    <xf numFmtId="0" fontId="11" fillId="0" borderId="37" xfId="2" applyNumberFormat="1" applyFont="1" applyBorder="1" applyAlignment="1">
      <alignment vertical="center"/>
    </xf>
    <xf numFmtId="0" fontId="11" fillId="0" borderId="34" xfId="2" applyNumberFormat="1" applyFont="1" applyBorder="1" applyAlignment="1">
      <alignment vertical="center"/>
    </xf>
    <xf numFmtId="0" fontId="11" fillId="0" borderId="13" xfId="2" applyNumberFormat="1" applyFont="1" applyBorder="1" applyAlignment="1">
      <alignment vertical="center"/>
    </xf>
    <xf numFmtId="0" fontId="11" fillId="0" borderId="33" xfId="2" applyNumberFormat="1" applyFont="1" applyBorder="1" applyAlignment="1">
      <alignment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変動図!$AC$2</c:f>
          <c:strCache>
            <c:ptCount val="1"/>
            <c:pt idx="0">
              <c:v>A 流入部( 1+ 2)</c:v>
            </c:pt>
          </c:strCache>
        </c:strRef>
      </c:tx>
      <c:layout>
        <c:manualLayout>
          <c:xMode val="edge"/>
          <c:yMode val="edge"/>
          <c:x val="0.44343068670201086"/>
          <c:y val="1.5151263986738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変動図!$AC$3:$AC$14</c:f>
              <c:numCache>
                <c:formatCode>General</c:formatCode>
                <c:ptCount val="12"/>
                <c:pt idx="0">
                  <c:v>29</c:v>
                </c:pt>
                <c:pt idx="1">
                  <c:v>53</c:v>
                </c:pt>
                <c:pt idx="2">
                  <c:v>18</c:v>
                </c:pt>
                <c:pt idx="3">
                  <c:v>26</c:v>
                </c:pt>
                <c:pt idx="4">
                  <c:v>20</c:v>
                </c:pt>
                <c:pt idx="5">
                  <c:v>17</c:v>
                </c:pt>
                <c:pt idx="6">
                  <c:v>26</c:v>
                </c:pt>
                <c:pt idx="7">
                  <c:v>21</c:v>
                </c:pt>
                <c:pt idx="8">
                  <c:v>8</c:v>
                </c:pt>
                <c:pt idx="9">
                  <c:v>13</c:v>
                </c:pt>
                <c:pt idx="10">
                  <c:v>12</c:v>
                </c:pt>
                <c:pt idx="11">
                  <c:v>10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変動図!$AD$3:$AD$14</c:f>
              <c:numCache>
                <c:formatCode>General</c:formatCode>
                <c:ptCount val="12"/>
                <c:pt idx="0">
                  <c:v>3</c:v>
                </c:pt>
                <c:pt idx="1">
                  <c:v>5</c:v>
                </c:pt>
                <c:pt idx="2">
                  <c:v>3</c:v>
                </c:pt>
                <c:pt idx="3">
                  <c:v>8</c:v>
                </c:pt>
                <c:pt idx="4">
                  <c:v>6</c:v>
                </c:pt>
                <c:pt idx="5">
                  <c:v>7</c:v>
                </c:pt>
                <c:pt idx="6">
                  <c:v>5</c:v>
                </c:pt>
                <c:pt idx="7">
                  <c:v>7</c:v>
                </c:pt>
                <c:pt idx="8">
                  <c:v>0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4251576"/>
        <c:axId val="24493112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変動図!$AE$3:$AE$14</c:f>
              <c:numCache>
                <c:formatCode>0.0</c:formatCode>
                <c:ptCount val="12"/>
                <c:pt idx="0">
                  <c:v>9.375</c:v>
                </c:pt>
                <c:pt idx="1">
                  <c:v>8.6206896551724146</c:v>
                </c:pt>
                <c:pt idx="2">
                  <c:v>14.285714285714285</c:v>
                </c:pt>
                <c:pt idx="3">
                  <c:v>23.52941176470588</c:v>
                </c:pt>
                <c:pt idx="4">
                  <c:v>23.076923076923077</c:v>
                </c:pt>
                <c:pt idx="5">
                  <c:v>29.166666666666668</c:v>
                </c:pt>
                <c:pt idx="6">
                  <c:v>16.129032258064516</c:v>
                </c:pt>
                <c:pt idx="7">
                  <c:v>25</c:v>
                </c:pt>
                <c:pt idx="8">
                  <c:v>0</c:v>
                </c:pt>
                <c:pt idx="9">
                  <c:v>18.75</c:v>
                </c:pt>
                <c:pt idx="10">
                  <c:v>25</c:v>
                </c:pt>
                <c:pt idx="11">
                  <c:v>16.666666666666664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097568"/>
        <c:axId val="245044072"/>
      </c:lineChart>
      <c:catAx>
        <c:axId val="244251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0.930302873325044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493112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493112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20008156352E-2"/>
              <c:y val="1.5151263986738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4251576"/>
        <c:crosses val="autoZero"/>
        <c:crossBetween val="between"/>
        <c:majorUnit val="100"/>
      </c:valAx>
      <c:catAx>
        <c:axId val="2450975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5044072"/>
        <c:crosses val="autoZero"/>
        <c:auto val="0"/>
        <c:lblAlgn val="ctr"/>
        <c:lblOffset val="100"/>
        <c:noMultiLvlLbl val="0"/>
      </c:catAx>
      <c:valAx>
        <c:axId val="24504407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1.5151263986738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509756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変動図!$AF$2</c:f>
          <c:strCache>
            <c:ptCount val="1"/>
            <c:pt idx="0">
              <c:v>A 流出部( 3+ 6)</c:v>
            </c:pt>
          </c:strCache>
        </c:strRef>
      </c:tx>
      <c:layout>
        <c:manualLayout>
          <c:xMode val="edge"/>
          <c:yMode val="edge"/>
          <c:x val="0.4438356322109786"/>
          <c:y val="1.524395543272322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変動図!$AF$3:$AF$14</c:f>
              <c:numCache>
                <c:formatCode>General</c:formatCode>
                <c:ptCount val="12"/>
                <c:pt idx="0">
                  <c:v>26</c:v>
                </c:pt>
                <c:pt idx="1">
                  <c:v>29</c:v>
                </c:pt>
                <c:pt idx="2">
                  <c:v>12</c:v>
                </c:pt>
                <c:pt idx="3">
                  <c:v>16</c:v>
                </c:pt>
                <c:pt idx="4">
                  <c:v>16</c:v>
                </c:pt>
                <c:pt idx="5">
                  <c:v>13</c:v>
                </c:pt>
                <c:pt idx="6">
                  <c:v>24</c:v>
                </c:pt>
                <c:pt idx="7">
                  <c:v>17</c:v>
                </c:pt>
                <c:pt idx="8">
                  <c:v>20</c:v>
                </c:pt>
                <c:pt idx="9">
                  <c:v>29</c:v>
                </c:pt>
                <c:pt idx="10">
                  <c:v>32</c:v>
                </c:pt>
                <c:pt idx="11">
                  <c:v>30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変動図!$AG$3:$AG$14</c:f>
              <c:numCache>
                <c:formatCode>General</c:formatCode>
                <c:ptCount val="12"/>
                <c:pt idx="0">
                  <c:v>5</c:v>
                </c:pt>
                <c:pt idx="1">
                  <c:v>8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6768696"/>
        <c:axId val="2467690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変動図!$AH$3:$AH$14</c:f>
              <c:numCache>
                <c:formatCode>0.0</c:formatCode>
                <c:ptCount val="12"/>
                <c:pt idx="0">
                  <c:v>16.129032258064516</c:v>
                </c:pt>
                <c:pt idx="1">
                  <c:v>21.621621621621621</c:v>
                </c:pt>
                <c:pt idx="2">
                  <c:v>33.333333333333329</c:v>
                </c:pt>
                <c:pt idx="3">
                  <c:v>23.809523809523807</c:v>
                </c:pt>
                <c:pt idx="4">
                  <c:v>27.27272727272727</c:v>
                </c:pt>
                <c:pt idx="5">
                  <c:v>7.1428571428571423</c:v>
                </c:pt>
                <c:pt idx="6">
                  <c:v>31.428571428571427</c:v>
                </c:pt>
                <c:pt idx="7">
                  <c:v>19.047619047619047</c:v>
                </c:pt>
                <c:pt idx="8">
                  <c:v>20</c:v>
                </c:pt>
                <c:pt idx="9">
                  <c:v>9.375</c:v>
                </c:pt>
                <c:pt idx="10">
                  <c:v>11.111111111111111</c:v>
                </c:pt>
                <c:pt idx="11">
                  <c:v>6.25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6769464"/>
        <c:axId val="246769848"/>
      </c:lineChart>
      <c:catAx>
        <c:axId val="246768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525109710239353"/>
              <c:y val="0.929878152648137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6769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676908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926959279641399E-2"/>
              <c:y val="1.524395543272322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6768696"/>
        <c:crosses val="autoZero"/>
        <c:crossBetween val="between"/>
        <c:majorUnit val="100"/>
      </c:valAx>
      <c:catAx>
        <c:axId val="2467694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6769848"/>
        <c:crosses val="autoZero"/>
        <c:auto val="0"/>
        <c:lblAlgn val="ctr"/>
        <c:lblOffset val="100"/>
        <c:noMultiLvlLbl val="0"/>
      </c:catAx>
      <c:valAx>
        <c:axId val="24676984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3160518444662"/>
              <c:y val="1.524395543272322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676946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変動図!$AI$2</c:f>
          <c:strCache>
            <c:ptCount val="1"/>
            <c:pt idx="0">
              <c:v>A 合計 ( 1+ 2+ 3+ 6)</c:v>
            </c:pt>
          </c:strCache>
        </c:strRef>
      </c:tx>
      <c:layout>
        <c:manualLayout>
          <c:xMode val="edge"/>
          <c:yMode val="edge"/>
          <c:x val="0.3978102289006703"/>
          <c:y val="1.519780324489141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変動図!$AI$3:$AI$14</c:f>
              <c:numCache>
                <c:formatCode>General</c:formatCode>
                <c:ptCount val="12"/>
                <c:pt idx="0">
                  <c:v>55</c:v>
                </c:pt>
                <c:pt idx="1">
                  <c:v>82</c:v>
                </c:pt>
                <c:pt idx="2">
                  <c:v>30</c:v>
                </c:pt>
                <c:pt idx="3">
                  <c:v>42</c:v>
                </c:pt>
                <c:pt idx="4">
                  <c:v>36</c:v>
                </c:pt>
                <c:pt idx="5">
                  <c:v>30</c:v>
                </c:pt>
                <c:pt idx="6">
                  <c:v>50</c:v>
                </c:pt>
                <c:pt idx="7">
                  <c:v>38</c:v>
                </c:pt>
                <c:pt idx="8">
                  <c:v>28</c:v>
                </c:pt>
                <c:pt idx="9">
                  <c:v>42</c:v>
                </c:pt>
                <c:pt idx="10">
                  <c:v>44</c:v>
                </c:pt>
                <c:pt idx="11">
                  <c:v>40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変動図!$AJ$3:$AJ$14</c:f>
              <c:numCache>
                <c:formatCode>General</c:formatCode>
                <c:ptCount val="12"/>
                <c:pt idx="0">
                  <c:v>8</c:v>
                </c:pt>
                <c:pt idx="1">
                  <c:v>13</c:v>
                </c:pt>
                <c:pt idx="2">
                  <c:v>9</c:v>
                </c:pt>
                <c:pt idx="3">
                  <c:v>13</c:v>
                </c:pt>
                <c:pt idx="4">
                  <c:v>12</c:v>
                </c:pt>
                <c:pt idx="5">
                  <c:v>8</c:v>
                </c:pt>
                <c:pt idx="6">
                  <c:v>16</c:v>
                </c:pt>
                <c:pt idx="7">
                  <c:v>11</c:v>
                </c:pt>
                <c:pt idx="8">
                  <c:v>5</c:v>
                </c:pt>
                <c:pt idx="9">
                  <c:v>6</c:v>
                </c:pt>
                <c:pt idx="10">
                  <c:v>8</c:v>
                </c:pt>
                <c:pt idx="11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6815040"/>
        <c:axId val="24701465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変動図!$AB$3:$AB$14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変動図!$AK$3:$AK$14</c:f>
              <c:numCache>
                <c:formatCode>0.0</c:formatCode>
                <c:ptCount val="12"/>
                <c:pt idx="0">
                  <c:v>12.698412698412698</c:v>
                </c:pt>
                <c:pt idx="1">
                  <c:v>13.684210526315791</c:v>
                </c:pt>
                <c:pt idx="2">
                  <c:v>23.076923076923077</c:v>
                </c:pt>
                <c:pt idx="3">
                  <c:v>23.636363636363637</c:v>
                </c:pt>
                <c:pt idx="4">
                  <c:v>25</c:v>
                </c:pt>
                <c:pt idx="5">
                  <c:v>21.052631578947366</c:v>
                </c:pt>
                <c:pt idx="6">
                  <c:v>24.242424242424242</c:v>
                </c:pt>
                <c:pt idx="7">
                  <c:v>22.448979591836736</c:v>
                </c:pt>
                <c:pt idx="8">
                  <c:v>15.151515151515152</c:v>
                </c:pt>
                <c:pt idx="9">
                  <c:v>12.5</c:v>
                </c:pt>
                <c:pt idx="10">
                  <c:v>15.384615384615385</c:v>
                </c:pt>
                <c:pt idx="11">
                  <c:v>9.0909090909090917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011288"/>
        <c:axId val="177011680"/>
      </c:lineChart>
      <c:catAx>
        <c:axId val="246815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0.930091213845793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01465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7014656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20008156352E-2"/>
              <c:y val="1.5197803244891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6815040"/>
        <c:crosses val="autoZero"/>
        <c:crossBetween val="between"/>
        <c:majorUnit val="150"/>
      </c:valAx>
      <c:catAx>
        <c:axId val="177011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7011680"/>
        <c:crosses val="autoZero"/>
        <c:auto val="0"/>
        <c:lblAlgn val="ctr"/>
        <c:lblOffset val="100"/>
        <c:noMultiLvlLbl val="0"/>
      </c:catAx>
      <c:valAx>
        <c:axId val="17701168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1.5197803244891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128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変動図!$AC$93</c:f>
          <c:strCache>
            <c:ptCount val="1"/>
            <c:pt idx="0">
              <c:v>B 流入部( 3+ 4)</c:v>
            </c:pt>
          </c:strCache>
        </c:strRef>
      </c:tx>
      <c:layout>
        <c:manualLayout>
          <c:xMode val="edge"/>
          <c:yMode val="edge"/>
          <c:x val="0.44343068670201086"/>
          <c:y val="1.5151263986738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変動図!$AC$94:$AC$105</c:f>
              <c:numCache>
                <c:formatCode>General</c:formatCode>
                <c:ptCount val="12"/>
                <c:pt idx="0">
                  <c:v>647</c:v>
                </c:pt>
                <c:pt idx="1">
                  <c:v>727</c:v>
                </c:pt>
                <c:pt idx="2">
                  <c:v>294</c:v>
                </c:pt>
                <c:pt idx="3">
                  <c:v>278</c:v>
                </c:pt>
                <c:pt idx="4">
                  <c:v>215</c:v>
                </c:pt>
                <c:pt idx="5">
                  <c:v>264</c:v>
                </c:pt>
                <c:pt idx="6">
                  <c:v>242</c:v>
                </c:pt>
                <c:pt idx="7">
                  <c:v>205</c:v>
                </c:pt>
                <c:pt idx="8">
                  <c:v>225</c:v>
                </c:pt>
                <c:pt idx="9">
                  <c:v>215</c:v>
                </c:pt>
                <c:pt idx="10">
                  <c:v>248</c:v>
                </c:pt>
                <c:pt idx="11">
                  <c:v>232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変動図!$AD$94:$AD$105</c:f>
              <c:numCache>
                <c:formatCode>General</c:formatCode>
                <c:ptCount val="12"/>
                <c:pt idx="0">
                  <c:v>30</c:v>
                </c:pt>
                <c:pt idx="1">
                  <c:v>40</c:v>
                </c:pt>
                <c:pt idx="2">
                  <c:v>52</c:v>
                </c:pt>
                <c:pt idx="3">
                  <c:v>33</c:v>
                </c:pt>
                <c:pt idx="4">
                  <c:v>32</c:v>
                </c:pt>
                <c:pt idx="5">
                  <c:v>36</c:v>
                </c:pt>
                <c:pt idx="6">
                  <c:v>35</c:v>
                </c:pt>
                <c:pt idx="7">
                  <c:v>19</c:v>
                </c:pt>
                <c:pt idx="8">
                  <c:v>34</c:v>
                </c:pt>
                <c:pt idx="9">
                  <c:v>23</c:v>
                </c:pt>
                <c:pt idx="10">
                  <c:v>20</c:v>
                </c:pt>
                <c:pt idx="11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7014032"/>
        <c:axId val="17701442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変動図!$AE$94:$AE$105</c:f>
              <c:numCache>
                <c:formatCode>0.0</c:formatCode>
                <c:ptCount val="12"/>
                <c:pt idx="0">
                  <c:v>4.431314623338257</c:v>
                </c:pt>
                <c:pt idx="1">
                  <c:v>5.2151238591916558</c:v>
                </c:pt>
                <c:pt idx="2">
                  <c:v>15.028901734104046</c:v>
                </c:pt>
                <c:pt idx="3">
                  <c:v>10.610932475884244</c:v>
                </c:pt>
                <c:pt idx="4">
                  <c:v>12.955465587044534</c:v>
                </c:pt>
                <c:pt idx="5">
                  <c:v>12</c:v>
                </c:pt>
                <c:pt idx="6">
                  <c:v>12.63537906137184</c:v>
                </c:pt>
                <c:pt idx="7">
                  <c:v>8.4821428571428577</c:v>
                </c:pt>
                <c:pt idx="8">
                  <c:v>13.127413127413126</c:v>
                </c:pt>
                <c:pt idx="9">
                  <c:v>9.6638655462184886</c:v>
                </c:pt>
                <c:pt idx="10">
                  <c:v>7.4626865671641784</c:v>
                </c:pt>
                <c:pt idx="11">
                  <c:v>8.6614173228346463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014816"/>
        <c:axId val="177015208"/>
      </c:lineChart>
      <c:catAx>
        <c:axId val="177014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0.930302873325044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442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7014424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39975530945E-2"/>
              <c:y val="1.5151263986738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4032"/>
        <c:crosses val="autoZero"/>
        <c:crossBetween val="between"/>
        <c:majorUnit val="100"/>
      </c:valAx>
      <c:catAx>
        <c:axId val="177014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7015208"/>
        <c:crosses val="autoZero"/>
        <c:auto val="0"/>
        <c:lblAlgn val="ctr"/>
        <c:lblOffset val="100"/>
        <c:noMultiLvlLbl val="0"/>
      </c:catAx>
      <c:valAx>
        <c:axId val="17701520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1.5151263986738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481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変動図!$AF$93</c:f>
          <c:strCache>
            <c:ptCount val="1"/>
            <c:pt idx="0">
              <c:v>B 流出部( 2+ 5)</c:v>
            </c:pt>
          </c:strCache>
        </c:strRef>
      </c:tx>
      <c:layout>
        <c:manualLayout>
          <c:xMode val="edge"/>
          <c:yMode val="edge"/>
          <c:x val="0.4438356322109786"/>
          <c:y val="1.524395543272322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変動図!$AF$94:$AF$105</c:f>
              <c:numCache>
                <c:formatCode>General</c:formatCode>
                <c:ptCount val="12"/>
                <c:pt idx="0">
                  <c:v>247</c:v>
                </c:pt>
                <c:pt idx="1">
                  <c:v>265</c:v>
                </c:pt>
                <c:pt idx="2">
                  <c:v>193</c:v>
                </c:pt>
                <c:pt idx="3">
                  <c:v>179</c:v>
                </c:pt>
                <c:pt idx="4">
                  <c:v>191</c:v>
                </c:pt>
                <c:pt idx="5">
                  <c:v>264</c:v>
                </c:pt>
                <c:pt idx="6">
                  <c:v>243</c:v>
                </c:pt>
                <c:pt idx="7">
                  <c:v>263</c:v>
                </c:pt>
                <c:pt idx="8">
                  <c:v>248</c:v>
                </c:pt>
                <c:pt idx="9">
                  <c:v>308</c:v>
                </c:pt>
                <c:pt idx="10">
                  <c:v>676</c:v>
                </c:pt>
                <c:pt idx="11">
                  <c:v>474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変動図!$AG$94:$AG$105</c:f>
              <c:numCache>
                <c:formatCode>General</c:formatCode>
                <c:ptCount val="12"/>
                <c:pt idx="0">
                  <c:v>25</c:v>
                </c:pt>
                <c:pt idx="1">
                  <c:v>32</c:v>
                </c:pt>
                <c:pt idx="2">
                  <c:v>47</c:v>
                </c:pt>
                <c:pt idx="3">
                  <c:v>39</c:v>
                </c:pt>
                <c:pt idx="4">
                  <c:v>30</c:v>
                </c:pt>
                <c:pt idx="5">
                  <c:v>31</c:v>
                </c:pt>
                <c:pt idx="6">
                  <c:v>29</c:v>
                </c:pt>
                <c:pt idx="7">
                  <c:v>28</c:v>
                </c:pt>
                <c:pt idx="8">
                  <c:v>34</c:v>
                </c:pt>
                <c:pt idx="9">
                  <c:v>25</c:v>
                </c:pt>
                <c:pt idx="10">
                  <c:v>37</c:v>
                </c:pt>
                <c:pt idx="11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7172808"/>
        <c:axId val="24717320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変動図!$AH$94:$AH$105</c:f>
              <c:numCache>
                <c:formatCode>0.0</c:formatCode>
                <c:ptCount val="12"/>
                <c:pt idx="0">
                  <c:v>9.1911764705882355</c:v>
                </c:pt>
                <c:pt idx="1">
                  <c:v>10.774410774410773</c:v>
                </c:pt>
                <c:pt idx="2">
                  <c:v>19.583333333333332</c:v>
                </c:pt>
                <c:pt idx="3">
                  <c:v>17.889908256880734</c:v>
                </c:pt>
                <c:pt idx="4">
                  <c:v>13.574660633484163</c:v>
                </c:pt>
                <c:pt idx="5">
                  <c:v>10.508474576271185</c:v>
                </c:pt>
                <c:pt idx="6">
                  <c:v>10.661764705882353</c:v>
                </c:pt>
                <c:pt idx="7">
                  <c:v>9.6219931271477677</c:v>
                </c:pt>
                <c:pt idx="8">
                  <c:v>12.056737588652481</c:v>
                </c:pt>
                <c:pt idx="9">
                  <c:v>7.5075075075075075</c:v>
                </c:pt>
                <c:pt idx="10">
                  <c:v>5.1893408134642351</c:v>
                </c:pt>
                <c:pt idx="11">
                  <c:v>5.5776892430278879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173592"/>
        <c:axId val="247173984"/>
      </c:lineChart>
      <c:catAx>
        <c:axId val="247172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3160518444662"/>
              <c:y val="0.929878152648137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320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717320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39832732768E-2"/>
              <c:y val="1.524395543272322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2808"/>
        <c:crosses val="autoZero"/>
        <c:crossBetween val="between"/>
        <c:majorUnit val="100"/>
      </c:valAx>
      <c:catAx>
        <c:axId val="247173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7173984"/>
        <c:crosses val="autoZero"/>
        <c:auto val="0"/>
        <c:lblAlgn val="ctr"/>
        <c:lblOffset val="100"/>
        <c:noMultiLvlLbl val="0"/>
      </c:catAx>
      <c:valAx>
        <c:axId val="24717398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3160518444662"/>
              <c:y val="1.524395543272322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359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変動図!$AI$93</c:f>
          <c:strCache>
            <c:ptCount val="1"/>
            <c:pt idx="0">
              <c:v>B 合計 ( 2+ 3+ 4+ 5)</c:v>
            </c:pt>
          </c:strCache>
        </c:strRef>
      </c:tx>
      <c:layout>
        <c:manualLayout>
          <c:xMode val="edge"/>
          <c:yMode val="edge"/>
          <c:x val="0.3978102289006703"/>
          <c:y val="1.519780324489141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変動図!$AI$94:$AI$105</c:f>
              <c:numCache>
                <c:formatCode>General</c:formatCode>
                <c:ptCount val="12"/>
                <c:pt idx="0">
                  <c:v>894</c:v>
                </c:pt>
                <c:pt idx="1">
                  <c:v>992</c:v>
                </c:pt>
                <c:pt idx="2">
                  <c:v>487</c:v>
                </c:pt>
                <c:pt idx="3">
                  <c:v>457</c:v>
                </c:pt>
                <c:pt idx="4">
                  <c:v>406</c:v>
                </c:pt>
                <c:pt idx="5">
                  <c:v>528</c:v>
                </c:pt>
                <c:pt idx="6">
                  <c:v>485</c:v>
                </c:pt>
                <c:pt idx="7">
                  <c:v>468</c:v>
                </c:pt>
                <c:pt idx="8">
                  <c:v>473</c:v>
                </c:pt>
                <c:pt idx="9">
                  <c:v>523</c:v>
                </c:pt>
                <c:pt idx="10">
                  <c:v>924</c:v>
                </c:pt>
                <c:pt idx="11">
                  <c:v>706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変動図!$AJ$94:$AJ$105</c:f>
              <c:numCache>
                <c:formatCode>General</c:formatCode>
                <c:ptCount val="12"/>
                <c:pt idx="0">
                  <c:v>55</c:v>
                </c:pt>
                <c:pt idx="1">
                  <c:v>72</c:v>
                </c:pt>
                <c:pt idx="2">
                  <c:v>99</c:v>
                </c:pt>
                <c:pt idx="3">
                  <c:v>72</c:v>
                </c:pt>
                <c:pt idx="4">
                  <c:v>62</c:v>
                </c:pt>
                <c:pt idx="5">
                  <c:v>67</c:v>
                </c:pt>
                <c:pt idx="6">
                  <c:v>64</c:v>
                </c:pt>
                <c:pt idx="7">
                  <c:v>47</c:v>
                </c:pt>
                <c:pt idx="8">
                  <c:v>68</c:v>
                </c:pt>
                <c:pt idx="9">
                  <c:v>48</c:v>
                </c:pt>
                <c:pt idx="10">
                  <c:v>57</c:v>
                </c:pt>
                <c:pt idx="11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7174768"/>
        <c:axId val="24717516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変動図!$AB$94:$AB$105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変動図!$AK$94:$AK$105</c:f>
              <c:numCache>
                <c:formatCode>0.0</c:formatCode>
                <c:ptCount val="12"/>
                <c:pt idx="0">
                  <c:v>5.7955742887249739</c:v>
                </c:pt>
                <c:pt idx="1">
                  <c:v>6.7669172932330826</c:v>
                </c:pt>
                <c:pt idx="2">
                  <c:v>16.89419795221843</c:v>
                </c:pt>
                <c:pt idx="3">
                  <c:v>13.610586011342155</c:v>
                </c:pt>
                <c:pt idx="4">
                  <c:v>13.247863247863249</c:v>
                </c:pt>
                <c:pt idx="5">
                  <c:v>11.260504201680673</c:v>
                </c:pt>
                <c:pt idx="6">
                  <c:v>11.657559198542804</c:v>
                </c:pt>
                <c:pt idx="7">
                  <c:v>9.1262135922330092</c:v>
                </c:pt>
                <c:pt idx="8">
                  <c:v>12.56931608133087</c:v>
                </c:pt>
                <c:pt idx="9">
                  <c:v>8.4063047285464094</c:v>
                </c:pt>
                <c:pt idx="10">
                  <c:v>5.81039755351682</c:v>
                </c:pt>
                <c:pt idx="11">
                  <c:v>6.6137566137566131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175552"/>
        <c:axId val="247175944"/>
      </c:lineChart>
      <c:catAx>
        <c:axId val="247174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0.930091213845793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516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7175160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39975530945E-2"/>
              <c:y val="1.5197803244891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4768"/>
        <c:crosses val="autoZero"/>
        <c:crossBetween val="between"/>
        <c:majorUnit val="150"/>
      </c:valAx>
      <c:catAx>
        <c:axId val="2471755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7175944"/>
        <c:crosses val="autoZero"/>
        <c:auto val="0"/>
        <c:lblAlgn val="ctr"/>
        <c:lblOffset val="100"/>
        <c:noMultiLvlLbl val="0"/>
      </c:catAx>
      <c:valAx>
        <c:axId val="24717594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1.5197803244891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555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変動図!$AC$184</c:f>
          <c:strCache>
            <c:ptCount val="1"/>
            <c:pt idx="0">
              <c:v>C 流入部( 5+ 6)</c:v>
            </c:pt>
          </c:strCache>
        </c:strRef>
      </c:tx>
      <c:layout>
        <c:manualLayout>
          <c:xMode val="edge"/>
          <c:yMode val="edge"/>
          <c:x val="0.44343068670201086"/>
          <c:y val="1.5151263986738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12E-2"/>
          <c:w val="0.84215328467153283"/>
          <c:h val="0.815151515151515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変動図!$AC$185:$AC$196</c:f>
              <c:numCache>
                <c:formatCode>General</c:formatCode>
                <c:ptCount val="12"/>
                <c:pt idx="0">
                  <c:v>246</c:v>
                </c:pt>
                <c:pt idx="1">
                  <c:v>256</c:v>
                </c:pt>
                <c:pt idx="2">
                  <c:v>199</c:v>
                </c:pt>
                <c:pt idx="3">
                  <c:v>183</c:v>
                </c:pt>
                <c:pt idx="4">
                  <c:v>197</c:v>
                </c:pt>
                <c:pt idx="5">
                  <c:v>265</c:v>
                </c:pt>
                <c:pt idx="6">
                  <c:v>250</c:v>
                </c:pt>
                <c:pt idx="7">
                  <c:v>267</c:v>
                </c:pt>
                <c:pt idx="8">
                  <c:v>260</c:v>
                </c:pt>
                <c:pt idx="9">
                  <c:v>324</c:v>
                </c:pt>
                <c:pt idx="10">
                  <c:v>691</c:v>
                </c:pt>
                <c:pt idx="11">
                  <c:v>485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変動図!$AD$185:$AD$196</c:f>
              <c:numCache>
                <c:formatCode>General</c:formatCode>
                <c:ptCount val="12"/>
                <c:pt idx="0">
                  <c:v>27</c:v>
                </c:pt>
                <c:pt idx="1">
                  <c:v>36</c:v>
                </c:pt>
                <c:pt idx="2">
                  <c:v>51</c:v>
                </c:pt>
                <c:pt idx="3">
                  <c:v>41</c:v>
                </c:pt>
                <c:pt idx="4">
                  <c:v>34</c:v>
                </c:pt>
                <c:pt idx="5">
                  <c:v>28</c:v>
                </c:pt>
                <c:pt idx="6">
                  <c:v>35</c:v>
                </c:pt>
                <c:pt idx="7">
                  <c:v>30</c:v>
                </c:pt>
                <c:pt idx="8">
                  <c:v>37</c:v>
                </c:pt>
                <c:pt idx="9">
                  <c:v>27</c:v>
                </c:pt>
                <c:pt idx="10">
                  <c:v>38</c:v>
                </c:pt>
                <c:pt idx="11">
                  <c:v>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7176728"/>
        <c:axId val="24717712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変動図!$AE$185:$AE$196</c:f>
              <c:numCache>
                <c:formatCode>0.0</c:formatCode>
                <c:ptCount val="12"/>
                <c:pt idx="0">
                  <c:v>9.8901098901098905</c:v>
                </c:pt>
                <c:pt idx="1">
                  <c:v>12.328767123287671</c:v>
                </c:pt>
                <c:pt idx="2">
                  <c:v>20.399999999999999</c:v>
                </c:pt>
                <c:pt idx="3">
                  <c:v>18.303571428571427</c:v>
                </c:pt>
                <c:pt idx="4">
                  <c:v>14.71861471861472</c:v>
                </c:pt>
                <c:pt idx="5">
                  <c:v>9.5563139931740615</c:v>
                </c:pt>
                <c:pt idx="6">
                  <c:v>12.280701754385964</c:v>
                </c:pt>
                <c:pt idx="7">
                  <c:v>10.1010101010101</c:v>
                </c:pt>
                <c:pt idx="8">
                  <c:v>12.457912457912458</c:v>
                </c:pt>
                <c:pt idx="9">
                  <c:v>7.6923076923076925</c:v>
                </c:pt>
                <c:pt idx="10">
                  <c:v>5.2126200274348422</c:v>
                </c:pt>
                <c:pt idx="11">
                  <c:v>5.2734375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177512"/>
        <c:axId val="247177904"/>
      </c:lineChart>
      <c:catAx>
        <c:axId val="247176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0.930302873325044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712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717712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39975530945E-2"/>
              <c:y val="1.5151263986738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6728"/>
        <c:crosses val="autoZero"/>
        <c:crossBetween val="between"/>
        <c:majorUnit val="100"/>
      </c:valAx>
      <c:catAx>
        <c:axId val="247177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7177904"/>
        <c:crosses val="autoZero"/>
        <c:auto val="0"/>
        <c:lblAlgn val="ctr"/>
        <c:lblOffset val="100"/>
        <c:noMultiLvlLbl val="0"/>
      </c:catAx>
      <c:valAx>
        <c:axId val="24717790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1.5151263986738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75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変動図!$AF$184</c:f>
          <c:strCache>
            <c:ptCount val="1"/>
            <c:pt idx="0">
              <c:v>C 流出部( 1+ 4)</c:v>
            </c:pt>
          </c:strCache>
        </c:strRef>
      </c:tx>
      <c:layout>
        <c:manualLayout>
          <c:xMode val="edge"/>
          <c:yMode val="edge"/>
          <c:x val="0.4438356322109786"/>
          <c:y val="1.524395543272322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66E-2"/>
          <c:y val="9.1463414634146339E-2"/>
          <c:w val="0.84383561643835614"/>
          <c:h val="0.8140243902439023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変動図!$AF$185:$AF$196</c:f>
              <c:numCache>
                <c:formatCode>General</c:formatCode>
                <c:ptCount val="12"/>
                <c:pt idx="0">
                  <c:v>649</c:v>
                </c:pt>
                <c:pt idx="1">
                  <c:v>742</c:v>
                </c:pt>
                <c:pt idx="2">
                  <c:v>306</c:v>
                </c:pt>
                <c:pt idx="3">
                  <c:v>292</c:v>
                </c:pt>
                <c:pt idx="4">
                  <c:v>225</c:v>
                </c:pt>
                <c:pt idx="5">
                  <c:v>269</c:v>
                </c:pt>
                <c:pt idx="6">
                  <c:v>251</c:v>
                </c:pt>
                <c:pt idx="7">
                  <c:v>213</c:v>
                </c:pt>
                <c:pt idx="8">
                  <c:v>225</c:v>
                </c:pt>
                <c:pt idx="9">
                  <c:v>215</c:v>
                </c:pt>
                <c:pt idx="10">
                  <c:v>243</c:v>
                </c:pt>
                <c:pt idx="11">
                  <c:v>223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変動図!$AG$185:$AG$196</c:f>
              <c:numCache>
                <c:formatCode>General</c:formatCode>
                <c:ptCount val="12"/>
                <c:pt idx="0">
                  <c:v>30</c:v>
                </c:pt>
                <c:pt idx="1">
                  <c:v>41</c:v>
                </c:pt>
                <c:pt idx="2">
                  <c:v>53</c:v>
                </c:pt>
                <c:pt idx="3">
                  <c:v>38</c:v>
                </c:pt>
                <c:pt idx="4">
                  <c:v>36</c:v>
                </c:pt>
                <c:pt idx="5">
                  <c:v>39</c:v>
                </c:pt>
                <c:pt idx="6">
                  <c:v>35</c:v>
                </c:pt>
                <c:pt idx="7">
                  <c:v>24</c:v>
                </c:pt>
                <c:pt idx="8">
                  <c:v>32</c:v>
                </c:pt>
                <c:pt idx="9">
                  <c:v>25</c:v>
                </c:pt>
                <c:pt idx="10">
                  <c:v>21</c:v>
                </c:pt>
                <c:pt idx="11">
                  <c:v>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47178688"/>
        <c:axId val="24717908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変動図!$AH$185:$AH$196</c:f>
              <c:numCache>
                <c:formatCode>0.0</c:formatCode>
                <c:ptCount val="12"/>
                <c:pt idx="0">
                  <c:v>4.4182621502209134</c:v>
                </c:pt>
                <c:pt idx="1">
                  <c:v>5.2362707535121329</c:v>
                </c:pt>
                <c:pt idx="2">
                  <c:v>14.763231197771587</c:v>
                </c:pt>
                <c:pt idx="3">
                  <c:v>11.515151515151516</c:v>
                </c:pt>
                <c:pt idx="4">
                  <c:v>13.793103448275861</c:v>
                </c:pt>
                <c:pt idx="5">
                  <c:v>12.662337662337661</c:v>
                </c:pt>
                <c:pt idx="6">
                  <c:v>12.237762237762238</c:v>
                </c:pt>
                <c:pt idx="7">
                  <c:v>10.126582278481013</c:v>
                </c:pt>
                <c:pt idx="8">
                  <c:v>12.45136186770428</c:v>
                </c:pt>
                <c:pt idx="9">
                  <c:v>10.416666666666668</c:v>
                </c:pt>
                <c:pt idx="10">
                  <c:v>7.9545454545454541</c:v>
                </c:pt>
                <c:pt idx="11">
                  <c:v>8.6065573770491799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179472"/>
        <c:axId val="247179864"/>
      </c:lineChart>
      <c:catAx>
        <c:axId val="247178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3160518444662"/>
              <c:y val="0.929878152648137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9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47179080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39832732768E-2"/>
              <c:y val="1.524395543272322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8688"/>
        <c:crosses val="autoZero"/>
        <c:crossBetween val="between"/>
        <c:majorUnit val="100"/>
      </c:valAx>
      <c:catAx>
        <c:axId val="247179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7179864"/>
        <c:crosses val="autoZero"/>
        <c:auto val="0"/>
        <c:lblAlgn val="ctr"/>
        <c:lblOffset val="100"/>
        <c:noMultiLvlLbl val="0"/>
      </c:catAx>
      <c:valAx>
        <c:axId val="24717986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3160518444662"/>
              <c:y val="1.524395543272322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24717947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変動図!$AI$184</c:f>
          <c:strCache>
            <c:ptCount val="1"/>
            <c:pt idx="0">
              <c:v>C 合計 ( 1+ 4+ 5+ 6)</c:v>
            </c:pt>
          </c:strCache>
        </c:strRef>
      </c:tx>
      <c:layout>
        <c:manualLayout>
          <c:xMode val="edge"/>
          <c:yMode val="edge"/>
          <c:x val="0.3978102289006703"/>
          <c:y val="1.519780324489141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変動図!$AI$185:$AI$196</c:f>
              <c:numCache>
                <c:formatCode>General</c:formatCode>
                <c:ptCount val="12"/>
                <c:pt idx="0">
                  <c:v>895</c:v>
                </c:pt>
                <c:pt idx="1">
                  <c:v>998</c:v>
                </c:pt>
                <c:pt idx="2">
                  <c:v>505</c:v>
                </c:pt>
                <c:pt idx="3">
                  <c:v>475</c:v>
                </c:pt>
                <c:pt idx="4">
                  <c:v>422</c:v>
                </c:pt>
                <c:pt idx="5">
                  <c:v>534</c:v>
                </c:pt>
                <c:pt idx="6">
                  <c:v>501</c:v>
                </c:pt>
                <c:pt idx="7">
                  <c:v>480</c:v>
                </c:pt>
                <c:pt idx="8">
                  <c:v>485</c:v>
                </c:pt>
                <c:pt idx="9">
                  <c:v>539</c:v>
                </c:pt>
                <c:pt idx="10">
                  <c:v>934</c:v>
                </c:pt>
                <c:pt idx="11">
                  <c:v>708</c:v>
                </c:pt>
              </c:numCache>
            </c:numRef>
          </c:val>
        </c:ser>
        <c:ser>
          <c:idx val="1"/>
          <c:order val="1"/>
          <c:spPr>
            <a:pattFill prst="smCheck">
              <a:fgClr>
                <a:srgbClr xmlns:mc="http://schemas.openxmlformats.org/markup-compatibility/2006" xmlns:a14="http://schemas.microsoft.com/office/drawing/2010/main" val="000000" mc:Ignorable="a14" a14:legacySpreadsheetColorIndex="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変動図!$AJ$185:$AJ$196</c:f>
              <c:numCache>
                <c:formatCode>General</c:formatCode>
                <c:ptCount val="12"/>
                <c:pt idx="0">
                  <c:v>57</c:v>
                </c:pt>
                <c:pt idx="1">
                  <c:v>77</c:v>
                </c:pt>
                <c:pt idx="2">
                  <c:v>104</c:v>
                </c:pt>
                <c:pt idx="3">
                  <c:v>79</c:v>
                </c:pt>
                <c:pt idx="4">
                  <c:v>70</c:v>
                </c:pt>
                <c:pt idx="5">
                  <c:v>67</c:v>
                </c:pt>
                <c:pt idx="6">
                  <c:v>70</c:v>
                </c:pt>
                <c:pt idx="7">
                  <c:v>54</c:v>
                </c:pt>
                <c:pt idx="8">
                  <c:v>69</c:v>
                </c:pt>
                <c:pt idx="9">
                  <c:v>52</c:v>
                </c:pt>
                <c:pt idx="10">
                  <c:v>59</c:v>
                </c:pt>
                <c:pt idx="11">
                  <c:v>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7017560"/>
        <c:axId val="17701716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変動図!$AB$185:$AB$196</c:f>
              <c:numCache>
                <c:formatCode>General</c:formatCode>
                <c:ptCount val="1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</c:numCache>
            </c:numRef>
          </c:cat>
          <c:val>
            <c:numRef>
              <c:f>変動図!$AK$185:$AK$196</c:f>
              <c:numCache>
                <c:formatCode>0.0</c:formatCode>
                <c:ptCount val="12"/>
                <c:pt idx="0">
                  <c:v>5.9873949579831933</c:v>
                </c:pt>
                <c:pt idx="1">
                  <c:v>7.1627906976744189</c:v>
                </c:pt>
                <c:pt idx="2">
                  <c:v>17.077175697865353</c:v>
                </c:pt>
                <c:pt idx="3">
                  <c:v>14.259927797833935</c:v>
                </c:pt>
                <c:pt idx="4">
                  <c:v>14.227642276422763</c:v>
                </c:pt>
                <c:pt idx="5">
                  <c:v>11.148086522462561</c:v>
                </c:pt>
                <c:pt idx="6">
                  <c:v>12.259194395796849</c:v>
                </c:pt>
                <c:pt idx="7">
                  <c:v>10.112359550561797</c:v>
                </c:pt>
                <c:pt idx="8">
                  <c:v>12.454873646209386</c:v>
                </c:pt>
                <c:pt idx="9">
                  <c:v>8.7986463620981397</c:v>
                </c:pt>
                <c:pt idx="10">
                  <c:v>5.9415911379657604</c:v>
                </c:pt>
                <c:pt idx="11">
                  <c:v>6.3492063492063489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016776"/>
        <c:axId val="177016384"/>
      </c:lineChart>
      <c:catAx>
        <c:axId val="177017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0.930091213845793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716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77017168"/>
        <c:scaling>
          <c:orientation val="minMax"/>
          <c:max val="1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39975530945E-2"/>
              <c:y val="1.5197803244891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7560"/>
        <c:crosses val="autoZero"/>
        <c:crossBetween val="between"/>
        <c:majorUnit val="150"/>
      </c:valAx>
      <c:catAx>
        <c:axId val="177016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7016384"/>
        <c:crosses val="autoZero"/>
        <c:auto val="0"/>
        <c:lblAlgn val="ctr"/>
        <c:lblOffset val="100"/>
        <c:noMultiLvlLbl val="0"/>
      </c:catAx>
      <c:valAx>
        <c:axId val="17701638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617529880478092"/>
              <c:y val="1.5197803244891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17701677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" r="0.75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5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142875</xdr:rowOff>
    </xdr:from>
    <xdr:to>
      <xdr:col>3</xdr:col>
      <xdr:colOff>1285875</xdr:colOff>
      <xdr:row>27</xdr:row>
      <xdr:rowOff>123825</xdr:rowOff>
    </xdr:to>
    <xdr:pic>
      <xdr:nvPicPr>
        <xdr:cNvPr id="1027" name="図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1209675"/>
          <a:ext cx="4543425" cy="409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28</xdr:row>
      <xdr:rowOff>133350</xdr:rowOff>
    </xdr:from>
    <xdr:to>
      <xdr:col>3</xdr:col>
      <xdr:colOff>1285875</xdr:colOff>
      <xdr:row>52</xdr:row>
      <xdr:rowOff>114300</xdr:rowOff>
    </xdr:to>
    <xdr:pic>
      <xdr:nvPicPr>
        <xdr:cNvPr id="1028" name="図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486400"/>
          <a:ext cx="4543425" cy="409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2</xdr:row>
      <xdr:rowOff>247650</xdr:rowOff>
    </xdr:from>
    <xdr:to>
      <xdr:col>13</xdr:col>
      <xdr:colOff>381000</xdr:colOff>
      <xdr:row>5</xdr:row>
      <xdr:rowOff>200025</xdr:rowOff>
    </xdr:to>
    <xdr:pic>
      <xdr:nvPicPr>
        <xdr:cNvPr id="2050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75" y="1238250"/>
          <a:ext cx="249555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28575</xdr:colOff>
      <xdr:row>2</xdr:row>
      <xdr:rowOff>247650</xdr:rowOff>
    </xdr:from>
    <xdr:to>
      <xdr:col>13</xdr:col>
      <xdr:colOff>381000</xdr:colOff>
      <xdr:row>5</xdr:row>
      <xdr:rowOff>200025</xdr:rowOff>
    </xdr:to>
    <xdr:pic>
      <xdr:nvPicPr>
        <xdr:cNvPr id="3074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2375" y="1238250"/>
          <a:ext cx="249555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9519</xdr:rowOff>
    </xdr:from>
    <xdr:to>
      <xdr:col>13</xdr:col>
      <xdr:colOff>503679</xdr:colOff>
      <xdr:row>34</xdr:row>
      <xdr:rowOff>50516</xdr:rowOff>
    </xdr:to>
    <xdr:graphicFrame macro="">
      <xdr:nvGraphicFramePr>
        <xdr:cNvPr id="4112" name="グラフ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113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114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/>
          <a:srcRect/>
          <a:tile tx="0" ty="0" sx="100000" sy="100000" flip="none" algn="tl"/>
        </a:blip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15" name="sen"/>
        <xdr:cNvGrpSpPr>
          <a:grpSpLocks/>
        </xdr:cNvGrpSpPr>
      </xdr:nvGrpSpPr>
      <xdr:grpSpPr bwMode="auto">
        <a:xfrm>
          <a:off x="228600" y="3400425"/>
          <a:ext cx="361950" cy="66675"/>
          <a:chOff x="-57" y="-15"/>
          <a:chExt cx="38" cy="7"/>
        </a:xfrm>
      </xdr:grpSpPr>
      <xdr:sp macro="" textlink="">
        <xdr:nvSpPr>
          <xdr:cNvPr id="4125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26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9524</xdr:colOff>
      <xdr:row>41</xdr:row>
      <xdr:rowOff>28567</xdr:rowOff>
    </xdr:from>
    <xdr:to>
      <xdr:col>13</xdr:col>
      <xdr:colOff>513203</xdr:colOff>
      <xdr:row>57</xdr:row>
      <xdr:rowOff>49270</xdr:rowOff>
    </xdr:to>
    <xdr:graphicFrame macro="">
      <xdr:nvGraphicFramePr>
        <xdr:cNvPr id="4116" name="グラフ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63</xdr:row>
      <xdr:rowOff>190492</xdr:rowOff>
    </xdr:from>
    <xdr:to>
      <xdr:col>13</xdr:col>
      <xdr:colOff>503679</xdr:colOff>
      <xdr:row>80</xdr:row>
      <xdr:rowOff>30822</xdr:rowOff>
    </xdr:to>
    <xdr:graphicFrame macro="">
      <xdr:nvGraphicFramePr>
        <xdr:cNvPr id="4117" name="グラフ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9</xdr:col>
      <xdr:colOff>142875</xdr:colOff>
      <xdr:row>4</xdr:row>
      <xdr:rowOff>38100</xdr:rowOff>
    </xdr:from>
    <xdr:to>
      <xdr:col>13</xdr:col>
      <xdr:colOff>590550</xdr:colOff>
      <xdr:row>14</xdr:row>
      <xdr:rowOff>104775</xdr:rowOff>
    </xdr:to>
    <xdr:pic>
      <xdr:nvPicPr>
        <xdr:cNvPr id="4118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1133475"/>
          <a:ext cx="3419475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9519</xdr:rowOff>
    </xdr:from>
    <xdr:to>
      <xdr:col>13</xdr:col>
      <xdr:colOff>503679</xdr:colOff>
      <xdr:row>104</xdr:row>
      <xdr:rowOff>50516</xdr:rowOff>
    </xdr:to>
    <xdr:graphicFrame macro="">
      <xdr:nvGraphicFramePr>
        <xdr:cNvPr id="4119" name="グラフ 10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9524</xdr:colOff>
      <xdr:row>111</xdr:row>
      <xdr:rowOff>28567</xdr:rowOff>
    </xdr:from>
    <xdr:to>
      <xdr:col>13</xdr:col>
      <xdr:colOff>513203</xdr:colOff>
      <xdr:row>127</xdr:row>
      <xdr:rowOff>49270</xdr:rowOff>
    </xdr:to>
    <xdr:graphicFrame macro="">
      <xdr:nvGraphicFramePr>
        <xdr:cNvPr id="4120" name="グラフ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133</xdr:row>
      <xdr:rowOff>190492</xdr:rowOff>
    </xdr:from>
    <xdr:to>
      <xdr:col>13</xdr:col>
      <xdr:colOff>503679</xdr:colOff>
      <xdr:row>150</xdr:row>
      <xdr:rowOff>30822</xdr:rowOff>
    </xdr:to>
    <xdr:graphicFrame macro="">
      <xdr:nvGraphicFramePr>
        <xdr:cNvPr id="4121" name="グラフ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9519</xdr:rowOff>
    </xdr:from>
    <xdr:to>
      <xdr:col>13</xdr:col>
      <xdr:colOff>503679</xdr:colOff>
      <xdr:row>174</xdr:row>
      <xdr:rowOff>50516</xdr:rowOff>
    </xdr:to>
    <xdr:graphicFrame macro="">
      <xdr:nvGraphicFramePr>
        <xdr:cNvPr id="4122" name="グラフ 1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9524</xdr:colOff>
      <xdr:row>181</xdr:row>
      <xdr:rowOff>28567</xdr:rowOff>
    </xdr:from>
    <xdr:to>
      <xdr:col>13</xdr:col>
      <xdr:colOff>513203</xdr:colOff>
      <xdr:row>197</xdr:row>
      <xdr:rowOff>49270</xdr:rowOff>
    </xdr:to>
    <xdr:graphicFrame macro="">
      <xdr:nvGraphicFramePr>
        <xdr:cNvPr id="4123" name="グラフ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203</xdr:row>
      <xdr:rowOff>190492</xdr:rowOff>
    </xdr:from>
    <xdr:to>
      <xdr:col>13</xdr:col>
      <xdr:colOff>503679</xdr:colOff>
      <xdr:row>220</xdr:row>
      <xdr:rowOff>30822</xdr:rowOff>
    </xdr:to>
    <xdr:graphicFrame macro="">
      <xdr:nvGraphicFramePr>
        <xdr:cNvPr id="4124" name="グラフ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showGridLines="0" topLeftCell="A19" zoomScaleNormal="100" workbookViewId="0">
      <selection activeCell="J22" sqref="J22"/>
    </sheetView>
  </sheetViews>
  <sheetFormatPr defaultRowHeight="13.5"/>
  <cols>
    <col min="1" max="1" width="11.125" style="44" customWidth="1"/>
    <col min="2" max="2" width="30.5" style="44" customWidth="1"/>
    <col min="3" max="3" width="12.25" style="44" customWidth="1"/>
    <col min="4" max="4" width="28.125" style="44" customWidth="1"/>
    <col min="5" max="16384" width="9" style="44"/>
  </cols>
  <sheetData>
    <row r="1" spans="1:4" ht="36" customHeight="1" thickBot="1">
      <c r="A1" s="139" t="s">
        <v>50</v>
      </c>
      <c r="B1" s="140"/>
      <c r="C1" s="140"/>
      <c r="D1" s="141"/>
    </row>
    <row r="2" spans="1:4" ht="24" customHeight="1" thickBot="1">
      <c r="A2" s="25" t="s">
        <v>51</v>
      </c>
      <c r="B2" s="26" t="s">
        <v>52</v>
      </c>
      <c r="C2" s="27" t="s">
        <v>53</v>
      </c>
      <c r="D2" s="28" t="s">
        <v>58</v>
      </c>
    </row>
    <row r="3" spans="1:4" ht="24" customHeight="1" thickBot="1">
      <c r="A3" s="25" t="s">
        <v>54</v>
      </c>
      <c r="B3" s="29" t="s">
        <v>55</v>
      </c>
      <c r="C3" s="27"/>
      <c r="D3" s="30"/>
    </row>
    <row r="4" spans="1:4">
      <c r="A4" s="31" t="s">
        <v>56</v>
      </c>
      <c r="B4" s="32"/>
      <c r="C4" s="32"/>
      <c r="D4" s="33"/>
    </row>
    <row r="5" spans="1:4">
      <c r="A5" s="34"/>
      <c r="B5" s="35"/>
      <c r="C5" s="35"/>
      <c r="D5" s="36"/>
    </row>
    <row r="6" spans="1:4">
      <c r="A6" s="34"/>
      <c r="B6" s="35"/>
      <c r="C6" s="35"/>
      <c r="D6" s="36"/>
    </row>
    <row r="7" spans="1:4">
      <c r="A7" s="34"/>
      <c r="B7" s="35"/>
      <c r="C7" s="35"/>
      <c r="D7" s="36"/>
    </row>
    <row r="8" spans="1:4">
      <c r="A8" s="34"/>
      <c r="B8" s="35"/>
      <c r="C8" s="35"/>
      <c r="D8" s="36"/>
    </row>
    <row r="9" spans="1:4">
      <c r="A9" s="34"/>
      <c r="B9" s="35"/>
      <c r="C9" s="35"/>
      <c r="D9" s="36"/>
    </row>
    <row r="10" spans="1:4">
      <c r="A10" s="34"/>
      <c r="B10" s="35"/>
      <c r="C10" s="35"/>
      <c r="D10" s="36"/>
    </row>
    <row r="11" spans="1:4">
      <c r="A11" s="34"/>
      <c r="B11" s="35"/>
      <c r="C11" s="35"/>
      <c r="D11" s="36"/>
    </row>
    <row r="12" spans="1:4">
      <c r="A12" s="34"/>
      <c r="B12" s="35"/>
      <c r="C12" s="35"/>
      <c r="D12" s="36"/>
    </row>
    <row r="13" spans="1:4">
      <c r="A13" s="34"/>
      <c r="B13" s="35"/>
      <c r="C13" s="35"/>
      <c r="D13" s="36"/>
    </row>
    <row r="14" spans="1:4">
      <c r="A14" s="34"/>
      <c r="B14" s="35"/>
      <c r="C14" s="35"/>
      <c r="D14" s="36"/>
    </row>
    <row r="15" spans="1:4">
      <c r="A15" s="34"/>
      <c r="B15" s="35"/>
      <c r="C15" s="35"/>
      <c r="D15" s="36"/>
    </row>
    <row r="16" spans="1:4">
      <c r="A16" s="34"/>
      <c r="B16" s="35"/>
      <c r="C16" s="35"/>
      <c r="D16" s="36"/>
    </row>
    <row r="17" spans="1:4">
      <c r="A17" s="34"/>
      <c r="B17" s="35"/>
      <c r="C17" s="35"/>
      <c r="D17" s="36"/>
    </row>
    <row r="18" spans="1:4">
      <c r="A18" s="34"/>
      <c r="B18" s="35"/>
      <c r="C18" s="35"/>
      <c r="D18" s="36"/>
    </row>
    <row r="19" spans="1:4">
      <c r="A19" s="34"/>
      <c r="B19" s="35"/>
      <c r="C19" s="35"/>
      <c r="D19" s="36"/>
    </row>
    <row r="20" spans="1:4">
      <c r="A20" s="34"/>
      <c r="B20" s="35"/>
      <c r="C20" s="35"/>
      <c r="D20" s="36"/>
    </row>
    <row r="21" spans="1:4">
      <c r="A21" s="34"/>
      <c r="B21" s="35"/>
      <c r="C21" s="35"/>
      <c r="D21" s="36"/>
    </row>
    <row r="22" spans="1:4">
      <c r="A22" s="34"/>
      <c r="B22" s="35"/>
      <c r="C22" s="35"/>
      <c r="D22" s="36"/>
    </row>
    <row r="23" spans="1:4">
      <c r="A23" s="34"/>
      <c r="B23" s="35"/>
      <c r="C23" s="35"/>
      <c r="D23" s="36"/>
    </row>
    <row r="24" spans="1:4">
      <c r="A24" s="34"/>
      <c r="B24" s="35"/>
      <c r="C24" s="35"/>
      <c r="D24" s="36"/>
    </row>
    <row r="25" spans="1:4">
      <c r="A25" s="34"/>
      <c r="B25" s="35"/>
      <c r="C25" s="35"/>
      <c r="D25" s="36"/>
    </row>
    <row r="26" spans="1:4">
      <c r="A26" s="34"/>
      <c r="B26" s="35"/>
      <c r="C26" s="35"/>
      <c r="D26" s="36"/>
    </row>
    <row r="27" spans="1:4">
      <c r="A27" s="34"/>
      <c r="B27" s="35"/>
      <c r="C27" s="35"/>
      <c r="D27" s="36"/>
    </row>
    <row r="28" spans="1:4">
      <c r="A28" s="37"/>
      <c r="B28" s="38"/>
      <c r="C28" s="38"/>
      <c r="D28" s="39"/>
    </row>
    <row r="29" spans="1:4">
      <c r="A29" s="40" t="s">
        <v>57</v>
      </c>
      <c r="B29" s="35"/>
      <c r="C29" s="35"/>
      <c r="D29" s="36"/>
    </row>
    <row r="30" spans="1:4">
      <c r="A30" s="34"/>
      <c r="B30" s="35"/>
      <c r="C30" s="35"/>
      <c r="D30" s="36"/>
    </row>
    <row r="31" spans="1:4">
      <c r="A31" s="34"/>
      <c r="B31" s="35"/>
      <c r="C31" s="35"/>
      <c r="D31" s="36"/>
    </row>
    <row r="32" spans="1:4">
      <c r="A32" s="34"/>
      <c r="B32" s="35"/>
      <c r="C32" s="35"/>
      <c r="D32" s="36"/>
    </row>
    <row r="33" spans="1:4">
      <c r="A33" s="34"/>
      <c r="B33" s="35"/>
      <c r="C33" s="35"/>
      <c r="D33" s="36"/>
    </row>
    <row r="34" spans="1:4">
      <c r="A34" s="34"/>
      <c r="B34" s="35"/>
      <c r="C34" s="35"/>
      <c r="D34" s="36"/>
    </row>
    <row r="35" spans="1:4">
      <c r="A35" s="34"/>
      <c r="B35" s="35"/>
      <c r="C35" s="35"/>
      <c r="D35" s="36"/>
    </row>
    <row r="36" spans="1:4">
      <c r="A36" s="34"/>
      <c r="B36" s="35"/>
      <c r="C36" s="35"/>
      <c r="D36" s="36"/>
    </row>
    <row r="37" spans="1:4">
      <c r="A37" s="34"/>
      <c r="B37" s="35"/>
      <c r="C37" s="35"/>
      <c r="D37" s="36"/>
    </row>
    <row r="38" spans="1:4">
      <c r="A38" s="34"/>
      <c r="B38" s="35"/>
      <c r="C38" s="35"/>
      <c r="D38" s="36"/>
    </row>
    <row r="39" spans="1:4">
      <c r="A39" s="34"/>
      <c r="B39" s="35"/>
      <c r="C39" s="35"/>
      <c r="D39" s="36"/>
    </row>
    <row r="40" spans="1:4">
      <c r="A40" s="34"/>
      <c r="B40" s="35"/>
      <c r="C40" s="35"/>
      <c r="D40" s="36"/>
    </row>
    <row r="41" spans="1:4">
      <c r="A41" s="34"/>
      <c r="B41" s="35"/>
      <c r="C41" s="35"/>
      <c r="D41" s="36"/>
    </row>
    <row r="42" spans="1:4">
      <c r="A42" s="34"/>
      <c r="B42" s="35"/>
      <c r="C42" s="35"/>
      <c r="D42" s="36"/>
    </row>
    <row r="43" spans="1:4">
      <c r="A43" s="34"/>
      <c r="B43" s="35"/>
      <c r="C43" s="35"/>
      <c r="D43" s="36"/>
    </row>
    <row r="44" spans="1:4">
      <c r="A44" s="34"/>
      <c r="B44" s="35"/>
      <c r="C44" s="35"/>
      <c r="D44" s="36"/>
    </row>
    <row r="45" spans="1:4">
      <c r="A45" s="34"/>
      <c r="B45" s="35"/>
      <c r="C45" s="35"/>
      <c r="D45" s="36"/>
    </row>
    <row r="46" spans="1:4">
      <c r="A46" s="34"/>
      <c r="B46" s="35"/>
      <c r="C46" s="35"/>
      <c r="D46" s="36"/>
    </row>
    <row r="47" spans="1:4">
      <c r="A47" s="34"/>
      <c r="B47" s="35"/>
      <c r="C47" s="35"/>
      <c r="D47" s="36"/>
    </row>
    <row r="48" spans="1:4">
      <c r="A48" s="34"/>
      <c r="B48" s="35"/>
      <c r="C48" s="35"/>
      <c r="D48" s="36"/>
    </row>
    <row r="49" spans="1:4">
      <c r="A49" s="34"/>
      <c r="B49" s="35"/>
      <c r="C49" s="35"/>
      <c r="D49" s="36"/>
    </row>
    <row r="50" spans="1:4">
      <c r="A50" s="34"/>
      <c r="B50" s="35"/>
      <c r="C50" s="35"/>
      <c r="D50" s="36"/>
    </row>
    <row r="51" spans="1:4">
      <c r="A51" s="34"/>
      <c r="B51" s="35"/>
      <c r="C51" s="35"/>
      <c r="D51" s="36"/>
    </row>
    <row r="52" spans="1:4">
      <c r="A52" s="34"/>
      <c r="B52" s="35"/>
      <c r="C52" s="35"/>
      <c r="D52" s="36"/>
    </row>
    <row r="53" spans="1:4" ht="14.25" thickBot="1">
      <c r="A53" s="41"/>
      <c r="B53" s="42"/>
      <c r="C53" s="42"/>
      <c r="D53" s="43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97"/>
  <sheetViews>
    <sheetView showGridLines="0" topLeftCell="A238" workbookViewId="0">
      <selection activeCell="J22" sqref="J22"/>
    </sheetView>
  </sheetViews>
  <sheetFormatPr defaultColWidth="5.125" defaultRowHeight="11.25"/>
  <cols>
    <col min="1" max="1" width="9.625" style="45" customWidth="1"/>
    <col min="2" max="15" width="5.625" style="46" customWidth="1"/>
    <col min="16" max="17" width="4.75" style="46" customWidth="1"/>
    <col min="18" max="52" width="4.75" style="45" customWidth="1"/>
    <col min="53" max="104" width="3.625" style="45" customWidth="1"/>
    <col min="105" max="16384" width="5.125" style="45"/>
  </cols>
  <sheetData>
    <row r="1" spans="1:67" s="92" customFormat="1" ht="51" customHeight="1">
      <c r="A1" s="142" t="s">
        <v>64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94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</row>
    <row r="2" spans="1:67" s="85" customFormat="1" ht="27" customHeight="1">
      <c r="A2" s="149" t="s">
        <v>59</v>
      </c>
      <c r="B2" s="150"/>
      <c r="C2" s="150"/>
      <c r="D2" s="150"/>
      <c r="E2" s="150"/>
      <c r="F2" s="151"/>
      <c r="G2" s="87"/>
      <c r="H2" s="155" t="s">
        <v>63</v>
      </c>
      <c r="I2" s="91"/>
      <c r="J2" s="90"/>
      <c r="K2" s="90"/>
      <c r="L2" s="90"/>
      <c r="M2" s="90"/>
      <c r="N2" s="90"/>
      <c r="O2" s="89"/>
    </row>
    <row r="3" spans="1:67" s="85" customFormat="1" ht="27" customHeight="1">
      <c r="A3" s="152"/>
      <c r="B3" s="153"/>
      <c r="C3" s="153"/>
      <c r="D3" s="153"/>
      <c r="E3" s="153"/>
      <c r="F3" s="154"/>
      <c r="H3" s="156"/>
      <c r="I3" s="88"/>
      <c r="J3" s="87"/>
      <c r="K3" s="87"/>
      <c r="L3" s="87"/>
      <c r="M3" s="87"/>
      <c r="N3" s="87"/>
      <c r="O3" s="86"/>
    </row>
    <row r="4" spans="1:67" s="47" customFormat="1" ht="45.75" customHeight="1">
      <c r="A4" s="143" t="s">
        <v>60</v>
      </c>
      <c r="B4" s="144"/>
      <c r="C4" s="144"/>
      <c r="D4" s="144"/>
      <c r="E4" s="144"/>
      <c r="F4" s="145"/>
      <c r="H4" s="156"/>
      <c r="I4" s="80"/>
      <c r="J4" s="79"/>
      <c r="K4" s="79"/>
      <c r="L4" s="79"/>
      <c r="M4" s="79"/>
      <c r="N4" s="79"/>
      <c r="O4" s="78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</row>
    <row r="5" spans="1:67" s="81" customFormat="1" ht="45.75" customHeight="1">
      <c r="A5" s="146" t="s">
        <v>61</v>
      </c>
      <c r="B5" s="147"/>
      <c r="C5" s="147"/>
      <c r="D5" s="147"/>
      <c r="E5" s="147"/>
      <c r="F5" s="148"/>
      <c r="H5" s="156"/>
      <c r="I5" s="84"/>
      <c r="J5" s="83"/>
      <c r="K5" s="83"/>
      <c r="L5" s="83"/>
      <c r="M5" s="83"/>
      <c r="N5" s="83"/>
      <c r="O5" s="82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</row>
    <row r="6" spans="1:67" s="47" customFormat="1" ht="35.1" customHeight="1">
      <c r="A6" s="158" t="s">
        <v>62</v>
      </c>
      <c r="B6" s="159"/>
      <c r="C6" s="159"/>
      <c r="D6" s="159"/>
      <c r="E6" s="159"/>
      <c r="F6" s="160"/>
      <c r="H6" s="156"/>
      <c r="I6" s="80"/>
      <c r="J6" s="79"/>
      <c r="K6" s="79"/>
      <c r="L6" s="79"/>
      <c r="M6" s="79"/>
      <c r="N6" s="79"/>
      <c r="O6" s="78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</row>
    <row r="7" spans="1:67" s="47" customFormat="1" ht="14.25" customHeight="1">
      <c r="A7" s="161"/>
      <c r="B7" s="162"/>
      <c r="C7" s="162"/>
      <c r="D7" s="162"/>
      <c r="E7" s="162"/>
      <c r="F7" s="163"/>
      <c r="H7" s="157"/>
      <c r="I7" s="77"/>
      <c r="J7" s="76"/>
      <c r="K7" s="76"/>
      <c r="L7" s="76"/>
      <c r="M7" s="76"/>
      <c r="N7" s="76"/>
      <c r="O7" s="75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</row>
    <row r="8" spans="1:67" s="47" customFormat="1" ht="14.25" customHeight="1"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</row>
    <row r="9" spans="1:67" s="48" customFormat="1" ht="13.5" customHeight="1">
      <c r="A9" s="74" t="s">
        <v>0</v>
      </c>
      <c r="B9" s="73">
        <v>1</v>
      </c>
      <c r="C9" s="72"/>
      <c r="D9" s="72"/>
      <c r="E9" s="72"/>
      <c r="F9" s="72"/>
      <c r="G9" s="72"/>
      <c r="H9" s="71"/>
      <c r="I9" s="73">
        <v>2</v>
      </c>
      <c r="J9" s="72"/>
      <c r="K9" s="72"/>
      <c r="L9" s="72"/>
      <c r="M9" s="72"/>
      <c r="N9" s="72"/>
      <c r="O9" s="71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</row>
    <row r="10" spans="1:67" s="50" customFormat="1" ht="38.1" customHeight="1">
      <c r="A10" s="69" t="s">
        <v>1</v>
      </c>
      <c r="B10" s="67" t="s">
        <v>2</v>
      </c>
      <c r="C10" s="66" t="s">
        <v>3</v>
      </c>
      <c r="D10" s="65" t="s">
        <v>4</v>
      </c>
      <c r="E10" s="66" t="s">
        <v>5</v>
      </c>
      <c r="F10" s="65" t="s">
        <v>6</v>
      </c>
      <c r="G10" s="65" t="s">
        <v>7</v>
      </c>
      <c r="H10" s="68" t="s">
        <v>8</v>
      </c>
      <c r="I10" s="67" t="s">
        <v>2</v>
      </c>
      <c r="J10" s="65" t="s">
        <v>3</v>
      </c>
      <c r="K10" s="65" t="s">
        <v>4</v>
      </c>
      <c r="L10" s="66" t="s">
        <v>5</v>
      </c>
      <c r="M10" s="65" t="s">
        <v>6</v>
      </c>
      <c r="N10" s="65" t="s">
        <v>7</v>
      </c>
      <c r="O10" s="64" t="s">
        <v>8</v>
      </c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</row>
    <row r="11" spans="1:67" s="47" customFormat="1" ht="13.5" customHeight="1">
      <c r="A11" s="62" t="s">
        <v>9</v>
      </c>
      <c r="B11" s="61">
        <v>6</v>
      </c>
      <c r="C11" s="61">
        <v>0</v>
      </c>
      <c r="D11" s="61">
        <v>1</v>
      </c>
      <c r="E11" s="61">
        <v>0</v>
      </c>
      <c r="F11" s="61">
        <f t="shared" ref="F11:F47" si="0">SUM(B11:E11)</f>
        <v>7</v>
      </c>
      <c r="G11" s="60">
        <f t="shared" ref="G11:G47" si="1">IF(SUM(C11,E11)=0,0,SUM(C11,E11)/F11*100)</f>
        <v>0</v>
      </c>
      <c r="H11" s="59">
        <f t="shared" ref="H11:H47" si="2">IF(F11=0,0,F11/F$47*100)</f>
        <v>4.2424242424242431</v>
      </c>
      <c r="I11" s="61">
        <v>0</v>
      </c>
      <c r="J11" s="61">
        <v>0</v>
      </c>
      <c r="K11" s="61">
        <v>0</v>
      </c>
      <c r="L11" s="61">
        <v>0</v>
      </c>
      <c r="M11" s="61">
        <f t="shared" ref="M11:M47" si="3">SUM(I11:L11)</f>
        <v>0</v>
      </c>
      <c r="N11" s="60">
        <f t="shared" ref="N11:N47" si="4">IF(SUM(J11,L11)=0,0,SUM(J11,L11)/M11*100)</f>
        <v>0</v>
      </c>
      <c r="O11" s="59">
        <f t="shared" ref="O11:O47" si="5">IF(M11=0,0,M11/M$47*100)</f>
        <v>0</v>
      </c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</row>
    <row r="12" spans="1:67" s="47" customFormat="1" ht="13.5" customHeight="1">
      <c r="A12" s="58" t="s">
        <v>10</v>
      </c>
      <c r="B12" s="57">
        <v>1</v>
      </c>
      <c r="C12" s="57">
        <v>0</v>
      </c>
      <c r="D12" s="57">
        <v>0</v>
      </c>
      <c r="E12" s="57">
        <v>1</v>
      </c>
      <c r="F12" s="57">
        <f t="shared" si="0"/>
        <v>2</v>
      </c>
      <c r="G12" s="56">
        <f t="shared" si="1"/>
        <v>50</v>
      </c>
      <c r="H12" s="55">
        <f t="shared" si="2"/>
        <v>1.2121212121212122</v>
      </c>
      <c r="I12" s="57">
        <v>1</v>
      </c>
      <c r="J12" s="57">
        <v>0</v>
      </c>
      <c r="K12" s="57">
        <v>0</v>
      </c>
      <c r="L12" s="57">
        <v>0</v>
      </c>
      <c r="M12" s="57">
        <f t="shared" si="3"/>
        <v>1</v>
      </c>
      <c r="N12" s="56">
        <f t="shared" si="4"/>
        <v>0</v>
      </c>
      <c r="O12" s="55">
        <f t="shared" si="5"/>
        <v>1.1363636363636365</v>
      </c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</row>
    <row r="13" spans="1:67" s="48" customFormat="1" ht="13.5" customHeight="1">
      <c r="A13" s="58" t="s">
        <v>11</v>
      </c>
      <c r="B13" s="57">
        <v>3</v>
      </c>
      <c r="C13" s="57">
        <v>0</v>
      </c>
      <c r="D13" s="57">
        <v>0</v>
      </c>
      <c r="E13" s="57">
        <v>1</v>
      </c>
      <c r="F13" s="57">
        <f t="shared" si="0"/>
        <v>4</v>
      </c>
      <c r="G13" s="56">
        <f t="shared" si="1"/>
        <v>25</v>
      </c>
      <c r="H13" s="55">
        <f t="shared" si="2"/>
        <v>2.4242424242424243</v>
      </c>
      <c r="I13" s="57">
        <v>1</v>
      </c>
      <c r="J13" s="57">
        <v>0</v>
      </c>
      <c r="K13" s="57">
        <v>0</v>
      </c>
      <c r="L13" s="57">
        <v>0</v>
      </c>
      <c r="M13" s="57">
        <f t="shared" si="3"/>
        <v>1</v>
      </c>
      <c r="N13" s="56">
        <f t="shared" si="4"/>
        <v>0</v>
      </c>
      <c r="O13" s="55">
        <f t="shared" si="5"/>
        <v>1.1363636363636365</v>
      </c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</row>
    <row r="14" spans="1:67" s="50" customFormat="1" ht="13.5" customHeight="1">
      <c r="A14" s="58" t="s">
        <v>12</v>
      </c>
      <c r="B14" s="57">
        <v>2</v>
      </c>
      <c r="C14" s="57">
        <v>0</v>
      </c>
      <c r="D14" s="57">
        <v>0</v>
      </c>
      <c r="E14" s="57">
        <v>0</v>
      </c>
      <c r="F14" s="57">
        <f t="shared" si="0"/>
        <v>2</v>
      </c>
      <c r="G14" s="56">
        <f t="shared" si="1"/>
        <v>0</v>
      </c>
      <c r="H14" s="55">
        <f t="shared" si="2"/>
        <v>1.2121212121212122</v>
      </c>
      <c r="I14" s="57">
        <v>2</v>
      </c>
      <c r="J14" s="57">
        <v>0</v>
      </c>
      <c r="K14" s="57">
        <v>1</v>
      </c>
      <c r="L14" s="57">
        <v>0</v>
      </c>
      <c r="M14" s="57">
        <f t="shared" si="3"/>
        <v>3</v>
      </c>
      <c r="N14" s="56">
        <f t="shared" si="4"/>
        <v>0</v>
      </c>
      <c r="O14" s="55">
        <f t="shared" si="5"/>
        <v>3.4090909090909087</v>
      </c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</row>
    <row r="15" spans="1:67" s="48" customFormat="1" ht="13.5" customHeight="1">
      <c r="A15" s="58" t="s">
        <v>13</v>
      </c>
      <c r="B15" s="57">
        <v>3</v>
      </c>
      <c r="C15" s="57">
        <v>0</v>
      </c>
      <c r="D15" s="57">
        <v>1</v>
      </c>
      <c r="E15" s="57">
        <v>1</v>
      </c>
      <c r="F15" s="57">
        <f t="shared" si="0"/>
        <v>5</v>
      </c>
      <c r="G15" s="56">
        <f t="shared" si="1"/>
        <v>20</v>
      </c>
      <c r="H15" s="55">
        <f t="shared" si="2"/>
        <v>3.0303030303030303</v>
      </c>
      <c r="I15" s="57">
        <v>1</v>
      </c>
      <c r="J15" s="57">
        <v>0</v>
      </c>
      <c r="K15" s="57">
        <v>0</v>
      </c>
      <c r="L15" s="57">
        <v>0</v>
      </c>
      <c r="M15" s="57">
        <f t="shared" si="3"/>
        <v>1</v>
      </c>
      <c r="N15" s="56">
        <f t="shared" si="4"/>
        <v>0</v>
      </c>
      <c r="O15" s="55">
        <f t="shared" si="5"/>
        <v>1.1363636363636365</v>
      </c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</row>
    <row r="16" spans="1:67" s="48" customFormat="1" ht="13.5" customHeight="1">
      <c r="A16" s="58" t="s">
        <v>14</v>
      </c>
      <c r="B16" s="57">
        <v>2</v>
      </c>
      <c r="C16" s="57">
        <v>0</v>
      </c>
      <c r="D16" s="57">
        <v>0</v>
      </c>
      <c r="E16" s="57">
        <v>0</v>
      </c>
      <c r="F16" s="57">
        <f t="shared" si="0"/>
        <v>2</v>
      </c>
      <c r="G16" s="56">
        <f t="shared" si="1"/>
        <v>0</v>
      </c>
      <c r="H16" s="55">
        <f t="shared" si="2"/>
        <v>1.2121212121212122</v>
      </c>
      <c r="I16" s="57">
        <v>1</v>
      </c>
      <c r="J16" s="57">
        <v>0</v>
      </c>
      <c r="K16" s="57">
        <v>0</v>
      </c>
      <c r="L16" s="57">
        <v>0</v>
      </c>
      <c r="M16" s="57">
        <f t="shared" si="3"/>
        <v>1</v>
      </c>
      <c r="N16" s="56">
        <f t="shared" si="4"/>
        <v>0</v>
      </c>
      <c r="O16" s="55">
        <f t="shared" si="5"/>
        <v>1.1363636363636365</v>
      </c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</row>
    <row r="17" spans="1:67" s="48" customFormat="1" ht="13.5" customHeight="1">
      <c r="A17" s="54" t="s">
        <v>15</v>
      </c>
      <c r="B17" s="53">
        <f>SUM(B11:B16)</f>
        <v>17</v>
      </c>
      <c r="C17" s="53">
        <f>SUM(C11:C16)</f>
        <v>0</v>
      </c>
      <c r="D17" s="53">
        <f>SUM(D11:D16)</f>
        <v>2</v>
      </c>
      <c r="E17" s="53">
        <f>SUM(E11:E16)</f>
        <v>3</v>
      </c>
      <c r="F17" s="53">
        <f t="shared" si="0"/>
        <v>22</v>
      </c>
      <c r="G17" s="52">
        <f t="shared" si="1"/>
        <v>13.636363636363635</v>
      </c>
      <c r="H17" s="51">
        <f t="shared" si="2"/>
        <v>13.333333333333334</v>
      </c>
      <c r="I17" s="53">
        <f>SUM(I11:I16)</f>
        <v>6</v>
      </c>
      <c r="J17" s="53">
        <f>SUM(J11:J16)</f>
        <v>0</v>
      </c>
      <c r="K17" s="53">
        <f>SUM(K11:K16)</f>
        <v>1</v>
      </c>
      <c r="L17" s="53">
        <f>SUM(L11:L16)</f>
        <v>0</v>
      </c>
      <c r="M17" s="53">
        <f t="shared" si="3"/>
        <v>7</v>
      </c>
      <c r="N17" s="52">
        <f t="shared" si="4"/>
        <v>0</v>
      </c>
      <c r="O17" s="51">
        <f t="shared" si="5"/>
        <v>7.9545454545454541</v>
      </c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</row>
    <row r="18" spans="1:67" s="50" customFormat="1" ht="13.5" customHeight="1">
      <c r="A18" s="62" t="s">
        <v>16</v>
      </c>
      <c r="B18" s="61">
        <v>5</v>
      </c>
      <c r="C18" s="61">
        <v>0</v>
      </c>
      <c r="D18" s="61">
        <v>2</v>
      </c>
      <c r="E18" s="61">
        <v>0</v>
      </c>
      <c r="F18" s="61">
        <f t="shared" si="0"/>
        <v>7</v>
      </c>
      <c r="G18" s="60">
        <f t="shared" si="1"/>
        <v>0</v>
      </c>
      <c r="H18" s="59">
        <f t="shared" si="2"/>
        <v>4.2424242424242431</v>
      </c>
      <c r="I18" s="61">
        <v>3</v>
      </c>
      <c r="J18" s="61">
        <v>0</v>
      </c>
      <c r="K18" s="61">
        <v>1</v>
      </c>
      <c r="L18" s="61">
        <v>0</v>
      </c>
      <c r="M18" s="61">
        <f t="shared" si="3"/>
        <v>4</v>
      </c>
      <c r="N18" s="60">
        <f t="shared" si="4"/>
        <v>0</v>
      </c>
      <c r="O18" s="59">
        <f t="shared" si="5"/>
        <v>4.5454545454545459</v>
      </c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</row>
    <row r="19" spans="1:67" s="50" customFormat="1" ht="13.5" customHeight="1">
      <c r="A19" s="58" t="s">
        <v>17</v>
      </c>
      <c r="B19" s="57">
        <v>2</v>
      </c>
      <c r="C19" s="57">
        <v>0</v>
      </c>
      <c r="D19" s="57">
        <v>1</v>
      </c>
      <c r="E19" s="57">
        <v>1</v>
      </c>
      <c r="F19" s="57">
        <f t="shared" si="0"/>
        <v>4</v>
      </c>
      <c r="G19" s="56">
        <f t="shared" si="1"/>
        <v>25</v>
      </c>
      <c r="H19" s="55">
        <f t="shared" si="2"/>
        <v>2.4242424242424243</v>
      </c>
      <c r="I19" s="57">
        <v>3</v>
      </c>
      <c r="J19" s="57">
        <v>0</v>
      </c>
      <c r="K19" s="57">
        <v>1</v>
      </c>
      <c r="L19" s="57">
        <v>1</v>
      </c>
      <c r="M19" s="57">
        <f t="shared" si="3"/>
        <v>5</v>
      </c>
      <c r="N19" s="56">
        <f t="shared" si="4"/>
        <v>20</v>
      </c>
      <c r="O19" s="55">
        <f t="shared" si="5"/>
        <v>5.6818181818181817</v>
      </c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</row>
    <row r="20" spans="1:67" s="50" customFormat="1" ht="13.5" customHeight="1">
      <c r="A20" s="58" t="s">
        <v>18</v>
      </c>
      <c r="B20" s="57">
        <v>2</v>
      </c>
      <c r="C20" s="57">
        <v>0</v>
      </c>
      <c r="D20" s="57">
        <v>0</v>
      </c>
      <c r="E20" s="57">
        <v>0</v>
      </c>
      <c r="F20" s="57">
        <f t="shared" si="0"/>
        <v>2</v>
      </c>
      <c r="G20" s="56">
        <f t="shared" si="1"/>
        <v>0</v>
      </c>
      <c r="H20" s="55">
        <f t="shared" si="2"/>
        <v>1.2121212121212122</v>
      </c>
      <c r="I20" s="57">
        <v>5</v>
      </c>
      <c r="J20" s="57">
        <v>0</v>
      </c>
      <c r="K20" s="57">
        <v>1</v>
      </c>
      <c r="L20" s="57">
        <v>0</v>
      </c>
      <c r="M20" s="57">
        <f t="shared" si="3"/>
        <v>6</v>
      </c>
      <c r="N20" s="56">
        <f t="shared" si="4"/>
        <v>0</v>
      </c>
      <c r="O20" s="55">
        <f t="shared" si="5"/>
        <v>6.8181818181818175</v>
      </c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</row>
    <row r="21" spans="1:67" s="48" customFormat="1" ht="13.5" customHeight="1">
      <c r="A21" s="58" t="s">
        <v>19</v>
      </c>
      <c r="B21" s="57">
        <v>4</v>
      </c>
      <c r="C21" s="57">
        <v>0</v>
      </c>
      <c r="D21" s="57">
        <v>1</v>
      </c>
      <c r="E21" s="57">
        <v>0</v>
      </c>
      <c r="F21" s="57">
        <f t="shared" si="0"/>
        <v>5</v>
      </c>
      <c r="G21" s="56">
        <f t="shared" si="1"/>
        <v>0</v>
      </c>
      <c r="H21" s="55">
        <f t="shared" si="2"/>
        <v>3.0303030303030303</v>
      </c>
      <c r="I21" s="57">
        <v>2</v>
      </c>
      <c r="J21" s="57">
        <v>0</v>
      </c>
      <c r="K21" s="57">
        <v>0</v>
      </c>
      <c r="L21" s="57">
        <v>0</v>
      </c>
      <c r="M21" s="57">
        <f t="shared" si="3"/>
        <v>2</v>
      </c>
      <c r="N21" s="56">
        <f t="shared" si="4"/>
        <v>0</v>
      </c>
      <c r="O21" s="55">
        <f t="shared" si="5"/>
        <v>2.2727272727272729</v>
      </c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</row>
    <row r="22" spans="1:67" s="50" customFormat="1" ht="13.5" customHeight="1">
      <c r="A22" s="58" t="s">
        <v>20</v>
      </c>
      <c r="B22" s="57">
        <v>6</v>
      </c>
      <c r="C22" s="57">
        <v>0</v>
      </c>
      <c r="D22" s="57">
        <v>2</v>
      </c>
      <c r="E22" s="57">
        <v>0</v>
      </c>
      <c r="F22" s="57">
        <f t="shared" si="0"/>
        <v>8</v>
      </c>
      <c r="G22" s="56">
        <f t="shared" si="1"/>
        <v>0</v>
      </c>
      <c r="H22" s="55">
        <f t="shared" si="2"/>
        <v>4.8484848484848486</v>
      </c>
      <c r="I22" s="57">
        <v>2</v>
      </c>
      <c r="J22" s="57">
        <v>0</v>
      </c>
      <c r="K22" s="57">
        <v>1</v>
      </c>
      <c r="L22" s="57">
        <v>1</v>
      </c>
      <c r="M22" s="57">
        <f t="shared" si="3"/>
        <v>4</v>
      </c>
      <c r="N22" s="56">
        <f t="shared" si="4"/>
        <v>25</v>
      </c>
      <c r="O22" s="55">
        <f t="shared" si="5"/>
        <v>4.5454545454545459</v>
      </c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</row>
    <row r="23" spans="1:67" s="48" customFormat="1" ht="13.5" customHeight="1">
      <c r="A23" s="58" t="s">
        <v>21</v>
      </c>
      <c r="B23" s="57">
        <v>2</v>
      </c>
      <c r="C23" s="57">
        <v>0</v>
      </c>
      <c r="D23" s="57">
        <v>0</v>
      </c>
      <c r="E23" s="57">
        <v>1</v>
      </c>
      <c r="F23" s="57">
        <f t="shared" si="0"/>
        <v>3</v>
      </c>
      <c r="G23" s="56">
        <f t="shared" si="1"/>
        <v>33.333333333333329</v>
      </c>
      <c r="H23" s="55">
        <f t="shared" si="2"/>
        <v>1.8181818181818181</v>
      </c>
      <c r="I23" s="57">
        <v>1</v>
      </c>
      <c r="J23" s="57">
        <v>0</v>
      </c>
      <c r="K23" s="57">
        <v>1</v>
      </c>
      <c r="L23" s="57">
        <v>1</v>
      </c>
      <c r="M23" s="57">
        <f t="shared" si="3"/>
        <v>3</v>
      </c>
      <c r="N23" s="56">
        <f t="shared" si="4"/>
        <v>33.333333333333329</v>
      </c>
      <c r="O23" s="55">
        <f t="shared" si="5"/>
        <v>3.4090909090909087</v>
      </c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</row>
    <row r="24" spans="1:67" s="50" customFormat="1" ht="13.5" customHeight="1">
      <c r="A24" s="54" t="s">
        <v>15</v>
      </c>
      <c r="B24" s="53">
        <f>SUM(B18:B23)</f>
        <v>21</v>
      </c>
      <c r="C24" s="53">
        <f>SUM(C18:C23)</f>
        <v>0</v>
      </c>
      <c r="D24" s="53">
        <f>SUM(D18:D23)</f>
        <v>6</v>
      </c>
      <c r="E24" s="53">
        <f>SUM(E18:E23)</f>
        <v>2</v>
      </c>
      <c r="F24" s="53">
        <f t="shared" si="0"/>
        <v>29</v>
      </c>
      <c r="G24" s="52">
        <f t="shared" si="1"/>
        <v>6.8965517241379306</v>
      </c>
      <c r="H24" s="51">
        <f t="shared" si="2"/>
        <v>17.575757575757574</v>
      </c>
      <c r="I24" s="53">
        <f>SUM(I18:I23)</f>
        <v>16</v>
      </c>
      <c r="J24" s="53">
        <f>SUM(J18:J23)</f>
        <v>0</v>
      </c>
      <c r="K24" s="53">
        <f>SUM(K18:K23)</f>
        <v>5</v>
      </c>
      <c r="L24" s="53">
        <f>SUM(L18:L23)</f>
        <v>3</v>
      </c>
      <c r="M24" s="53">
        <f t="shared" si="3"/>
        <v>24</v>
      </c>
      <c r="N24" s="52">
        <f t="shared" si="4"/>
        <v>12.5</v>
      </c>
      <c r="O24" s="51">
        <f t="shared" si="5"/>
        <v>27.27272727272727</v>
      </c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</row>
    <row r="25" spans="1:67" s="48" customFormat="1" ht="13.5" customHeight="1">
      <c r="A25" s="58" t="s">
        <v>22</v>
      </c>
      <c r="B25" s="57">
        <v>9</v>
      </c>
      <c r="C25" s="57">
        <v>0</v>
      </c>
      <c r="D25" s="57">
        <v>5</v>
      </c>
      <c r="E25" s="57">
        <v>2</v>
      </c>
      <c r="F25" s="57">
        <f t="shared" si="0"/>
        <v>16</v>
      </c>
      <c r="G25" s="56">
        <f t="shared" si="1"/>
        <v>12.5</v>
      </c>
      <c r="H25" s="55">
        <f t="shared" si="2"/>
        <v>9.6969696969696972</v>
      </c>
      <c r="I25" s="57">
        <v>1</v>
      </c>
      <c r="J25" s="57">
        <v>0</v>
      </c>
      <c r="K25" s="57">
        <v>0</v>
      </c>
      <c r="L25" s="57">
        <v>1</v>
      </c>
      <c r="M25" s="57">
        <f t="shared" si="3"/>
        <v>2</v>
      </c>
      <c r="N25" s="56">
        <f t="shared" si="4"/>
        <v>50</v>
      </c>
      <c r="O25" s="55">
        <f t="shared" si="5"/>
        <v>2.2727272727272729</v>
      </c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</row>
    <row r="26" spans="1:67" s="50" customFormat="1" ht="13.5" customHeight="1">
      <c r="A26" s="58" t="s">
        <v>23</v>
      </c>
      <c r="B26" s="57">
        <v>12</v>
      </c>
      <c r="C26" s="57">
        <v>0</v>
      </c>
      <c r="D26" s="57">
        <v>4</v>
      </c>
      <c r="E26" s="57">
        <v>5</v>
      </c>
      <c r="F26" s="57">
        <f t="shared" si="0"/>
        <v>21</v>
      </c>
      <c r="G26" s="56">
        <f t="shared" si="1"/>
        <v>23.809523809523807</v>
      </c>
      <c r="H26" s="55">
        <f t="shared" si="2"/>
        <v>12.727272727272727</v>
      </c>
      <c r="I26" s="57">
        <v>1</v>
      </c>
      <c r="J26" s="57">
        <v>0</v>
      </c>
      <c r="K26" s="57">
        <v>1</v>
      </c>
      <c r="L26" s="57">
        <v>3</v>
      </c>
      <c r="M26" s="57">
        <f t="shared" si="3"/>
        <v>5</v>
      </c>
      <c r="N26" s="56">
        <f t="shared" si="4"/>
        <v>60</v>
      </c>
      <c r="O26" s="55">
        <f t="shared" si="5"/>
        <v>5.6818181818181817</v>
      </c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</row>
    <row r="27" spans="1:67" s="48" customFormat="1" ht="13.5" customHeight="1">
      <c r="A27" s="58" t="s">
        <v>24</v>
      </c>
      <c r="B27" s="57">
        <v>6</v>
      </c>
      <c r="C27" s="57">
        <v>0</v>
      </c>
      <c r="D27" s="57">
        <v>4</v>
      </c>
      <c r="E27" s="57">
        <v>5</v>
      </c>
      <c r="F27" s="57">
        <f t="shared" si="0"/>
        <v>15</v>
      </c>
      <c r="G27" s="56">
        <f t="shared" si="1"/>
        <v>33.333333333333329</v>
      </c>
      <c r="H27" s="55">
        <f t="shared" si="2"/>
        <v>9.0909090909090917</v>
      </c>
      <c r="I27" s="57">
        <v>4</v>
      </c>
      <c r="J27" s="57">
        <v>0</v>
      </c>
      <c r="K27" s="57">
        <v>0</v>
      </c>
      <c r="L27" s="57">
        <v>1</v>
      </c>
      <c r="M27" s="57">
        <f t="shared" si="3"/>
        <v>5</v>
      </c>
      <c r="N27" s="56">
        <f t="shared" si="4"/>
        <v>20</v>
      </c>
      <c r="O27" s="55">
        <f t="shared" si="5"/>
        <v>5.6818181818181817</v>
      </c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</row>
    <row r="28" spans="1:67" s="50" customFormat="1" ht="13.5" customHeight="1">
      <c r="A28" s="58" t="s">
        <v>25</v>
      </c>
      <c r="B28" s="57">
        <v>7</v>
      </c>
      <c r="C28" s="57">
        <v>0</v>
      </c>
      <c r="D28" s="57">
        <v>0</v>
      </c>
      <c r="E28" s="57">
        <v>4</v>
      </c>
      <c r="F28" s="57">
        <f t="shared" si="0"/>
        <v>11</v>
      </c>
      <c r="G28" s="56">
        <f t="shared" si="1"/>
        <v>36.363636363636367</v>
      </c>
      <c r="H28" s="55">
        <f t="shared" si="2"/>
        <v>6.666666666666667</v>
      </c>
      <c r="I28" s="57">
        <v>3</v>
      </c>
      <c r="J28" s="57">
        <v>0</v>
      </c>
      <c r="K28" s="57">
        <v>0</v>
      </c>
      <c r="L28" s="57">
        <v>3</v>
      </c>
      <c r="M28" s="57">
        <f t="shared" si="3"/>
        <v>6</v>
      </c>
      <c r="N28" s="56">
        <f t="shared" si="4"/>
        <v>50</v>
      </c>
      <c r="O28" s="55">
        <f t="shared" si="5"/>
        <v>6.8181818181818175</v>
      </c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</row>
    <row r="29" spans="1:67" s="50" customFormat="1" ht="13.5" customHeight="1">
      <c r="A29" s="58" t="s">
        <v>26</v>
      </c>
      <c r="B29" s="57">
        <v>9</v>
      </c>
      <c r="C29" s="57">
        <v>0</v>
      </c>
      <c r="D29" s="57">
        <v>5</v>
      </c>
      <c r="E29" s="57">
        <v>4</v>
      </c>
      <c r="F29" s="57">
        <f t="shared" si="0"/>
        <v>18</v>
      </c>
      <c r="G29" s="56">
        <f t="shared" si="1"/>
        <v>22.222222222222221</v>
      </c>
      <c r="H29" s="55">
        <f t="shared" si="2"/>
        <v>10.909090909090908</v>
      </c>
      <c r="I29" s="57">
        <v>6</v>
      </c>
      <c r="J29" s="57">
        <v>0</v>
      </c>
      <c r="K29" s="57">
        <v>1</v>
      </c>
      <c r="L29" s="57">
        <v>1</v>
      </c>
      <c r="M29" s="57">
        <f t="shared" si="3"/>
        <v>8</v>
      </c>
      <c r="N29" s="56">
        <f t="shared" si="4"/>
        <v>12.5</v>
      </c>
      <c r="O29" s="55">
        <f t="shared" si="5"/>
        <v>9.0909090909090917</v>
      </c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</row>
    <row r="30" spans="1:67" s="50" customFormat="1" ht="13.5" customHeight="1">
      <c r="A30" s="58" t="s">
        <v>27</v>
      </c>
      <c r="B30" s="57">
        <v>5</v>
      </c>
      <c r="C30" s="57">
        <v>0</v>
      </c>
      <c r="D30" s="57">
        <v>3</v>
      </c>
      <c r="E30" s="57">
        <v>5</v>
      </c>
      <c r="F30" s="57">
        <f t="shared" si="0"/>
        <v>13</v>
      </c>
      <c r="G30" s="56">
        <f t="shared" si="1"/>
        <v>38.461538461538467</v>
      </c>
      <c r="H30" s="55">
        <f t="shared" si="2"/>
        <v>7.878787878787878</v>
      </c>
      <c r="I30" s="57">
        <v>4</v>
      </c>
      <c r="J30" s="57">
        <v>0</v>
      </c>
      <c r="K30" s="57">
        <v>2</v>
      </c>
      <c r="L30" s="57">
        <v>2</v>
      </c>
      <c r="M30" s="57">
        <f t="shared" si="3"/>
        <v>8</v>
      </c>
      <c r="N30" s="56">
        <f t="shared" si="4"/>
        <v>25</v>
      </c>
      <c r="O30" s="55">
        <f t="shared" si="5"/>
        <v>9.0909090909090917</v>
      </c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</row>
    <row r="31" spans="1:67" s="48" customFormat="1" ht="13.5" customHeight="1">
      <c r="A31" s="58" t="s">
        <v>28</v>
      </c>
      <c r="B31" s="134">
        <v>4</v>
      </c>
      <c r="C31" s="57">
        <v>0</v>
      </c>
      <c r="D31" s="57">
        <v>1</v>
      </c>
      <c r="E31" s="57">
        <v>0</v>
      </c>
      <c r="F31" s="57">
        <f t="shared" si="0"/>
        <v>5</v>
      </c>
      <c r="G31" s="56">
        <f t="shared" si="1"/>
        <v>0</v>
      </c>
      <c r="H31" s="55">
        <f t="shared" si="2"/>
        <v>3.0303030303030303</v>
      </c>
      <c r="I31" s="57">
        <v>0</v>
      </c>
      <c r="J31" s="57">
        <v>0</v>
      </c>
      <c r="K31" s="57">
        <v>3</v>
      </c>
      <c r="L31" s="57">
        <v>0</v>
      </c>
      <c r="M31" s="57">
        <f t="shared" si="3"/>
        <v>3</v>
      </c>
      <c r="N31" s="56">
        <f t="shared" si="4"/>
        <v>0</v>
      </c>
      <c r="O31" s="55">
        <f t="shared" si="5"/>
        <v>3.4090909090909087</v>
      </c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</row>
    <row r="32" spans="1:67" s="48" customFormat="1" ht="13.5" customHeight="1">
      <c r="A32" s="135" t="s">
        <v>89</v>
      </c>
      <c r="B32" s="131">
        <v>5</v>
      </c>
      <c r="C32" s="131">
        <v>0</v>
      </c>
      <c r="D32" s="131">
        <v>1</v>
      </c>
      <c r="E32" s="131">
        <v>2</v>
      </c>
      <c r="F32" s="131">
        <f t="shared" si="0"/>
        <v>8</v>
      </c>
      <c r="G32" s="132">
        <f t="shared" si="1"/>
        <v>25</v>
      </c>
      <c r="H32" s="133">
        <f t="shared" si="2"/>
        <v>4.8484848484848486</v>
      </c>
      <c r="I32" s="131">
        <v>3</v>
      </c>
      <c r="J32" s="131">
        <v>0</v>
      </c>
      <c r="K32" s="131">
        <v>1</v>
      </c>
      <c r="L32" s="131">
        <v>1</v>
      </c>
      <c r="M32" s="131">
        <f t="shared" si="3"/>
        <v>5</v>
      </c>
      <c r="N32" s="132">
        <f t="shared" si="4"/>
        <v>20</v>
      </c>
      <c r="O32" s="133">
        <f t="shared" si="5"/>
        <v>5.6818181818181817</v>
      </c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</row>
    <row r="33" spans="1:67" s="48" customFormat="1" ht="13.5" customHeight="1">
      <c r="A33" s="62" t="s">
        <v>29</v>
      </c>
      <c r="B33" s="61">
        <v>0</v>
      </c>
      <c r="C33" s="61">
        <v>0</v>
      </c>
      <c r="D33" s="61">
        <v>0</v>
      </c>
      <c r="E33" s="61">
        <v>2</v>
      </c>
      <c r="F33" s="61">
        <f t="shared" si="0"/>
        <v>2</v>
      </c>
      <c r="G33" s="60">
        <f t="shared" si="1"/>
        <v>100</v>
      </c>
      <c r="H33" s="59">
        <f t="shared" si="2"/>
        <v>1.2121212121212122</v>
      </c>
      <c r="I33" s="61">
        <v>0</v>
      </c>
      <c r="J33" s="61">
        <v>0</v>
      </c>
      <c r="K33" s="61">
        <v>0</v>
      </c>
      <c r="L33" s="61">
        <v>0</v>
      </c>
      <c r="M33" s="61">
        <f t="shared" si="3"/>
        <v>0</v>
      </c>
      <c r="N33" s="60">
        <f t="shared" si="4"/>
        <v>0</v>
      </c>
      <c r="O33" s="59">
        <f t="shared" si="5"/>
        <v>0</v>
      </c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</row>
    <row r="34" spans="1:67" s="50" customFormat="1" ht="13.5" customHeight="1">
      <c r="A34" s="58" t="s">
        <v>30</v>
      </c>
      <c r="B34" s="57">
        <v>0</v>
      </c>
      <c r="C34" s="57">
        <v>0</v>
      </c>
      <c r="D34" s="57">
        <v>0</v>
      </c>
      <c r="E34" s="57">
        <v>0</v>
      </c>
      <c r="F34" s="57">
        <f t="shared" si="0"/>
        <v>0</v>
      </c>
      <c r="G34" s="56">
        <f t="shared" si="1"/>
        <v>0</v>
      </c>
      <c r="H34" s="55">
        <f t="shared" si="2"/>
        <v>0</v>
      </c>
      <c r="I34" s="57">
        <v>0</v>
      </c>
      <c r="J34" s="57">
        <v>0</v>
      </c>
      <c r="K34" s="57">
        <v>0</v>
      </c>
      <c r="L34" s="57">
        <v>1</v>
      </c>
      <c r="M34" s="57">
        <f t="shared" si="3"/>
        <v>1</v>
      </c>
      <c r="N34" s="56">
        <f t="shared" si="4"/>
        <v>100</v>
      </c>
      <c r="O34" s="55">
        <f t="shared" si="5"/>
        <v>1.1363636363636365</v>
      </c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</row>
    <row r="35" spans="1:67" s="50" customFormat="1" ht="13.5" customHeight="1">
      <c r="A35" s="58" t="s">
        <v>31</v>
      </c>
      <c r="B35" s="57">
        <v>0</v>
      </c>
      <c r="C35" s="57">
        <v>0</v>
      </c>
      <c r="D35" s="57">
        <v>0</v>
      </c>
      <c r="E35" s="57">
        <v>0</v>
      </c>
      <c r="F35" s="57">
        <f t="shared" si="0"/>
        <v>0</v>
      </c>
      <c r="G35" s="56">
        <f t="shared" si="1"/>
        <v>0</v>
      </c>
      <c r="H35" s="55">
        <f t="shared" si="2"/>
        <v>0</v>
      </c>
      <c r="I35" s="57">
        <v>2</v>
      </c>
      <c r="J35" s="57">
        <v>0</v>
      </c>
      <c r="K35" s="57">
        <v>1</v>
      </c>
      <c r="L35" s="57">
        <v>0</v>
      </c>
      <c r="M35" s="57">
        <f t="shared" si="3"/>
        <v>3</v>
      </c>
      <c r="N35" s="56">
        <f t="shared" si="4"/>
        <v>0</v>
      </c>
      <c r="O35" s="55">
        <f t="shared" si="5"/>
        <v>3.4090909090909087</v>
      </c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</row>
    <row r="36" spans="1:67" s="50" customFormat="1" ht="13.5" customHeight="1">
      <c r="A36" s="58" t="s">
        <v>32</v>
      </c>
      <c r="B36" s="57">
        <v>1</v>
      </c>
      <c r="C36" s="57">
        <v>0</v>
      </c>
      <c r="D36" s="57">
        <v>0</v>
      </c>
      <c r="E36" s="57">
        <v>0</v>
      </c>
      <c r="F36" s="57">
        <f t="shared" si="0"/>
        <v>1</v>
      </c>
      <c r="G36" s="56">
        <f t="shared" si="1"/>
        <v>0</v>
      </c>
      <c r="H36" s="55">
        <f t="shared" si="2"/>
        <v>0.60606060606060608</v>
      </c>
      <c r="I36" s="57">
        <v>0</v>
      </c>
      <c r="J36" s="57">
        <v>0</v>
      </c>
      <c r="K36" s="57">
        <v>0</v>
      </c>
      <c r="L36" s="57">
        <v>0</v>
      </c>
      <c r="M36" s="57">
        <f t="shared" si="3"/>
        <v>0</v>
      </c>
      <c r="N36" s="56">
        <f t="shared" si="4"/>
        <v>0</v>
      </c>
      <c r="O36" s="55">
        <f t="shared" si="5"/>
        <v>0</v>
      </c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</row>
    <row r="37" spans="1:67" s="48" customFormat="1" ht="13.5" customHeight="1">
      <c r="A37" s="58" t="s">
        <v>33</v>
      </c>
      <c r="B37" s="57">
        <v>0</v>
      </c>
      <c r="C37" s="57">
        <v>0</v>
      </c>
      <c r="D37" s="57">
        <v>1</v>
      </c>
      <c r="E37" s="57">
        <v>0</v>
      </c>
      <c r="F37" s="57">
        <f t="shared" si="0"/>
        <v>1</v>
      </c>
      <c r="G37" s="56">
        <f t="shared" si="1"/>
        <v>0</v>
      </c>
      <c r="H37" s="55">
        <f t="shared" si="2"/>
        <v>0.60606060606060608</v>
      </c>
      <c r="I37" s="57">
        <v>1</v>
      </c>
      <c r="J37" s="57">
        <v>0</v>
      </c>
      <c r="K37" s="57">
        <v>0</v>
      </c>
      <c r="L37" s="57">
        <v>1</v>
      </c>
      <c r="M37" s="57">
        <f t="shared" si="3"/>
        <v>2</v>
      </c>
      <c r="N37" s="56">
        <f t="shared" si="4"/>
        <v>50</v>
      </c>
      <c r="O37" s="55">
        <f t="shared" si="5"/>
        <v>2.2727272727272729</v>
      </c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</row>
    <row r="38" spans="1:67" s="50" customFormat="1" ht="13.5" customHeight="1">
      <c r="A38" s="58" t="s">
        <v>34</v>
      </c>
      <c r="B38" s="57">
        <v>0</v>
      </c>
      <c r="C38" s="57">
        <v>0</v>
      </c>
      <c r="D38" s="57">
        <v>0</v>
      </c>
      <c r="E38" s="57">
        <v>0</v>
      </c>
      <c r="F38" s="57">
        <f t="shared" si="0"/>
        <v>0</v>
      </c>
      <c r="G38" s="56">
        <f t="shared" si="1"/>
        <v>0</v>
      </c>
      <c r="H38" s="55">
        <f t="shared" si="2"/>
        <v>0</v>
      </c>
      <c r="I38" s="57">
        <v>1</v>
      </c>
      <c r="J38" s="57">
        <v>0</v>
      </c>
      <c r="K38" s="57">
        <v>1</v>
      </c>
      <c r="L38" s="57">
        <v>0</v>
      </c>
      <c r="M38" s="57">
        <f t="shared" si="3"/>
        <v>2</v>
      </c>
      <c r="N38" s="56">
        <f t="shared" si="4"/>
        <v>0</v>
      </c>
      <c r="O38" s="55">
        <f t="shared" si="5"/>
        <v>2.2727272727272729</v>
      </c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</row>
    <row r="39" spans="1:67" s="48" customFormat="1" ht="13.5" customHeight="1">
      <c r="A39" s="54" t="s">
        <v>15</v>
      </c>
      <c r="B39" s="53">
        <f>SUM(B33:B38)</f>
        <v>1</v>
      </c>
      <c r="C39" s="53">
        <f>SUM(C33:C38)</f>
        <v>0</v>
      </c>
      <c r="D39" s="53">
        <f>SUM(D33:D38)</f>
        <v>1</v>
      </c>
      <c r="E39" s="53">
        <f>SUM(E33:E38)</f>
        <v>2</v>
      </c>
      <c r="F39" s="53">
        <f t="shared" si="0"/>
        <v>4</v>
      </c>
      <c r="G39" s="52">
        <f t="shared" si="1"/>
        <v>50</v>
      </c>
      <c r="H39" s="51">
        <f t="shared" si="2"/>
        <v>2.4242424242424243</v>
      </c>
      <c r="I39" s="53">
        <f>SUM(I33:I38)</f>
        <v>4</v>
      </c>
      <c r="J39" s="53">
        <f>SUM(J33:J38)</f>
        <v>0</v>
      </c>
      <c r="K39" s="53">
        <f>SUM(K33:K38)</f>
        <v>2</v>
      </c>
      <c r="L39" s="53">
        <f>SUM(L33:L38)</f>
        <v>2</v>
      </c>
      <c r="M39" s="53">
        <f t="shared" si="3"/>
        <v>8</v>
      </c>
      <c r="N39" s="52">
        <f t="shared" si="4"/>
        <v>25</v>
      </c>
      <c r="O39" s="51">
        <f t="shared" si="5"/>
        <v>9.0909090909090917</v>
      </c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</row>
    <row r="40" spans="1:67" s="48" customFormat="1" ht="13.5" customHeight="1">
      <c r="A40" s="62" t="s">
        <v>35</v>
      </c>
      <c r="B40" s="61">
        <v>1</v>
      </c>
      <c r="C40" s="61">
        <v>0</v>
      </c>
      <c r="D40" s="61">
        <v>0</v>
      </c>
      <c r="E40" s="61">
        <v>0</v>
      </c>
      <c r="F40" s="61">
        <f t="shared" si="0"/>
        <v>1</v>
      </c>
      <c r="G40" s="60">
        <f t="shared" si="1"/>
        <v>0</v>
      </c>
      <c r="H40" s="59">
        <f t="shared" si="2"/>
        <v>0.60606060606060608</v>
      </c>
      <c r="I40" s="61">
        <v>0</v>
      </c>
      <c r="J40" s="61">
        <v>0</v>
      </c>
      <c r="K40" s="61">
        <v>2</v>
      </c>
      <c r="L40" s="61">
        <v>2</v>
      </c>
      <c r="M40" s="61">
        <f t="shared" si="3"/>
        <v>4</v>
      </c>
      <c r="N40" s="60">
        <f t="shared" si="4"/>
        <v>50</v>
      </c>
      <c r="O40" s="59">
        <f t="shared" si="5"/>
        <v>4.5454545454545459</v>
      </c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</row>
    <row r="41" spans="1:67" s="50" customFormat="1" ht="13.5" customHeight="1">
      <c r="A41" s="58" t="s">
        <v>36</v>
      </c>
      <c r="B41" s="57">
        <v>0</v>
      </c>
      <c r="C41" s="57">
        <v>0</v>
      </c>
      <c r="D41" s="57">
        <v>0</v>
      </c>
      <c r="E41" s="57">
        <v>0</v>
      </c>
      <c r="F41" s="57">
        <f t="shared" si="0"/>
        <v>0</v>
      </c>
      <c r="G41" s="56">
        <f t="shared" si="1"/>
        <v>0</v>
      </c>
      <c r="H41" s="55">
        <f t="shared" si="2"/>
        <v>0</v>
      </c>
      <c r="I41" s="57">
        <v>1</v>
      </c>
      <c r="J41" s="57">
        <v>0</v>
      </c>
      <c r="K41" s="57">
        <v>0</v>
      </c>
      <c r="L41" s="57">
        <v>0</v>
      </c>
      <c r="M41" s="57">
        <f t="shared" si="3"/>
        <v>1</v>
      </c>
      <c r="N41" s="56">
        <f t="shared" si="4"/>
        <v>0</v>
      </c>
      <c r="O41" s="55">
        <f t="shared" si="5"/>
        <v>1.1363636363636365</v>
      </c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</row>
    <row r="42" spans="1:67" s="50" customFormat="1" ht="13.5" customHeight="1">
      <c r="A42" s="58" t="s">
        <v>37</v>
      </c>
      <c r="B42" s="57">
        <v>0</v>
      </c>
      <c r="C42" s="57">
        <v>0</v>
      </c>
      <c r="D42" s="57">
        <v>0</v>
      </c>
      <c r="E42" s="57">
        <v>0</v>
      </c>
      <c r="F42" s="57">
        <f t="shared" si="0"/>
        <v>0</v>
      </c>
      <c r="G42" s="56">
        <f t="shared" si="1"/>
        <v>0</v>
      </c>
      <c r="H42" s="55">
        <f t="shared" si="2"/>
        <v>0</v>
      </c>
      <c r="I42" s="57">
        <v>0</v>
      </c>
      <c r="J42" s="57">
        <v>0</v>
      </c>
      <c r="K42" s="57">
        <v>0</v>
      </c>
      <c r="L42" s="57">
        <v>0</v>
      </c>
      <c r="M42" s="57">
        <f t="shared" si="3"/>
        <v>0</v>
      </c>
      <c r="N42" s="56">
        <f t="shared" si="4"/>
        <v>0</v>
      </c>
      <c r="O42" s="55">
        <f t="shared" si="5"/>
        <v>0</v>
      </c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</row>
    <row r="43" spans="1:67" s="47" customFormat="1" ht="13.5" customHeight="1">
      <c r="A43" s="58" t="s">
        <v>38</v>
      </c>
      <c r="B43" s="57">
        <v>1</v>
      </c>
      <c r="C43" s="57">
        <v>0</v>
      </c>
      <c r="D43" s="57">
        <v>0</v>
      </c>
      <c r="E43" s="57">
        <v>0</v>
      </c>
      <c r="F43" s="57">
        <f t="shared" si="0"/>
        <v>1</v>
      </c>
      <c r="G43" s="56">
        <f t="shared" si="1"/>
        <v>0</v>
      </c>
      <c r="H43" s="55">
        <f t="shared" si="2"/>
        <v>0.60606060606060608</v>
      </c>
      <c r="I43" s="57">
        <v>0</v>
      </c>
      <c r="J43" s="57">
        <v>0</v>
      </c>
      <c r="K43" s="57">
        <v>1</v>
      </c>
      <c r="L43" s="57">
        <v>0</v>
      </c>
      <c r="M43" s="57">
        <f t="shared" si="3"/>
        <v>1</v>
      </c>
      <c r="N43" s="56">
        <f t="shared" si="4"/>
        <v>0</v>
      </c>
      <c r="O43" s="55">
        <f t="shared" si="5"/>
        <v>1.1363636363636365</v>
      </c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</row>
    <row r="44" spans="1:67" s="47" customFormat="1" ht="13.5" customHeight="1">
      <c r="A44" s="58" t="s">
        <v>39</v>
      </c>
      <c r="B44" s="57">
        <v>0</v>
      </c>
      <c r="C44" s="57">
        <v>0</v>
      </c>
      <c r="D44" s="57">
        <v>0</v>
      </c>
      <c r="E44" s="57">
        <v>0</v>
      </c>
      <c r="F44" s="57">
        <f t="shared" si="0"/>
        <v>0</v>
      </c>
      <c r="G44" s="56">
        <f t="shared" si="1"/>
        <v>0</v>
      </c>
      <c r="H44" s="55">
        <f t="shared" si="2"/>
        <v>0</v>
      </c>
      <c r="I44" s="57">
        <v>0</v>
      </c>
      <c r="J44" s="57">
        <v>0</v>
      </c>
      <c r="K44" s="57">
        <v>0</v>
      </c>
      <c r="L44" s="57">
        <v>0</v>
      </c>
      <c r="M44" s="57">
        <f t="shared" si="3"/>
        <v>0</v>
      </c>
      <c r="N44" s="56">
        <f t="shared" si="4"/>
        <v>0</v>
      </c>
      <c r="O44" s="55">
        <f t="shared" si="5"/>
        <v>0</v>
      </c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</row>
    <row r="45" spans="1:67" s="48" customFormat="1" ht="13.5" customHeight="1">
      <c r="A45" s="58" t="s">
        <v>40</v>
      </c>
      <c r="B45" s="57">
        <v>1</v>
      </c>
      <c r="C45" s="57">
        <v>0</v>
      </c>
      <c r="D45" s="57">
        <v>0</v>
      </c>
      <c r="E45" s="57">
        <v>0</v>
      </c>
      <c r="F45" s="57">
        <f t="shared" si="0"/>
        <v>1</v>
      </c>
      <c r="G45" s="56">
        <f t="shared" si="1"/>
        <v>0</v>
      </c>
      <c r="H45" s="55">
        <f t="shared" si="2"/>
        <v>0.60606060606060608</v>
      </c>
      <c r="I45" s="57">
        <v>1</v>
      </c>
      <c r="J45" s="57">
        <v>0</v>
      </c>
      <c r="K45" s="57">
        <v>0</v>
      </c>
      <c r="L45" s="57">
        <v>0</v>
      </c>
      <c r="M45" s="57">
        <f t="shared" si="3"/>
        <v>1</v>
      </c>
      <c r="N45" s="56">
        <f t="shared" si="4"/>
        <v>0</v>
      </c>
      <c r="O45" s="55">
        <f t="shared" si="5"/>
        <v>1.1363636363636365</v>
      </c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</row>
    <row r="46" spans="1:67" s="50" customFormat="1" ht="13.5" customHeight="1">
      <c r="A46" s="54" t="s">
        <v>15</v>
      </c>
      <c r="B46" s="53">
        <f>SUM(B40:B45)</f>
        <v>3</v>
      </c>
      <c r="C46" s="53">
        <f>SUM(C40:C45)</f>
        <v>0</v>
      </c>
      <c r="D46" s="53">
        <f>SUM(D40:D45)</f>
        <v>0</v>
      </c>
      <c r="E46" s="53">
        <f>SUM(E40:E45)</f>
        <v>0</v>
      </c>
      <c r="F46" s="53">
        <f t="shared" si="0"/>
        <v>3</v>
      </c>
      <c r="G46" s="52">
        <f t="shared" si="1"/>
        <v>0</v>
      </c>
      <c r="H46" s="51">
        <f t="shared" si="2"/>
        <v>1.8181818181818181</v>
      </c>
      <c r="I46" s="53">
        <f>SUM(I40:I45)</f>
        <v>2</v>
      </c>
      <c r="J46" s="53">
        <f>SUM(J40:J45)</f>
        <v>0</v>
      </c>
      <c r="K46" s="53">
        <f>SUM(K40:K45)</f>
        <v>3</v>
      </c>
      <c r="L46" s="53">
        <f>SUM(L40:L45)</f>
        <v>2</v>
      </c>
      <c r="M46" s="53">
        <f t="shared" si="3"/>
        <v>7</v>
      </c>
      <c r="N46" s="52">
        <f t="shared" si="4"/>
        <v>28.571428571428569</v>
      </c>
      <c r="O46" s="51">
        <f t="shared" si="5"/>
        <v>7.9545454545454541</v>
      </c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</row>
    <row r="47" spans="1:67" s="47" customFormat="1" ht="13.5" customHeight="1">
      <c r="A47" s="54" t="s">
        <v>41</v>
      </c>
      <c r="B47" s="53">
        <f>SUM(B17,B24:B32,B39,B46)</f>
        <v>99</v>
      </c>
      <c r="C47" s="53">
        <f>SUM(C17,C24:C32,C39,C46)</f>
        <v>0</v>
      </c>
      <c r="D47" s="53">
        <f>SUM(D17,D24:D32,D39,D46)</f>
        <v>32</v>
      </c>
      <c r="E47" s="53">
        <f>SUM(E17,E24:E32,E39,E46)</f>
        <v>34</v>
      </c>
      <c r="F47" s="53">
        <f t="shared" si="0"/>
        <v>165</v>
      </c>
      <c r="G47" s="52">
        <f t="shared" si="1"/>
        <v>20.606060606060606</v>
      </c>
      <c r="H47" s="51">
        <f t="shared" si="2"/>
        <v>100</v>
      </c>
      <c r="I47" s="53">
        <f>SUM(I17,I24:I32,I39,I46)</f>
        <v>50</v>
      </c>
      <c r="J47" s="53">
        <f>SUM(J17,J24:J32,J39,J46)</f>
        <v>0</v>
      </c>
      <c r="K47" s="53">
        <f>SUM(K17,K24:K32,K39,K46)</f>
        <v>19</v>
      </c>
      <c r="L47" s="53">
        <f>SUM(L17,L24:L32,L39,L46)</f>
        <v>19</v>
      </c>
      <c r="M47" s="53">
        <f t="shared" si="3"/>
        <v>88</v>
      </c>
      <c r="N47" s="52">
        <f t="shared" si="4"/>
        <v>21.59090909090909</v>
      </c>
      <c r="O47" s="51">
        <f t="shared" si="5"/>
        <v>100</v>
      </c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</row>
    <row r="48" spans="1:67" s="47" customFormat="1" ht="13.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</row>
    <row r="49" spans="1:67" s="48" customFormat="1" ht="13.5" customHeight="1"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</row>
    <row r="50" spans="1:67" s="50" customFormat="1" ht="13.5" customHeight="1">
      <c r="A50" s="74" t="s">
        <v>0</v>
      </c>
      <c r="B50" s="73"/>
      <c r="C50" s="72"/>
      <c r="D50" s="72"/>
      <c r="E50" s="72"/>
      <c r="F50" s="72"/>
      <c r="G50" s="72"/>
      <c r="H50" s="71"/>
      <c r="I50" s="73" t="s">
        <v>65</v>
      </c>
      <c r="J50" s="72"/>
      <c r="K50" s="72"/>
      <c r="L50" s="72"/>
      <c r="M50" s="72"/>
      <c r="N50" s="72"/>
      <c r="O50" s="71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</row>
    <row r="51" spans="1:67" s="47" customFormat="1" ht="38.1" customHeight="1">
      <c r="A51" s="69" t="s">
        <v>1</v>
      </c>
      <c r="B51" s="67" t="s">
        <v>2</v>
      </c>
      <c r="C51" s="66" t="s">
        <v>3</v>
      </c>
      <c r="D51" s="65" t="s">
        <v>4</v>
      </c>
      <c r="E51" s="66" t="s">
        <v>5</v>
      </c>
      <c r="F51" s="65" t="s">
        <v>6</v>
      </c>
      <c r="G51" s="65" t="s">
        <v>7</v>
      </c>
      <c r="H51" s="68" t="s">
        <v>8</v>
      </c>
      <c r="I51" s="67" t="s">
        <v>2</v>
      </c>
      <c r="J51" s="65" t="s">
        <v>3</v>
      </c>
      <c r="K51" s="65" t="s">
        <v>4</v>
      </c>
      <c r="L51" s="66" t="s">
        <v>5</v>
      </c>
      <c r="M51" s="65" t="s">
        <v>6</v>
      </c>
      <c r="N51" s="65" t="s">
        <v>7</v>
      </c>
      <c r="O51" s="64" t="s">
        <v>8</v>
      </c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</row>
    <row r="52" spans="1:67" s="47" customFormat="1" ht="13.5" customHeight="1">
      <c r="A52" s="62" t="s">
        <v>9</v>
      </c>
      <c r="B52" s="61"/>
      <c r="C52" s="61"/>
      <c r="D52" s="61"/>
      <c r="E52" s="61"/>
      <c r="F52" s="61"/>
      <c r="G52" s="60"/>
      <c r="H52" s="59"/>
      <c r="I52" s="61">
        <f>SUM(方向別!B11,方向別!I11)</f>
        <v>6</v>
      </c>
      <c r="J52" s="61">
        <f>SUM(方向別!C11,方向別!J11)</f>
        <v>0</v>
      </c>
      <c r="K52" s="61">
        <f>SUM(方向別!D11,方向別!K11)</f>
        <v>1</v>
      </c>
      <c r="L52" s="61">
        <f>SUM(方向別!E11,方向別!L11)</f>
        <v>0</v>
      </c>
      <c r="M52" s="61">
        <f t="shared" ref="M52:M88" si="6">SUM(I52:L52)</f>
        <v>7</v>
      </c>
      <c r="N52" s="60">
        <f t="shared" ref="N52:N88" si="7">IF(SUM(J52,L52)=0,0,SUM(J52,L52)/M52*100)</f>
        <v>0</v>
      </c>
      <c r="O52" s="59">
        <f t="shared" ref="O52:O88" si="8">IF(M52=0,0,M52/M$88*100)</f>
        <v>2.766798418972332</v>
      </c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</row>
    <row r="53" spans="1:67" s="47" customFormat="1" ht="13.5" customHeight="1">
      <c r="A53" s="58" t="s">
        <v>10</v>
      </c>
      <c r="B53" s="57"/>
      <c r="C53" s="57"/>
      <c r="D53" s="57"/>
      <c r="E53" s="57"/>
      <c r="F53" s="57"/>
      <c r="G53" s="56"/>
      <c r="H53" s="55"/>
      <c r="I53" s="57">
        <f>SUM(方向別!B12,方向別!I12)</f>
        <v>2</v>
      </c>
      <c r="J53" s="57">
        <f>SUM(方向別!C12,方向別!J12)</f>
        <v>0</v>
      </c>
      <c r="K53" s="57">
        <f>SUM(方向別!D12,方向別!K12)</f>
        <v>0</v>
      </c>
      <c r="L53" s="57">
        <f>SUM(方向別!E12,方向別!L12)</f>
        <v>1</v>
      </c>
      <c r="M53" s="57">
        <f t="shared" si="6"/>
        <v>3</v>
      </c>
      <c r="N53" s="56">
        <f t="shared" si="7"/>
        <v>33.333333333333329</v>
      </c>
      <c r="O53" s="55">
        <f t="shared" si="8"/>
        <v>1.1857707509881421</v>
      </c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</row>
    <row r="54" spans="1:67" s="47" customFormat="1" ht="13.5" customHeight="1">
      <c r="A54" s="58" t="s">
        <v>11</v>
      </c>
      <c r="B54" s="57"/>
      <c r="C54" s="57"/>
      <c r="D54" s="57"/>
      <c r="E54" s="57"/>
      <c r="F54" s="57"/>
      <c r="G54" s="56"/>
      <c r="H54" s="55"/>
      <c r="I54" s="57">
        <f>SUM(方向別!B13,方向別!I13)</f>
        <v>4</v>
      </c>
      <c r="J54" s="57">
        <f>SUM(方向別!C13,方向別!J13)</f>
        <v>0</v>
      </c>
      <c r="K54" s="57">
        <f>SUM(方向別!D13,方向別!K13)</f>
        <v>0</v>
      </c>
      <c r="L54" s="57">
        <f>SUM(方向別!E13,方向別!L13)</f>
        <v>1</v>
      </c>
      <c r="M54" s="57">
        <f t="shared" si="6"/>
        <v>5</v>
      </c>
      <c r="N54" s="56">
        <f t="shared" si="7"/>
        <v>20</v>
      </c>
      <c r="O54" s="55">
        <f t="shared" si="8"/>
        <v>1.9762845849802373</v>
      </c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</row>
    <row r="55" spans="1:67" s="47" customFormat="1" ht="13.5" customHeight="1">
      <c r="A55" s="58" t="s">
        <v>12</v>
      </c>
      <c r="B55" s="57"/>
      <c r="C55" s="57"/>
      <c r="D55" s="57"/>
      <c r="E55" s="57"/>
      <c r="F55" s="57"/>
      <c r="G55" s="56"/>
      <c r="H55" s="55"/>
      <c r="I55" s="57">
        <f>SUM(方向別!B14,方向別!I14)</f>
        <v>4</v>
      </c>
      <c r="J55" s="57">
        <f>SUM(方向別!C14,方向別!J14)</f>
        <v>0</v>
      </c>
      <c r="K55" s="57">
        <f>SUM(方向別!D14,方向別!K14)</f>
        <v>1</v>
      </c>
      <c r="L55" s="57">
        <f>SUM(方向別!E14,方向別!L14)</f>
        <v>0</v>
      </c>
      <c r="M55" s="57">
        <f t="shared" si="6"/>
        <v>5</v>
      </c>
      <c r="N55" s="56">
        <f t="shared" si="7"/>
        <v>0</v>
      </c>
      <c r="O55" s="55">
        <f t="shared" si="8"/>
        <v>1.9762845849802373</v>
      </c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</row>
    <row r="56" spans="1:67" s="47" customFormat="1" ht="13.5" customHeight="1">
      <c r="A56" s="58" t="s">
        <v>13</v>
      </c>
      <c r="B56" s="57"/>
      <c r="C56" s="57"/>
      <c r="D56" s="57"/>
      <c r="E56" s="57"/>
      <c r="F56" s="57"/>
      <c r="G56" s="56"/>
      <c r="H56" s="55"/>
      <c r="I56" s="57">
        <f>SUM(方向別!B15,方向別!I15)</f>
        <v>4</v>
      </c>
      <c r="J56" s="57">
        <f>SUM(方向別!C15,方向別!J15)</f>
        <v>0</v>
      </c>
      <c r="K56" s="57">
        <f>SUM(方向別!D15,方向別!K15)</f>
        <v>1</v>
      </c>
      <c r="L56" s="57">
        <f>SUM(方向別!E15,方向別!L15)</f>
        <v>1</v>
      </c>
      <c r="M56" s="57">
        <f t="shared" si="6"/>
        <v>6</v>
      </c>
      <c r="N56" s="56">
        <f t="shared" si="7"/>
        <v>16.666666666666664</v>
      </c>
      <c r="O56" s="55">
        <f t="shared" si="8"/>
        <v>2.3715415019762842</v>
      </c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</row>
    <row r="57" spans="1:67" s="48" customFormat="1" ht="13.5" customHeight="1">
      <c r="A57" s="58" t="s">
        <v>14</v>
      </c>
      <c r="B57" s="57"/>
      <c r="C57" s="57"/>
      <c r="D57" s="57"/>
      <c r="E57" s="57"/>
      <c r="F57" s="57"/>
      <c r="G57" s="56"/>
      <c r="H57" s="55"/>
      <c r="I57" s="57">
        <f>SUM(方向別!B16,方向別!I16)</f>
        <v>3</v>
      </c>
      <c r="J57" s="57">
        <f>SUM(方向別!C16,方向別!J16)</f>
        <v>0</v>
      </c>
      <c r="K57" s="57">
        <f>SUM(方向別!D16,方向別!K16)</f>
        <v>0</v>
      </c>
      <c r="L57" s="57">
        <f>SUM(方向別!E16,方向別!L16)</f>
        <v>0</v>
      </c>
      <c r="M57" s="57">
        <f t="shared" si="6"/>
        <v>3</v>
      </c>
      <c r="N57" s="56">
        <f t="shared" si="7"/>
        <v>0</v>
      </c>
      <c r="O57" s="55">
        <f t="shared" si="8"/>
        <v>1.1857707509881421</v>
      </c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</row>
    <row r="58" spans="1:67" s="50" customFormat="1" ht="13.5" customHeight="1">
      <c r="A58" s="54" t="s">
        <v>15</v>
      </c>
      <c r="B58" s="53"/>
      <c r="C58" s="53"/>
      <c r="D58" s="53"/>
      <c r="E58" s="53"/>
      <c r="F58" s="53"/>
      <c r="G58" s="52"/>
      <c r="H58" s="51"/>
      <c r="I58" s="53">
        <f>SUM(I52:I57)</f>
        <v>23</v>
      </c>
      <c r="J58" s="53">
        <f>SUM(J52:J57)</f>
        <v>0</v>
      </c>
      <c r="K58" s="53">
        <f>SUM(K52:K57)</f>
        <v>3</v>
      </c>
      <c r="L58" s="53">
        <f>SUM(L52:L57)</f>
        <v>3</v>
      </c>
      <c r="M58" s="53">
        <f t="shared" si="6"/>
        <v>29</v>
      </c>
      <c r="N58" s="52">
        <f t="shared" si="7"/>
        <v>10.344827586206897</v>
      </c>
      <c r="O58" s="51">
        <f t="shared" si="8"/>
        <v>11.462450592885375</v>
      </c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</row>
    <row r="59" spans="1:67" s="47" customFormat="1" ht="13.5" customHeight="1">
      <c r="A59" s="62" t="s">
        <v>16</v>
      </c>
      <c r="B59" s="61"/>
      <c r="C59" s="61"/>
      <c r="D59" s="61"/>
      <c r="E59" s="61"/>
      <c r="F59" s="61"/>
      <c r="G59" s="60"/>
      <c r="H59" s="59"/>
      <c r="I59" s="61">
        <f>SUM(方向別!B18,方向別!I18)</f>
        <v>8</v>
      </c>
      <c r="J59" s="61">
        <f>SUM(方向別!C18,方向別!J18)</f>
        <v>0</v>
      </c>
      <c r="K59" s="61">
        <f>SUM(方向別!D18,方向別!K18)</f>
        <v>3</v>
      </c>
      <c r="L59" s="61">
        <f>SUM(方向別!E18,方向別!L18)</f>
        <v>0</v>
      </c>
      <c r="M59" s="61">
        <f t="shared" si="6"/>
        <v>11</v>
      </c>
      <c r="N59" s="60">
        <f t="shared" si="7"/>
        <v>0</v>
      </c>
      <c r="O59" s="59">
        <f t="shared" si="8"/>
        <v>4.3478260869565215</v>
      </c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</row>
    <row r="60" spans="1:67" s="47" customFormat="1" ht="13.5" customHeight="1">
      <c r="A60" s="58" t="s">
        <v>17</v>
      </c>
      <c r="B60" s="57"/>
      <c r="C60" s="57"/>
      <c r="D60" s="57"/>
      <c r="E60" s="57"/>
      <c r="F60" s="57"/>
      <c r="G60" s="56"/>
      <c r="H60" s="55"/>
      <c r="I60" s="57">
        <f>SUM(方向別!B19,方向別!I19)</f>
        <v>5</v>
      </c>
      <c r="J60" s="57">
        <f>SUM(方向別!C19,方向別!J19)</f>
        <v>0</v>
      </c>
      <c r="K60" s="57">
        <f>SUM(方向別!D19,方向別!K19)</f>
        <v>2</v>
      </c>
      <c r="L60" s="57">
        <f>SUM(方向別!E19,方向別!L19)</f>
        <v>2</v>
      </c>
      <c r="M60" s="57">
        <f t="shared" si="6"/>
        <v>9</v>
      </c>
      <c r="N60" s="56">
        <f t="shared" si="7"/>
        <v>22.222222222222221</v>
      </c>
      <c r="O60" s="55">
        <f t="shared" si="8"/>
        <v>3.5573122529644272</v>
      </c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</row>
    <row r="61" spans="1:67" s="47" customFormat="1" ht="13.5" customHeight="1">
      <c r="A61" s="58" t="s">
        <v>18</v>
      </c>
      <c r="B61" s="57"/>
      <c r="C61" s="57"/>
      <c r="D61" s="57"/>
      <c r="E61" s="57"/>
      <c r="F61" s="57"/>
      <c r="G61" s="56"/>
      <c r="H61" s="55"/>
      <c r="I61" s="57">
        <f>SUM(方向別!B20,方向別!I20)</f>
        <v>7</v>
      </c>
      <c r="J61" s="57">
        <f>SUM(方向別!C20,方向別!J20)</f>
        <v>0</v>
      </c>
      <c r="K61" s="57">
        <f>SUM(方向別!D20,方向別!K20)</f>
        <v>1</v>
      </c>
      <c r="L61" s="57">
        <f>SUM(方向別!E20,方向別!L20)</f>
        <v>0</v>
      </c>
      <c r="M61" s="57">
        <f t="shared" si="6"/>
        <v>8</v>
      </c>
      <c r="N61" s="56">
        <f t="shared" si="7"/>
        <v>0</v>
      </c>
      <c r="O61" s="55">
        <f t="shared" si="8"/>
        <v>3.1620553359683794</v>
      </c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</row>
    <row r="62" spans="1:67" s="47" customFormat="1" ht="13.5" customHeight="1">
      <c r="A62" s="58" t="s">
        <v>19</v>
      </c>
      <c r="B62" s="57"/>
      <c r="C62" s="57"/>
      <c r="D62" s="57"/>
      <c r="E62" s="57"/>
      <c r="F62" s="57"/>
      <c r="G62" s="56"/>
      <c r="H62" s="55"/>
      <c r="I62" s="57">
        <f>SUM(方向別!B21,方向別!I21)</f>
        <v>6</v>
      </c>
      <c r="J62" s="57">
        <f>SUM(方向別!C21,方向別!J21)</f>
        <v>0</v>
      </c>
      <c r="K62" s="57">
        <f>SUM(方向別!D21,方向別!K21)</f>
        <v>1</v>
      </c>
      <c r="L62" s="57">
        <f>SUM(方向別!E21,方向別!L21)</f>
        <v>0</v>
      </c>
      <c r="M62" s="57">
        <f t="shared" si="6"/>
        <v>7</v>
      </c>
      <c r="N62" s="56">
        <f t="shared" si="7"/>
        <v>0</v>
      </c>
      <c r="O62" s="55">
        <f t="shared" si="8"/>
        <v>2.766798418972332</v>
      </c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</row>
    <row r="63" spans="1:67" s="47" customFormat="1" ht="13.5" customHeight="1">
      <c r="A63" s="58" t="s">
        <v>20</v>
      </c>
      <c r="B63" s="57"/>
      <c r="C63" s="57"/>
      <c r="D63" s="57"/>
      <c r="E63" s="57"/>
      <c r="F63" s="57"/>
      <c r="G63" s="56"/>
      <c r="H63" s="55"/>
      <c r="I63" s="57">
        <f>SUM(方向別!B22,方向別!I22)</f>
        <v>8</v>
      </c>
      <c r="J63" s="57">
        <f>SUM(方向別!C22,方向別!J22)</f>
        <v>0</v>
      </c>
      <c r="K63" s="57">
        <f>SUM(方向別!D22,方向別!K22)</f>
        <v>3</v>
      </c>
      <c r="L63" s="57">
        <f>SUM(方向別!E22,方向別!L22)</f>
        <v>1</v>
      </c>
      <c r="M63" s="57">
        <f t="shared" si="6"/>
        <v>12</v>
      </c>
      <c r="N63" s="56">
        <f t="shared" si="7"/>
        <v>8.3333333333333321</v>
      </c>
      <c r="O63" s="55">
        <f t="shared" si="8"/>
        <v>4.7430830039525684</v>
      </c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</row>
    <row r="64" spans="1:67" s="47" customFormat="1" ht="13.5" customHeight="1">
      <c r="A64" s="58" t="s">
        <v>21</v>
      </c>
      <c r="B64" s="57"/>
      <c r="C64" s="57"/>
      <c r="D64" s="57"/>
      <c r="E64" s="57"/>
      <c r="F64" s="57"/>
      <c r="G64" s="56"/>
      <c r="H64" s="55"/>
      <c r="I64" s="57">
        <f>SUM(方向別!B23,方向別!I23)</f>
        <v>3</v>
      </c>
      <c r="J64" s="57">
        <f>SUM(方向別!C23,方向別!J23)</f>
        <v>0</v>
      </c>
      <c r="K64" s="57">
        <f>SUM(方向別!D23,方向別!K23)</f>
        <v>1</v>
      </c>
      <c r="L64" s="57">
        <f>SUM(方向別!E23,方向別!L23)</f>
        <v>2</v>
      </c>
      <c r="M64" s="57">
        <f t="shared" si="6"/>
        <v>6</v>
      </c>
      <c r="N64" s="56">
        <f t="shared" si="7"/>
        <v>33.333333333333329</v>
      </c>
      <c r="O64" s="55">
        <f t="shared" si="8"/>
        <v>2.3715415019762842</v>
      </c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</row>
    <row r="65" spans="1:67" s="47" customFormat="1" ht="13.5" customHeight="1">
      <c r="A65" s="54" t="s">
        <v>15</v>
      </c>
      <c r="B65" s="53"/>
      <c r="C65" s="53"/>
      <c r="D65" s="53"/>
      <c r="E65" s="53"/>
      <c r="F65" s="53"/>
      <c r="G65" s="52"/>
      <c r="H65" s="51"/>
      <c r="I65" s="53">
        <f>SUM(I59:I64)</f>
        <v>37</v>
      </c>
      <c r="J65" s="53">
        <f>SUM(J59:J64)</f>
        <v>0</v>
      </c>
      <c r="K65" s="53">
        <f>SUM(K59:K64)</f>
        <v>11</v>
      </c>
      <c r="L65" s="53">
        <f>SUM(L59:L64)</f>
        <v>5</v>
      </c>
      <c r="M65" s="53">
        <f t="shared" si="6"/>
        <v>53</v>
      </c>
      <c r="N65" s="52">
        <f t="shared" si="7"/>
        <v>9.433962264150944</v>
      </c>
      <c r="O65" s="51">
        <f t="shared" si="8"/>
        <v>20.948616600790515</v>
      </c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</row>
    <row r="66" spans="1:67" s="47" customFormat="1" ht="13.5" customHeight="1">
      <c r="A66" s="58" t="s">
        <v>22</v>
      </c>
      <c r="B66" s="57"/>
      <c r="C66" s="57"/>
      <c r="D66" s="57"/>
      <c r="E66" s="57"/>
      <c r="F66" s="57"/>
      <c r="G66" s="56"/>
      <c r="H66" s="55"/>
      <c r="I66" s="57">
        <f>SUM(方向別!B25,方向別!I25)</f>
        <v>10</v>
      </c>
      <c r="J66" s="57">
        <f>SUM(方向別!C25,方向別!J25)</f>
        <v>0</v>
      </c>
      <c r="K66" s="57">
        <f>SUM(方向別!D25,方向別!K25)</f>
        <v>5</v>
      </c>
      <c r="L66" s="57">
        <f>SUM(方向別!E25,方向別!L25)</f>
        <v>3</v>
      </c>
      <c r="M66" s="57">
        <f t="shared" si="6"/>
        <v>18</v>
      </c>
      <c r="N66" s="56">
        <f t="shared" si="7"/>
        <v>16.666666666666664</v>
      </c>
      <c r="O66" s="55">
        <f t="shared" si="8"/>
        <v>7.1146245059288544</v>
      </c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</row>
    <row r="67" spans="1:67" s="47" customFormat="1" ht="13.5" customHeight="1">
      <c r="A67" s="58" t="s">
        <v>23</v>
      </c>
      <c r="B67" s="57"/>
      <c r="C67" s="57"/>
      <c r="D67" s="57"/>
      <c r="E67" s="57"/>
      <c r="F67" s="57"/>
      <c r="G67" s="56"/>
      <c r="H67" s="55"/>
      <c r="I67" s="57">
        <f>SUM(方向別!B26,方向別!I26)</f>
        <v>13</v>
      </c>
      <c r="J67" s="57">
        <f>SUM(方向別!C26,方向別!J26)</f>
        <v>0</v>
      </c>
      <c r="K67" s="57">
        <f>SUM(方向別!D26,方向別!K26)</f>
        <v>5</v>
      </c>
      <c r="L67" s="57">
        <f>SUM(方向別!E26,方向別!L26)</f>
        <v>8</v>
      </c>
      <c r="M67" s="57">
        <f t="shared" si="6"/>
        <v>26</v>
      </c>
      <c r="N67" s="56">
        <f t="shared" si="7"/>
        <v>30.76923076923077</v>
      </c>
      <c r="O67" s="55">
        <f t="shared" si="8"/>
        <v>10.276679841897234</v>
      </c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</row>
    <row r="68" spans="1:67" s="47" customFormat="1" ht="13.5" customHeight="1">
      <c r="A68" s="58" t="s">
        <v>24</v>
      </c>
      <c r="B68" s="57"/>
      <c r="C68" s="57"/>
      <c r="D68" s="57"/>
      <c r="E68" s="57"/>
      <c r="F68" s="57"/>
      <c r="G68" s="56"/>
      <c r="H68" s="55"/>
      <c r="I68" s="57">
        <f>SUM(方向別!B27,方向別!I27)</f>
        <v>10</v>
      </c>
      <c r="J68" s="57">
        <f>SUM(方向別!C27,方向別!J27)</f>
        <v>0</v>
      </c>
      <c r="K68" s="57">
        <f>SUM(方向別!D27,方向別!K27)</f>
        <v>4</v>
      </c>
      <c r="L68" s="57">
        <f>SUM(方向別!E27,方向別!L27)</f>
        <v>6</v>
      </c>
      <c r="M68" s="57">
        <f t="shared" si="6"/>
        <v>20</v>
      </c>
      <c r="N68" s="56">
        <f t="shared" si="7"/>
        <v>30</v>
      </c>
      <c r="O68" s="55">
        <f t="shared" si="8"/>
        <v>7.9051383399209492</v>
      </c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</row>
    <row r="69" spans="1:67" s="47" customFormat="1" ht="13.5" customHeight="1">
      <c r="A69" s="58" t="s">
        <v>25</v>
      </c>
      <c r="B69" s="57"/>
      <c r="C69" s="57"/>
      <c r="D69" s="57"/>
      <c r="E69" s="57"/>
      <c r="F69" s="57"/>
      <c r="G69" s="56"/>
      <c r="H69" s="55"/>
      <c r="I69" s="57">
        <f>SUM(方向別!B28,方向別!I28)</f>
        <v>10</v>
      </c>
      <c r="J69" s="57">
        <f>SUM(方向別!C28,方向別!J28)</f>
        <v>0</v>
      </c>
      <c r="K69" s="57">
        <f>SUM(方向別!D28,方向別!K28)</f>
        <v>0</v>
      </c>
      <c r="L69" s="57">
        <f>SUM(方向別!E28,方向別!L28)</f>
        <v>7</v>
      </c>
      <c r="M69" s="57">
        <f t="shared" si="6"/>
        <v>17</v>
      </c>
      <c r="N69" s="56">
        <f t="shared" si="7"/>
        <v>41.17647058823529</v>
      </c>
      <c r="O69" s="55">
        <f t="shared" si="8"/>
        <v>6.7193675889328066</v>
      </c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</row>
    <row r="70" spans="1:67" s="47" customFormat="1" ht="13.5" customHeight="1">
      <c r="A70" s="58" t="s">
        <v>26</v>
      </c>
      <c r="B70" s="57"/>
      <c r="C70" s="57"/>
      <c r="D70" s="57"/>
      <c r="E70" s="57"/>
      <c r="F70" s="57"/>
      <c r="G70" s="56"/>
      <c r="H70" s="55"/>
      <c r="I70" s="57">
        <f>SUM(方向別!B29,方向別!I29)</f>
        <v>15</v>
      </c>
      <c r="J70" s="57">
        <f>SUM(方向別!C29,方向別!J29)</f>
        <v>0</v>
      </c>
      <c r="K70" s="57">
        <f>SUM(方向別!D29,方向別!K29)</f>
        <v>6</v>
      </c>
      <c r="L70" s="57">
        <f>SUM(方向別!E29,方向別!L29)</f>
        <v>5</v>
      </c>
      <c r="M70" s="57">
        <f t="shared" si="6"/>
        <v>26</v>
      </c>
      <c r="N70" s="56">
        <f t="shared" si="7"/>
        <v>19.230769230769234</v>
      </c>
      <c r="O70" s="55">
        <f t="shared" si="8"/>
        <v>10.276679841897234</v>
      </c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</row>
    <row r="71" spans="1:67" s="47" customFormat="1" ht="13.5" customHeight="1">
      <c r="A71" s="58" t="s">
        <v>27</v>
      </c>
      <c r="B71" s="57"/>
      <c r="C71" s="57"/>
      <c r="D71" s="57"/>
      <c r="E71" s="57"/>
      <c r="F71" s="57"/>
      <c r="G71" s="56"/>
      <c r="H71" s="55"/>
      <c r="I71" s="57">
        <f>SUM(方向別!B30,方向別!I30)</f>
        <v>9</v>
      </c>
      <c r="J71" s="57">
        <f>SUM(方向別!C30,方向別!J30)</f>
        <v>0</v>
      </c>
      <c r="K71" s="57">
        <f>SUM(方向別!D30,方向別!K30)</f>
        <v>5</v>
      </c>
      <c r="L71" s="57">
        <f>SUM(方向別!E30,方向別!L30)</f>
        <v>7</v>
      </c>
      <c r="M71" s="57">
        <f t="shared" si="6"/>
        <v>21</v>
      </c>
      <c r="N71" s="56">
        <f t="shared" si="7"/>
        <v>33.333333333333329</v>
      </c>
      <c r="O71" s="55">
        <f t="shared" si="8"/>
        <v>8.3003952569169961</v>
      </c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</row>
    <row r="72" spans="1:67" s="47" customFormat="1" ht="13.5" customHeight="1">
      <c r="A72" s="136" t="s">
        <v>28</v>
      </c>
      <c r="B72" s="134"/>
      <c r="C72" s="57"/>
      <c r="D72" s="57"/>
      <c r="E72" s="57"/>
      <c r="F72" s="57"/>
      <c r="G72" s="56"/>
      <c r="H72" s="55"/>
      <c r="I72" s="57">
        <f>SUM(方向別!B31,方向別!I31)</f>
        <v>4</v>
      </c>
      <c r="J72" s="57">
        <f>SUM(方向別!C31,方向別!J31)</f>
        <v>0</v>
      </c>
      <c r="K72" s="57">
        <f>SUM(方向別!D31,方向別!K31)</f>
        <v>4</v>
      </c>
      <c r="L72" s="57">
        <f>SUM(方向別!E31,方向別!L31)</f>
        <v>0</v>
      </c>
      <c r="M72" s="57">
        <f t="shared" si="6"/>
        <v>8</v>
      </c>
      <c r="N72" s="56">
        <f t="shared" si="7"/>
        <v>0</v>
      </c>
      <c r="O72" s="55">
        <f t="shared" si="8"/>
        <v>3.1620553359683794</v>
      </c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</row>
    <row r="73" spans="1:67" s="47" customFormat="1" ht="13.5" customHeight="1">
      <c r="A73" s="58" t="s">
        <v>89</v>
      </c>
      <c r="B73" s="131"/>
      <c r="C73" s="131"/>
      <c r="D73" s="131"/>
      <c r="E73" s="131"/>
      <c r="F73" s="131"/>
      <c r="G73" s="132"/>
      <c r="H73" s="133"/>
      <c r="I73" s="131">
        <f>SUM(方向別!B32,方向別!I32)</f>
        <v>8</v>
      </c>
      <c r="J73" s="131">
        <f>SUM(方向別!C32,方向別!J32)</f>
        <v>0</v>
      </c>
      <c r="K73" s="131">
        <f>SUM(方向別!D32,方向別!K32)</f>
        <v>2</v>
      </c>
      <c r="L73" s="131">
        <f>SUM(方向別!E32,方向別!L32)</f>
        <v>3</v>
      </c>
      <c r="M73" s="131">
        <f t="shared" si="6"/>
        <v>13</v>
      </c>
      <c r="N73" s="132">
        <f t="shared" si="7"/>
        <v>23.076923076923077</v>
      </c>
      <c r="O73" s="133">
        <f t="shared" si="8"/>
        <v>5.1383399209486171</v>
      </c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</row>
    <row r="74" spans="1:67" s="47" customFormat="1" ht="13.5" customHeight="1">
      <c r="A74" s="62" t="s">
        <v>29</v>
      </c>
      <c r="B74" s="61"/>
      <c r="C74" s="61"/>
      <c r="D74" s="61"/>
      <c r="E74" s="61"/>
      <c r="F74" s="61"/>
      <c r="G74" s="60"/>
      <c r="H74" s="59"/>
      <c r="I74" s="61">
        <f>SUM(方向別!B33,方向別!I33)</f>
        <v>0</v>
      </c>
      <c r="J74" s="61">
        <f>SUM(方向別!C33,方向別!J33)</f>
        <v>0</v>
      </c>
      <c r="K74" s="61">
        <f>SUM(方向別!D33,方向別!K33)</f>
        <v>0</v>
      </c>
      <c r="L74" s="61">
        <f>SUM(方向別!E33,方向別!L33)</f>
        <v>2</v>
      </c>
      <c r="M74" s="61">
        <f t="shared" si="6"/>
        <v>2</v>
      </c>
      <c r="N74" s="60">
        <f t="shared" si="7"/>
        <v>100</v>
      </c>
      <c r="O74" s="59">
        <f t="shared" si="8"/>
        <v>0.79051383399209485</v>
      </c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</row>
    <row r="75" spans="1:67" s="47" customFormat="1" ht="13.5" customHeight="1">
      <c r="A75" s="58" t="s">
        <v>30</v>
      </c>
      <c r="B75" s="57"/>
      <c r="C75" s="57"/>
      <c r="D75" s="57"/>
      <c r="E75" s="57"/>
      <c r="F75" s="57"/>
      <c r="G75" s="56"/>
      <c r="H75" s="55"/>
      <c r="I75" s="57">
        <f>SUM(方向別!B34,方向別!I34)</f>
        <v>0</v>
      </c>
      <c r="J75" s="57">
        <f>SUM(方向別!C34,方向別!J34)</f>
        <v>0</v>
      </c>
      <c r="K75" s="57">
        <f>SUM(方向別!D34,方向別!K34)</f>
        <v>0</v>
      </c>
      <c r="L75" s="57">
        <f>SUM(方向別!E34,方向別!L34)</f>
        <v>1</v>
      </c>
      <c r="M75" s="57">
        <f t="shared" si="6"/>
        <v>1</v>
      </c>
      <c r="N75" s="56">
        <f t="shared" si="7"/>
        <v>100</v>
      </c>
      <c r="O75" s="55">
        <f t="shared" si="8"/>
        <v>0.39525691699604742</v>
      </c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</row>
    <row r="76" spans="1:67" s="47" customFormat="1" ht="13.5" customHeight="1">
      <c r="A76" s="58" t="s">
        <v>31</v>
      </c>
      <c r="B76" s="57"/>
      <c r="C76" s="57"/>
      <c r="D76" s="57"/>
      <c r="E76" s="57"/>
      <c r="F76" s="57"/>
      <c r="G76" s="56"/>
      <c r="H76" s="55"/>
      <c r="I76" s="57">
        <f>SUM(方向別!B35,方向別!I35)</f>
        <v>2</v>
      </c>
      <c r="J76" s="57">
        <f>SUM(方向別!C35,方向別!J35)</f>
        <v>0</v>
      </c>
      <c r="K76" s="57">
        <f>SUM(方向別!D35,方向別!K35)</f>
        <v>1</v>
      </c>
      <c r="L76" s="57">
        <f>SUM(方向別!E35,方向別!L35)</f>
        <v>0</v>
      </c>
      <c r="M76" s="57">
        <f t="shared" si="6"/>
        <v>3</v>
      </c>
      <c r="N76" s="56">
        <f t="shared" si="7"/>
        <v>0</v>
      </c>
      <c r="O76" s="55">
        <f t="shared" si="8"/>
        <v>1.1857707509881421</v>
      </c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</row>
    <row r="77" spans="1:67" s="47" customFormat="1" ht="13.5" customHeight="1">
      <c r="A77" s="58" t="s">
        <v>32</v>
      </c>
      <c r="B77" s="57"/>
      <c r="C77" s="57"/>
      <c r="D77" s="57"/>
      <c r="E77" s="57"/>
      <c r="F77" s="57"/>
      <c r="G77" s="56"/>
      <c r="H77" s="55"/>
      <c r="I77" s="57">
        <f>SUM(方向別!B36,方向別!I36)</f>
        <v>1</v>
      </c>
      <c r="J77" s="57">
        <f>SUM(方向別!C36,方向別!J36)</f>
        <v>0</v>
      </c>
      <c r="K77" s="57">
        <f>SUM(方向別!D36,方向別!K36)</f>
        <v>0</v>
      </c>
      <c r="L77" s="57">
        <f>SUM(方向別!E36,方向別!L36)</f>
        <v>0</v>
      </c>
      <c r="M77" s="57">
        <f t="shared" si="6"/>
        <v>1</v>
      </c>
      <c r="N77" s="56">
        <f t="shared" si="7"/>
        <v>0</v>
      </c>
      <c r="O77" s="55">
        <f t="shared" si="8"/>
        <v>0.39525691699604742</v>
      </c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</row>
    <row r="78" spans="1:67" s="47" customFormat="1" ht="13.5" customHeight="1">
      <c r="A78" s="58" t="s">
        <v>33</v>
      </c>
      <c r="B78" s="57"/>
      <c r="C78" s="57"/>
      <c r="D78" s="57"/>
      <c r="E78" s="57"/>
      <c r="F78" s="57"/>
      <c r="G78" s="56"/>
      <c r="H78" s="55"/>
      <c r="I78" s="57">
        <f>SUM(方向別!B37,方向別!I37)</f>
        <v>1</v>
      </c>
      <c r="J78" s="57">
        <f>SUM(方向別!C37,方向別!J37)</f>
        <v>0</v>
      </c>
      <c r="K78" s="57">
        <f>SUM(方向別!D37,方向別!K37)</f>
        <v>1</v>
      </c>
      <c r="L78" s="57">
        <f>SUM(方向別!E37,方向別!L37)</f>
        <v>1</v>
      </c>
      <c r="M78" s="57">
        <f t="shared" si="6"/>
        <v>3</v>
      </c>
      <c r="N78" s="56">
        <f t="shared" si="7"/>
        <v>33.333333333333329</v>
      </c>
      <c r="O78" s="55">
        <f t="shared" si="8"/>
        <v>1.1857707509881421</v>
      </c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</row>
    <row r="79" spans="1:67" s="47" customFormat="1" ht="13.5" customHeight="1">
      <c r="A79" s="58" t="s">
        <v>34</v>
      </c>
      <c r="B79" s="57"/>
      <c r="C79" s="57"/>
      <c r="D79" s="57"/>
      <c r="E79" s="57"/>
      <c r="F79" s="57"/>
      <c r="G79" s="56"/>
      <c r="H79" s="55"/>
      <c r="I79" s="57">
        <f>SUM(方向別!B38,方向別!I38)</f>
        <v>1</v>
      </c>
      <c r="J79" s="57">
        <f>SUM(方向別!C38,方向別!J38)</f>
        <v>0</v>
      </c>
      <c r="K79" s="57">
        <f>SUM(方向別!D38,方向別!K38)</f>
        <v>1</v>
      </c>
      <c r="L79" s="57">
        <f>SUM(方向別!E38,方向別!L38)</f>
        <v>0</v>
      </c>
      <c r="M79" s="57">
        <f t="shared" si="6"/>
        <v>2</v>
      </c>
      <c r="N79" s="56">
        <f t="shared" si="7"/>
        <v>0</v>
      </c>
      <c r="O79" s="55">
        <f t="shared" si="8"/>
        <v>0.79051383399209485</v>
      </c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</row>
    <row r="80" spans="1:67" s="47" customFormat="1" ht="13.5" customHeight="1">
      <c r="A80" s="54" t="s">
        <v>15</v>
      </c>
      <c r="B80" s="53"/>
      <c r="C80" s="53"/>
      <c r="D80" s="53"/>
      <c r="E80" s="53"/>
      <c r="F80" s="53"/>
      <c r="G80" s="52"/>
      <c r="H80" s="51"/>
      <c r="I80" s="53">
        <f>SUM(I74:I79)</f>
        <v>5</v>
      </c>
      <c r="J80" s="53">
        <f>SUM(J74:J79)</f>
        <v>0</v>
      </c>
      <c r="K80" s="53">
        <f>SUM(K74:K79)</f>
        <v>3</v>
      </c>
      <c r="L80" s="53">
        <f>SUM(L74:L79)</f>
        <v>4</v>
      </c>
      <c r="M80" s="53">
        <f t="shared" si="6"/>
        <v>12</v>
      </c>
      <c r="N80" s="52">
        <f t="shared" si="7"/>
        <v>33.333333333333329</v>
      </c>
      <c r="O80" s="51">
        <f t="shared" si="8"/>
        <v>4.7430830039525684</v>
      </c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</row>
    <row r="81" spans="1:67" s="48" customFormat="1" ht="13.5" customHeight="1">
      <c r="A81" s="62" t="s">
        <v>35</v>
      </c>
      <c r="B81" s="61"/>
      <c r="C81" s="61"/>
      <c r="D81" s="61"/>
      <c r="E81" s="61"/>
      <c r="F81" s="61"/>
      <c r="G81" s="60"/>
      <c r="H81" s="59"/>
      <c r="I81" s="61">
        <f>SUM(方向別!B40,方向別!I40)</f>
        <v>1</v>
      </c>
      <c r="J81" s="61">
        <f>SUM(方向別!C40,方向別!J40)</f>
        <v>0</v>
      </c>
      <c r="K81" s="61">
        <f>SUM(方向別!D40,方向別!K40)</f>
        <v>2</v>
      </c>
      <c r="L81" s="61">
        <f>SUM(方向別!E40,方向別!L40)</f>
        <v>2</v>
      </c>
      <c r="M81" s="61">
        <f t="shared" si="6"/>
        <v>5</v>
      </c>
      <c r="N81" s="60">
        <f t="shared" si="7"/>
        <v>40</v>
      </c>
      <c r="O81" s="59">
        <f t="shared" si="8"/>
        <v>1.9762845849802373</v>
      </c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</row>
    <row r="82" spans="1:67" s="50" customFormat="1" ht="13.5" customHeight="1">
      <c r="A82" s="58" t="s">
        <v>36</v>
      </c>
      <c r="B82" s="57"/>
      <c r="C82" s="57"/>
      <c r="D82" s="57"/>
      <c r="E82" s="57"/>
      <c r="F82" s="57"/>
      <c r="G82" s="56"/>
      <c r="H82" s="55"/>
      <c r="I82" s="57">
        <f>SUM(方向別!B41,方向別!I41)</f>
        <v>1</v>
      </c>
      <c r="J82" s="57">
        <f>SUM(方向別!C41,方向別!J41)</f>
        <v>0</v>
      </c>
      <c r="K82" s="57">
        <f>SUM(方向別!D41,方向別!K41)</f>
        <v>0</v>
      </c>
      <c r="L82" s="57">
        <f>SUM(方向別!E41,方向別!L41)</f>
        <v>0</v>
      </c>
      <c r="M82" s="57">
        <f t="shared" si="6"/>
        <v>1</v>
      </c>
      <c r="N82" s="56">
        <f t="shared" si="7"/>
        <v>0</v>
      </c>
      <c r="O82" s="55">
        <f t="shared" si="8"/>
        <v>0.39525691699604742</v>
      </c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</row>
    <row r="83" spans="1:67" s="47" customFormat="1" ht="13.5" customHeight="1">
      <c r="A83" s="58" t="s">
        <v>37</v>
      </c>
      <c r="B83" s="57"/>
      <c r="C83" s="57"/>
      <c r="D83" s="57"/>
      <c r="E83" s="57"/>
      <c r="F83" s="57"/>
      <c r="G83" s="56"/>
      <c r="H83" s="55"/>
      <c r="I83" s="57">
        <f>SUM(方向別!B42,方向別!I42)</f>
        <v>0</v>
      </c>
      <c r="J83" s="57">
        <f>SUM(方向別!C42,方向別!J42)</f>
        <v>0</v>
      </c>
      <c r="K83" s="57">
        <f>SUM(方向別!D42,方向別!K42)</f>
        <v>0</v>
      </c>
      <c r="L83" s="57">
        <f>SUM(方向別!E42,方向別!L42)</f>
        <v>0</v>
      </c>
      <c r="M83" s="57">
        <f t="shared" si="6"/>
        <v>0</v>
      </c>
      <c r="N83" s="56">
        <f t="shared" si="7"/>
        <v>0</v>
      </c>
      <c r="O83" s="55">
        <f t="shared" si="8"/>
        <v>0</v>
      </c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</row>
    <row r="84" spans="1:67" s="47" customFormat="1" ht="13.5" customHeight="1">
      <c r="A84" s="58" t="s">
        <v>38</v>
      </c>
      <c r="B84" s="57"/>
      <c r="C84" s="57"/>
      <c r="D84" s="57"/>
      <c r="E84" s="57"/>
      <c r="F84" s="57"/>
      <c r="G84" s="56"/>
      <c r="H84" s="55"/>
      <c r="I84" s="57">
        <f>SUM(方向別!B43,方向別!I43)</f>
        <v>1</v>
      </c>
      <c r="J84" s="57">
        <f>SUM(方向別!C43,方向別!J43)</f>
        <v>0</v>
      </c>
      <c r="K84" s="57">
        <f>SUM(方向別!D43,方向別!K43)</f>
        <v>1</v>
      </c>
      <c r="L84" s="57">
        <f>SUM(方向別!E43,方向別!L43)</f>
        <v>0</v>
      </c>
      <c r="M84" s="57">
        <f t="shared" si="6"/>
        <v>2</v>
      </c>
      <c r="N84" s="56">
        <f t="shared" si="7"/>
        <v>0</v>
      </c>
      <c r="O84" s="55">
        <f t="shared" si="8"/>
        <v>0.79051383399209485</v>
      </c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</row>
    <row r="85" spans="1:67" s="47" customFormat="1" ht="13.5" customHeight="1">
      <c r="A85" s="58" t="s">
        <v>39</v>
      </c>
      <c r="B85" s="57"/>
      <c r="C85" s="57"/>
      <c r="D85" s="57"/>
      <c r="E85" s="57"/>
      <c r="F85" s="57"/>
      <c r="G85" s="56"/>
      <c r="H85" s="55"/>
      <c r="I85" s="57">
        <f>SUM(方向別!B44,方向別!I44)</f>
        <v>0</v>
      </c>
      <c r="J85" s="57">
        <f>SUM(方向別!C44,方向別!J44)</f>
        <v>0</v>
      </c>
      <c r="K85" s="57">
        <f>SUM(方向別!D44,方向別!K44)</f>
        <v>0</v>
      </c>
      <c r="L85" s="57">
        <f>SUM(方向別!E44,方向別!L44)</f>
        <v>0</v>
      </c>
      <c r="M85" s="57">
        <f t="shared" si="6"/>
        <v>0</v>
      </c>
      <c r="N85" s="56">
        <f t="shared" si="7"/>
        <v>0</v>
      </c>
      <c r="O85" s="55">
        <f t="shared" si="8"/>
        <v>0</v>
      </c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</row>
    <row r="86" spans="1:67" s="47" customFormat="1" ht="13.5" customHeight="1">
      <c r="A86" s="58" t="s">
        <v>40</v>
      </c>
      <c r="B86" s="57"/>
      <c r="C86" s="57"/>
      <c r="D86" s="57"/>
      <c r="E86" s="57"/>
      <c r="F86" s="57"/>
      <c r="G86" s="56"/>
      <c r="H86" s="55"/>
      <c r="I86" s="57">
        <f>SUM(方向別!B45,方向別!I45)</f>
        <v>2</v>
      </c>
      <c r="J86" s="57">
        <f>SUM(方向別!C45,方向別!J45)</f>
        <v>0</v>
      </c>
      <c r="K86" s="57">
        <f>SUM(方向別!D45,方向別!K45)</f>
        <v>0</v>
      </c>
      <c r="L86" s="57">
        <f>SUM(方向別!E45,方向別!L45)</f>
        <v>0</v>
      </c>
      <c r="M86" s="57">
        <f t="shared" si="6"/>
        <v>2</v>
      </c>
      <c r="N86" s="56">
        <f t="shared" si="7"/>
        <v>0</v>
      </c>
      <c r="O86" s="55">
        <f t="shared" si="8"/>
        <v>0.79051383399209485</v>
      </c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</row>
    <row r="87" spans="1:67" s="47" customFormat="1" ht="13.5" customHeight="1">
      <c r="A87" s="54" t="s">
        <v>15</v>
      </c>
      <c r="B87" s="53"/>
      <c r="C87" s="53"/>
      <c r="D87" s="53"/>
      <c r="E87" s="53"/>
      <c r="F87" s="53"/>
      <c r="G87" s="52"/>
      <c r="H87" s="51"/>
      <c r="I87" s="53">
        <f>SUM(I81:I86)</f>
        <v>5</v>
      </c>
      <c r="J87" s="53">
        <f>SUM(J81:J86)</f>
        <v>0</v>
      </c>
      <c r="K87" s="53">
        <f>SUM(K81:K86)</f>
        <v>3</v>
      </c>
      <c r="L87" s="53">
        <f>SUM(L81:L86)</f>
        <v>2</v>
      </c>
      <c r="M87" s="53">
        <f t="shared" si="6"/>
        <v>10</v>
      </c>
      <c r="N87" s="52">
        <f t="shared" si="7"/>
        <v>20</v>
      </c>
      <c r="O87" s="51">
        <f t="shared" si="8"/>
        <v>3.9525691699604746</v>
      </c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</row>
    <row r="88" spans="1:67" s="47" customFormat="1" ht="13.5" customHeight="1">
      <c r="A88" s="54" t="s">
        <v>41</v>
      </c>
      <c r="B88" s="53"/>
      <c r="C88" s="53"/>
      <c r="D88" s="53"/>
      <c r="E88" s="53"/>
      <c r="F88" s="53"/>
      <c r="G88" s="52"/>
      <c r="H88" s="51"/>
      <c r="I88" s="53">
        <f>SUM(I58,I65:I73,I80,I87)</f>
        <v>149</v>
      </c>
      <c r="J88" s="53">
        <f>SUM(J58,J65:J73,J80,J87)</f>
        <v>0</v>
      </c>
      <c r="K88" s="53">
        <f>SUM(K58,K65:K73,K80,K87)</f>
        <v>51</v>
      </c>
      <c r="L88" s="53">
        <f>SUM(L58,L65:L73,L80,L87)</f>
        <v>53</v>
      </c>
      <c r="M88" s="53">
        <f t="shared" si="6"/>
        <v>253</v>
      </c>
      <c r="N88" s="52">
        <f t="shared" si="7"/>
        <v>20.948616600790515</v>
      </c>
      <c r="O88" s="51">
        <f t="shared" si="8"/>
        <v>100</v>
      </c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</row>
    <row r="89" spans="1:67" s="47" customFormat="1" ht="13.5" customHeight="1">
      <c r="A89" s="95"/>
      <c r="B89" s="95"/>
      <c r="C89" s="95"/>
      <c r="D89" s="95"/>
      <c r="E89" s="95"/>
      <c r="F89" s="95"/>
      <c r="G89" s="96"/>
      <c r="H89" s="96"/>
      <c r="I89" s="95"/>
      <c r="J89" s="95"/>
      <c r="K89" s="95"/>
      <c r="L89" s="95"/>
      <c r="M89" s="95"/>
      <c r="N89" s="96"/>
      <c r="O89" s="96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</row>
    <row r="90" spans="1:67" s="47" customFormat="1" ht="13.5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</row>
    <row r="91" spans="1:67" s="47" customFormat="1" ht="13.5" customHeight="1">
      <c r="A91" s="74" t="s">
        <v>0</v>
      </c>
      <c r="B91" s="73">
        <v>3</v>
      </c>
      <c r="C91" s="72"/>
      <c r="D91" s="72"/>
      <c r="E91" s="72"/>
      <c r="F91" s="72"/>
      <c r="G91" s="72"/>
      <c r="H91" s="71"/>
      <c r="I91" s="73">
        <v>4</v>
      </c>
      <c r="J91" s="72"/>
      <c r="K91" s="72"/>
      <c r="L91" s="72"/>
      <c r="M91" s="72"/>
      <c r="N91" s="72"/>
      <c r="O91" s="71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</row>
    <row r="92" spans="1:67" s="47" customFormat="1" ht="38.1" customHeight="1">
      <c r="A92" s="69" t="s">
        <v>1</v>
      </c>
      <c r="B92" s="67" t="s">
        <v>2</v>
      </c>
      <c r="C92" s="66" t="s">
        <v>3</v>
      </c>
      <c r="D92" s="65" t="s">
        <v>4</v>
      </c>
      <c r="E92" s="66" t="s">
        <v>5</v>
      </c>
      <c r="F92" s="65" t="s">
        <v>6</v>
      </c>
      <c r="G92" s="65" t="s">
        <v>7</v>
      </c>
      <c r="H92" s="68" t="s">
        <v>8</v>
      </c>
      <c r="I92" s="67" t="s">
        <v>2</v>
      </c>
      <c r="J92" s="65" t="s">
        <v>3</v>
      </c>
      <c r="K92" s="65" t="s">
        <v>4</v>
      </c>
      <c r="L92" s="66" t="s">
        <v>5</v>
      </c>
      <c r="M92" s="65" t="s">
        <v>6</v>
      </c>
      <c r="N92" s="65" t="s">
        <v>7</v>
      </c>
      <c r="O92" s="64" t="s">
        <v>8</v>
      </c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</row>
    <row r="93" spans="1:67" s="47" customFormat="1" ht="13.5" customHeight="1">
      <c r="A93" s="62" t="s">
        <v>9</v>
      </c>
      <c r="B93" s="61">
        <v>3</v>
      </c>
      <c r="C93" s="61">
        <v>0</v>
      </c>
      <c r="D93" s="61">
        <v>0</v>
      </c>
      <c r="E93" s="61">
        <v>1</v>
      </c>
      <c r="F93" s="61">
        <f t="shared" ref="F93:F129" si="9">SUM(B93:E93)</f>
        <v>4</v>
      </c>
      <c r="G93" s="60">
        <f t="shared" ref="G93:G129" si="10">IF(SUM(C93,E93)=0,0,SUM(C93,E93)/F93*100)</f>
        <v>25</v>
      </c>
      <c r="H93" s="59">
        <f t="shared" ref="H93:H129" si="11">IF(F93=0,0,F93/F$129*100)</f>
        <v>3.8461538461538463</v>
      </c>
      <c r="I93" s="61">
        <v>51</v>
      </c>
      <c r="J93" s="61">
        <v>0</v>
      </c>
      <c r="K93" s="61">
        <v>12</v>
      </c>
      <c r="L93" s="61">
        <v>1</v>
      </c>
      <c r="M93" s="61">
        <f t="shared" ref="M93:M129" si="12">SUM(I93:L93)</f>
        <v>64</v>
      </c>
      <c r="N93" s="60">
        <f t="shared" ref="N93:N129" si="13">IF(SUM(J93,L93)=0,0,SUM(J93,L93)/M93*100)</f>
        <v>1.5625</v>
      </c>
      <c r="O93" s="59">
        <f t="shared" ref="O93:O129" si="14">IF(M93=0,0,M93/M$129*100)</f>
        <v>1.735357917570499</v>
      </c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</row>
    <row r="94" spans="1:67" s="47" customFormat="1" ht="13.5" customHeight="1">
      <c r="A94" s="58" t="s">
        <v>10</v>
      </c>
      <c r="B94" s="57">
        <v>1</v>
      </c>
      <c r="C94" s="57">
        <v>0</v>
      </c>
      <c r="D94" s="57">
        <v>1</v>
      </c>
      <c r="E94" s="57">
        <v>1</v>
      </c>
      <c r="F94" s="57">
        <f t="shared" si="9"/>
        <v>3</v>
      </c>
      <c r="G94" s="56">
        <f t="shared" si="10"/>
        <v>33.333333333333329</v>
      </c>
      <c r="H94" s="55">
        <f t="shared" si="11"/>
        <v>2.8846153846153846</v>
      </c>
      <c r="I94" s="57">
        <v>88</v>
      </c>
      <c r="J94" s="57">
        <v>0</v>
      </c>
      <c r="K94" s="57">
        <v>7</v>
      </c>
      <c r="L94" s="57">
        <v>1</v>
      </c>
      <c r="M94" s="57">
        <f t="shared" si="12"/>
        <v>96</v>
      </c>
      <c r="N94" s="56">
        <f t="shared" si="13"/>
        <v>1.0416666666666665</v>
      </c>
      <c r="O94" s="55">
        <f t="shared" si="14"/>
        <v>2.6030368763557483</v>
      </c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</row>
    <row r="95" spans="1:67" s="47" customFormat="1" ht="13.5" customHeight="1">
      <c r="A95" s="58" t="s">
        <v>11</v>
      </c>
      <c r="B95" s="57">
        <v>3</v>
      </c>
      <c r="C95" s="57">
        <v>0</v>
      </c>
      <c r="D95" s="57">
        <v>0</v>
      </c>
      <c r="E95" s="57">
        <v>1</v>
      </c>
      <c r="F95" s="57">
        <f t="shared" si="9"/>
        <v>4</v>
      </c>
      <c r="G95" s="56">
        <f t="shared" si="10"/>
        <v>25</v>
      </c>
      <c r="H95" s="55">
        <f t="shared" si="11"/>
        <v>3.8461538461538463</v>
      </c>
      <c r="I95" s="57">
        <v>80</v>
      </c>
      <c r="J95" s="57">
        <v>2</v>
      </c>
      <c r="K95" s="57">
        <v>11</v>
      </c>
      <c r="L95" s="57">
        <v>8</v>
      </c>
      <c r="M95" s="57">
        <f t="shared" si="12"/>
        <v>101</v>
      </c>
      <c r="N95" s="56">
        <f t="shared" si="13"/>
        <v>9.9009900990099009</v>
      </c>
      <c r="O95" s="55">
        <f t="shared" si="14"/>
        <v>2.7386117136659434</v>
      </c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</row>
    <row r="96" spans="1:67" s="47" customFormat="1" ht="13.5" customHeight="1">
      <c r="A96" s="58" t="s">
        <v>12</v>
      </c>
      <c r="B96" s="57">
        <v>1</v>
      </c>
      <c r="C96" s="57">
        <v>0</v>
      </c>
      <c r="D96" s="57">
        <v>2</v>
      </c>
      <c r="E96" s="57">
        <v>0</v>
      </c>
      <c r="F96" s="57">
        <f t="shared" si="9"/>
        <v>3</v>
      </c>
      <c r="G96" s="56">
        <f t="shared" si="10"/>
        <v>0</v>
      </c>
      <c r="H96" s="55">
        <f t="shared" si="11"/>
        <v>2.8846153846153846</v>
      </c>
      <c r="I96" s="57">
        <v>109</v>
      </c>
      <c r="J96" s="57">
        <v>0</v>
      </c>
      <c r="K96" s="57">
        <v>12</v>
      </c>
      <c r="L96" s="57">
        <v>4</v>
      </c>
      <c r="M96" s="57">
        <f t="shared" si="12"/>
        <v>125</v>
      </c>
      <c r="N96" s="56">
        <f t="shared" si="13"/>
        <v>3.2</v>
      </c>
      <c r="O96" s="55">
        <f t="shared" si="14"/>
        <v>3.3893709327548809</v>
      </c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</row>
    <row r="97" spans="1:67" s="47" customFormat="1" ht="13.5" customHeight="1">
      <c r="A97" s="58" t="s">
        <v>13</v>
      </c>
      <c r="B97" s="57">
        <v>1</v>
      </c>
      <c r="C97" s="57">
        <v>0</v>
      </c>
      <c r="D97" s="57">
        <v>1</v>
      </c>
      <c r="E97" s="57">
        <v>0</v>
      </c>
      <c r="F97" s="57">
        <f t="shared" si="9"/>
        <v>2</v>
      </c>
      <c r="G97" s="56">
        <f t="shared" si="10"/>
        <v>0</v>
      </c>
      <c r="H97" s="55">
        <f t="shared" si="11"/>
        <v>1.9230769230769231</v>
      </c>
      <c r="I97" s="57">
        <v>98</v>
      </c>
      <c r="J97" s="57">
        <v>4</v>
      </c>
      <c r="K97" s="57">
        <v>13</v>
      </c>
      <c r="L97" s="57">
        <v>3</v>
      </c>
      <c r="M97" s="57">
        <f t="shared" si="12"/>
        <v>118</v>
      </c>
      <c r="N97" s="56">
        <f t="shared" si="13"/>
        <v>5.9322033898305087</v>
      </c>
      <c r="O97" s="55">
        <f t="shared" si="14"/>
        <v>3.1995661605206074</v>
      </c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</row>
    <row r="98" spans="1:67" s="47" customFormat="1" ht="13.5" customHeight="1">
      <c r="A98" s="58" t="s">
        <v>14</v>
      </c>
      <c r="B98" s="57">
        <v>2</v>
      </c>
      <c r="C98" s="57">
        <v>0</v>
      </c>
      <c r="D98" s="57">
        <v>2</v>
      </c>
      <c r="E98" s="57">
        <v>0</v>
      </c>
      <c r="F98" s="57">
        <f t="shared" si="9"/>
        <v>4</v>
      </c>
      <c r="G98" s="56">
        <f t="shared" si="10"/>
        <v>0</v>
      </c>
      <c r="H98" s="55">
        <f t="shared" si="11"/>
        <v>3.8461538461538463</v>
      </c>
      <c r="I98" s="57">
        <v>106</v>
      </c>
      <c r="J98" s="57">
        <v>1</v>
      </c>
      <c r="K98" s="57">
        <v>13</v>
      </c>
      <c r="L98" s="57">
        <v>3</v>
      </c>
      <c r="M98" s="57">
        <f t="shared" si="12"/>
        <v>123</v>
      </c>
      <c r="N98" s="56">
        <f t="shared" si="13"/>
        <v>3.2520325203252036</v>
      </c>
      <c r="O98" s="55">
        <f t="shared" si="14"/>
        <v>3.3351409978308024</v>
      </c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</row>
    <row r="99" spans="1:67" s="47" customFormat="1" ht="13.5" customHeight="1">
      <c r="A99" s="54" t="s">
        <v>15</v>
      </c>
      <c r="B99" s="53">
        <f>SUM(B93:B98)</f>
        <v>11</v>
      </c>
      <c r="C99" s="53">
        <f>SUM(C93:C98)</f>
        <v>0</v>
      </c>
      <c r="D99" s="53">
        <f>SUM(D93:D98)</f>
        <v>6</v>
      </c>
      <c r="E99" s="53">
        <f>SUM(E93:E98)</f>
        <v>3</v>
      </c>
      <c r="F99" s="53">
        <f t="shared" si="9"/>
        <v>20</v>
      </c>
      <c r="G99" s="52">
        <f t="shared" si="10"/>
        <v>15</v>
      </c>
      <c r="H99" s="51">
        <f t="shared" si="11"/>
        <v>19.230769230769234</v>
      </c>
      <c r="I99" s="53">
        <f>SUM(I93:I98)</f>
        <v>532</v>
      </c>
      <c r="J99" s="53">
        <f>SUM(J93:J98)</f>
        <v>7</v>
      </c>
      <c r="K99" s="53">
        <f>SUM(K93:K98)</f>
        <v>68</v>
      </c>
      <c r="L99" s="53">
        <f>SUM(L93:L98)</f>
        <v>20</v>
      </c>
      <c r="M99" s="53">
        <f t="shared" si="12"/>
        <v>627</v>
      </c>
      <c r="N99" s="52">
        <f t="shared" si="13"/>
        <v>4.3062200956937797</v>
      </c>
      <c r="O99" s="51">
        <f t="shared" si="14"/>
        <v>17.001084598698483</v>
      </c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</row>
    <row r="100" spans="1:67" s="47" customFormat="1" ht="13.5" customHeight="1">
      <c r="A100" s="62" t="s">
        <v>16</v>
      </c>
      <c r="B100" s="61">
        <v>2</v>
      </c>
      <c r="C100" s="61">
        <v>0</v>
      </c>
      <c r="D100" s="61">
        <v>0</v>
      </c>
      <c r="E100" s="61">
        <v>1</v>
      </c>
      <c r="F100" s="61">
        <f t="shared" si="9"/>
        <v>3</v>
      </c>
      <c r="G100" s="60">
        <f t="shared" si="10"/>
        <v>33.333333333333329</v>
      </c>
      <c r="H100" s="59">
        <f t="shared" si="11"/>
        <v>2.8846153846153846</v>
      </c>
      <c r="I100" s="61">
        <v>151</v>
      </c>
      <c r="J100" s="61">
        <v>3</v>
      </c>
      <c r="K100" s="61">
        <v>17</v>
      </c>
      <c r="L100" s="61">
        <v>3</v>
      </c>
      <c r="M100" s="61">
        <f t="shared" si="12"/>
        <v>174</v>
      </c>
      <c r="N100" s="60">
        <f t="shared" si="13"/>
        <v>3.4482758620689653</v>
      </c>
      <c r="O100" s="59">
        <f t="shared" si="14"/>
        <v>4.7180043383947945</v>
      </c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</row>
    <row r="101" spans="1:67" s="47" customFormat="1" ht="13.5" customHeight="1">
      <c r="A101" s="58" t="s">
        <v>17</v>
      </c>
      <c r="B101" s="57">
        <v>3</v>
      </c>
      <c r="C101" s="57">
        <v>0</v>
      </c>
      <c r="D101" s="57">
        <v>1</v>
      </c>
      <c r="E101" s="57">
        <v>0</v>
      </c>
      <c r="F101" s="57">
        <f t="shared" si="9"/>
        <v>4</v>
      </c>
      <c r="G101" s="56">
        <f t="shared" si="10"/>
        <v>0</v>
      </c>
      <c r="H101" s="55">
        <f t="shared" si="11"/>
        <v>3.8461538461538463</v>
      </c>
      <c r="I101" s="57">
        <v>125</v>
      </c>
      <c r="J101" s="57">
        <v>4</v>
      </c>
      <c r="K101" s="57">
        <v>9</v>
      </c>
      <c r="L101" s="57">
        <v>3</v>
      </c>
      <c r="M101" s="57">
        <f t="shared" si="12"/>
        <v>141</v>
      </c>
      <c r="N101" s="56">
        <f t="shared" si="13"/>
        <v>4.9645390070921991</v>
      </c>
      <c r="O101" s="55">
        <f t="shared" si="14"/>
        <v>3.8232104121475055</v>
      </c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</row>
    <row r="102" spans="1:67" s="47" customFormat="1" ht="13.5" customHeight="1">
      <c r="A102" s="58" t="s">
        <v>18</v>
      </c>
      <c r="B102" s="57">
        <v>2</v>
      </c>
      <c r="C102" s="57">
        <v>0</v>
      </c>
      <c r="D102" s="57">
        <v>1</v>
      </c>
      <c r="E102" s="57">
        <v>0</v>
      </c>
      <c r="F102" s="57">
        <f t="shared" si="9"/>
        <v>3</v>
      </c>
      <c r="G102" s="56">
        <f t="shared" si="10"/>
        <v>0</v>
      </c>
      <c r="H102" s="55">
        <f t="shared" si="11"/>
        <v>2.8846153846153846</v>
      </c>
      <c r="I102" s="57">
        <v>101</v>
      </c>
      <c r="J102" s="57">
        <v>1</v>
      </c>
      <c r="K102" s="57">
        <v>12</v>
      </c>
      <c r="L102" s="57">
        <v>5</v>
      </c>
      <c r="M102" s="57">
        <f t="shared" si="12"/>
        <v>119</v>
      </c>
      <c r="N102" s="56">
        <f t="shared" si="13"/>
        <v>5.0420168067226889</v>
      </c>
      <c r="O102" s="55">
        <f t="shared" si="14"/>
        <v>3.2266811279826468</v>
      </c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</row>
    <row r="103" spans="1:67" s="47" customFormat="1" ht="13.5" customHeight="1">
      <c r="A103" s="58" t="s">
        <v>19</v>
      </c>
      <c r="B103" s="57">
        <v>4</v>
      </c>
      <c r="C103" s="57">
        <v>0</v>
      </c>
      <c r="D103" s="57">
        <v>0</v>
      </c>
      <c r="E103" s="57">
        <v>0</v>
      </c>
      <c r="F103" s="57">
        <f t="shared" si="9"/>
        <v>4</v>
      </c>
      <c r="G103" s="56">
        <f t="shared" si="10"/>
        <v>0</v>
      </c>
      <c r="H103" s="55">
        <f t="shared" si="11"/>
        <v>3.8461538461538463</v>
      </c>
      <c r="I103" s="57">
        <v>68</v>
      </c>
      <c r="J103" s="57">
        <v>4</v>
      </c>
      <c r="K103" s="57">
        <v>6</v>
      </c>
      <c r="L103" s="57">
        <v>5</v>
      </c>
      <c r="M103" s="57">
        <f t="shared" si="12"/>
        <v>83</v>
      </c>
      <c r="N103" s="56">
        <f t="shared" si="13"/>
        <v>10.843373493975903</v>
      </c>
      <c r="O103" s="55">
        <f t="shared" si="14"/>
        <v>2.2505422993492408</v>
      </c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</row>
    <row r="104" spans="1:67" s="47" customFormat="1" ht="13.5" customHeight="1">
      <c r="A104" s="58" t="s">
        <v>20</v>
      </c>
      <c r="B104" s="57">
        <v>0</v>
      </c>
      <c r="C104" s="57">
        <v>0</v>
      </c>
      <c r="D104" s="57">
        <v>0</v>
      </c>
      <c r="E104" s="57">
        <v>0</v>
      </c>
      <c r="F104" s="57">
        <f t="shared" si="9"/>
        <v>0</v>
      </c>
      <c r="G104" s="56">
        <f t="shared" si="10"/>
        <v>0</v>
      </c>
      <c r="H104" s="55">
        <f t="shared" si="11"/>
        <v>0</v>
      </c>
      <c r="I104" s="57">
        <v>108</v>
      </c>
      <c r="J104" s="57">
        <v>1</v>
      </c>
      <c r="K104" s="57">
        <v>3</v>
      </c>
      <c r="L104" s="57">
        <v>2</v>
      </c>
      <c r="M104" s="57">
        <f t="shared" si="12"/>
        <v>114</v>
      </c>
      <c r="N104" s="56">
        <f t="shared" si="13"/>
        <v>2.6315789473684208</v>
      </c>
      <c r="O104" s="55">
        <f t="shared" si="14"/>
        <v>3.0911062906724509</v>
      </c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</row>
    <row r="105" spans="1:67" s="47" customFormat="1" ht="13.5" customHeight="1">
      <c r="A105" s="58" t="s">
        <v>21</v>
      </c>
      <c r="B105" s="57">
        <v>0</v>
      </c>
      <c r="C105" s="57">
        <v>0</v>
      </c>
      <c r="D105" s="57">
        <v>0</v>
      </c>
      <c r="E105" s="57">
        <v>0</v>
      </c>
      <c r="F105" s="57">
        <f t="shared" si="9"/>
        <v>0</v>
      </c>
      <c r="G105" s="56">
        <f t="shared" si="10"/>
        <v>0</v>
      </c>
      <c r="H105" s="55">
        <f t="shared" si="11"/>
        <v>0</v>
      </c>
      <c r="I105" s="57">
        <v>66</v>
      </c>
      <c r="J105" s="57">
        <v>3</v>
      </c>
      <c r="K105" s="57">
        <v>8</v>
      </c>
      <c r="L105" s="57">
        <v>5</v>
      </c>
      <c r="M105" s="57">
        <f t="shared" si="12"/>
        <v>82</v>
      </c>
      <c r="N105" s="56">
        <f t="shared" si="13"/>
        <v>9.7560975609756095</v>
      </c>
      <c r="O105" s="55">
        <f t="shared" si="14"/>
        <v>2.2234273318872018</v>
      </c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</row>
    <row r="106" spans="1:67" s="47" customFormat="1" ht="13.5" customHeight="1">
      <c r="A106" s="54" t="s">
        <v>15</v>
      </c>
      <c r="B106" s="53">
        <f>SUM(B100:B105)</f>
        <v>11</v>
      </c>
      <c r="C106" s="53">
        <f>SUM(C100:C105)</f>
        <v>0</v>
      </c>
      <c r="D106" s="53">
        <f>SUM(D100:D105)</f>
        <v>2</v>
      </c>
      <c r="E106" s="53">
        <f>SUM(E100:E105)</f>
        <v>1</v>
      </c>
      <c r="F106" s="53">
        <f t="shared" si="9"/>
        <v>14</v>
      </c>
      <c r="G106" s="52">
        <f t="shared" si="10"/>
        <v>7.1428571428571423</v>
      </c>
      <c r="H106" s="51">
        <f t="shared" si="11"/>
        <v>13.461538461538462</v>
      </c>
      <c r="I106" s="53">
        <f>SUM(I100:I105)</f>
        <v>619</v>
      </c>
      <c r="J106" s="53">
        <f>SUM(J100:J105)</f>
        <v>16</v>
      </c>
      <c r="K106" s="53">
        <f>SUM(K100:K105)</f>
        <v>55</v>
      </c>
      <c r="L106" s="53">
        <f>SUM(L100:L105)</f>
        <v>23</v>
      </c>
      <c r="M106" s="53">
        <f t="shared" si="12"/>
        <v>713</v>
      </c>
      <c r="N106" s="52">
        <f t="shared" si="13"/>
        <v>5.46984572230014</v>
      </c>
      <c r="O106" s="51">
        <f t="shared" si="14"/>
        <v>19.332971800433839</v>
      </c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</row>
    <row r="107" spans="1:67" s="47" customFormat="1" ht="13.5" customHeight="1">
      <c r="A107" s="58" t="s">
        <v>22</v>
      </c>
      <c r="B107" s="57">
        <v>2</v>
      </c>
      <c r="C107" s="57">
        <v>0</v>
      </c>
      <c r="D107" s="57">
        <v>1</v>
      </c>
      <c r="E107" s="57">
        <v>1</v>
      </c>
      <c r="F107" s="57">
        <f t="shared" si="9"/>
        <v>4</v>
      </c>
      <c r="G107" s="56">
        <f t="shared" si="10"/>
        <v>25</v>
      </c>
      <c r="H107" s="55">
        <f t="shared" si="11"/>
        <v>3.8461538461538463</v>
      </c>
      <c r="I107" s="57">
        <v>194</v>
      </c>
      <c r="J107" s="57">
        <v>3</v>
      </c>
      <c r="K107" s="57">
        <v>45</v>
      </c>
      <c r="L107" s="57">
        <v>48</v>
      </c>
      <c r="M107" s="57">
        <f t="shared" si="12"/>
        <v>290</v>
      </c>
      <c r="N107" s="56">
        <f t="shared" si="13"/>
        <v>17.586206896551722</v>
      </c>
      <c r="O107" s="55">
        <f t="shared" si="14"/>
        <v>7.8633405639913239</v>
      </c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</row>
    <row r="108" spans="1:67" s="47" customFormat="1" ht="13.5" customHeight="1">
      <c r="A108" s="58" t="s">
        <v>23</v>
      </c>
      <c r="B108" s="57">
        <v>6</v>
      </c>
      <c r="C108" s="57">
        <v>0</v>
      </c>
      <c r="D108" s="57">
        <v>1</v>
      </c>
      <c r="E108" s="57">
        <v>0</v>
      </c>
      <c r="F108" s="57">
        <f t="shared" si="9"/>
        <v>7</v>
      </c>
      <c r="G108" s="56">
        <f t="shared" si="10"/>
        <v>0</v>
      </c>
      <c r="H108" s="55">
        <f t="shared" si="11"/>
        <v>6.7307692307692308</v>
      </c>
      <c r="I108" s="57">
        <v>210</v>
      </c>
      <c r="J108" s="57">
        <v>1</v>
      </c>
      <c r="K108" s="57">
        <v>28</v>
      </c>
      <c r="L108" s="57">
        <v>32</v>
      </c>
      <c r="M108" s="57">
        <f t="shared" si="12"/>
        <v>271</v>
      </c>
      <c r="N108" s="56">
        <f t="shared" si="13"/>
        <v>12.177121771217712</v>
      </c>
      <c r="O108" s="55">
        <f t="shared" si="14"/>
        <v>7.3481561822125814</v>
      </c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</row>
    <row r="109" spans="1:67" s="47" customFormat="1" ht="13.5" customHeight="1">
      <c r="A109" s="58" t="s">
        <v>24</v>
      </c>
      <c r="B109" s="57">
        <v>4</v>
      </c>
      <c r="C109" s="57">
        <v>0</v>
      </c>
      <c r="D109" s="57">
        <v>0</v>
      </c>
      <c r="E109" s="57">
        <v>1</v>
      </c>
      <c r="F109" s="57">
        <f t="shared" si="9"/>
        <v>5</v>
      </c>
      <c r="G109" s="56">
        <f t="shared" si="10"/>
        <v>20</v>
      </c>
      <c r="H109" s="55">
        <f t="shared" si="11"/>
        <v>4.8076923076923084</v>
      </c>
      <c r="I109" s="57">
        <v>139</v>
      </c>
      <c r="J109" s="57">
        <v>3</v>
      </c>
      <c r="K109" s="57">
        <v>40</v>
      </c>
      <c r="L109" s="57">
        <v>28</v>
      </c>
      <c r="M109" s="57">
        <f t="shared" si="12"/>
        <v>210</v>
      </c>
      <c r="N109" s="56">
        <f t="shared" si="13"/>
        <v>14.761904761904763</v>
      </c>
      <c r="O109" s="55">
        <f t="shared" si="14"/>
        <v>5.6941431670281997</v>
      </c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</row>
    <row r="110" spans="1:67" s="47" customFormat="1" ht="13.5" customHeight="1">
      <c r="A110" s="58" t="s">
        <v>25</v>
      </c>
      <c r="B110" s="57">
        <v>4</v>
      </c>
      <c r="C110" s="57">
        <v>0</v>
      </c>
      <c r="D110" s="57">
        <v>1</v>
      </c>
      <c r="E110" s="57">
        <v>1</v>
      </c>
      <c r="F110" s="57">
        <f t="shared" si="9"/>
        <v>6</v>
      </c>
      <c r="G110" s="56">
        <f t="shared" si="10"/>
        <v>16.666666666666664</v>
      </c>
      <c r="H110" s="55">
        <f t="shared" si="11"/>
        <v>5.7692307692307692</v>
      </c>
      <c r="I110" s="57">
        <v>195</v>
      </c>
      <c r="J110" s="57">
        <v>6</v>
      </c>
      <c r="K110" s="57">
        <v>28</v>
      </c>
      <c r="L110" s="57">
        <v>29</v>
      </c>
      <c r="M110" s="57">
        <f t="shared" si="12"/>
        <v>258</v>
      </c>
      <c r="N110" s="56">
        <f t="shared" si="13"/>
        <v>13.565891472868216</v>
      </c>
      <c r="O110" s="55">
        <f t="shared" si="14"/>
        <v>6.9956616052060747</v>
      </c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</row>
    <row r="111" spans="1:67" s="47" customFormat="1" ht="13.5" customHeight="1">
      <c r="A111" s="58" t="s">
        <v>26</v>
      </c>
      <c r="B111" s="57">
        <v>4</v>
      </c>
      <c r="C111" s="57">
        <v>0</v>
      </c>
      <c r="D111" s="57">
        <v>1</v>
      </c>
      <c r="E111" s="57">
        <v>4</v>
      </c>
      <c r="F111" s="57">
        <f t="shared" si="9"/>
        <v>9</v>
      </c>
      <c r="G111" s="56">
        <f t="shared" si="10"/>
        <v>44.444444444444443</v>
      </c>
      <c r="H111" s="55">
        <f t="shared" si="11"/>
        <v>8.6538461538461533</v>
      </c>
      <c r="I111" s="57">
        <v>161</v>
      </c>
      <c r="J111" s="57">
        <v>6</v>
      </c>
      <c r="K111" s="57">
        <v>41</v>
      </c>
      <c r="L111" s="57">
        <v>25</v>
      </c>
      <c r="M111" s="57">
        <f t="shared" si="12"/>
        <v>233</v>
      </c>
      <c r="N111" s="56">
        <f t="shared" si="13"/>
        <v>13.304721030042918</v>
      </c>
      <c r="O111" s="55">
        <f t="shared" si="14"/>
        <v>6.3177874186550982</v>
      </c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</row>
    <row r="112" spans="1:67" s="47" customFormat="1" ht="13.5" customHeight="1">
      <c r="A112" s="135" t="s">
        <v>27</v>
      </c>
      <c r="B112" s="101">
        <v>4</v>
      </c>
      <c r="C112" s="101">
        <v>0</v>
      </c>
      <c r="D112" s="101">
        <v>1</v>
      </c>
      <c r="E112" s="101">
        <v>0</v>
      </c>
      <c r="F112" s="101">
        <f t="shared" si="9"/>
        <v>5</v>
      </c>
      <c r="G112" s="102">
        <f t="shared" si="10"/>
        <v>0</v>
      </c>
      <c r="H112" s="103">
        <f t="shared" si="11"/>
        <v>4.8076923076923084</v>
      </c>
      <c r="I112" s="101">
        <v>148</v>
      </c>
      <c r="J112" s="101">
        <v>0</v>
      </c>
      <c r="K112" s="101">
        <v>33</v>
      </c>
      <c r="L112" s="101">
        <v>19</v>
      </c>
      <c r="M112" s="101">
        <f t="shared" si="12"/>
        <v>200</v>
      </c>
      <c r="N112" s="102">
        <f t="shared" si="13"/>
        <v>9.5</v>
      </c>
      <c r="O112" s="103">
        <f t="shared" si="14"/>
        <v>5.4229934924078096</v>
      </c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</row>
    <row r="113" spans="1:67" s="47" customFormat="1" ht="13.5" customHeight="1">
      <c r="A113" s="97" t="s">
        <v>28</v>
      </c>
      <c r="B113" s="134">
        <v>3</v>
      </c>
      <c r="C113" s="57">
        <v>0</v>
      </c>
      <c r="D113" s="57">
        <v>0</v>
      </c>
      <c r="E113" s="57">
        <v>2</v>
      </c>
      <c r="F113" s="57">
        <f t="shared" si="9"/>
        <v>5</v>
      </c>
      <c r="G113" s="56">
        <f t="shared" si="10"/>
        <v>40</v>
      </c>
      <c r="H113" s="55">
        <f t="shared" si="11"/>
        <v>4.8076923076923084</v>
      </c>
      <c r="I113" s="57">
        <v>157</v>
      </c>
      <c r="J113" s="57">
        <v>4</v>
      </c>
      <c r="K113" s="57">
        <v>31</v>
      </c>
      <c r="L113" s="57">
        <v>28</v>
      </c>
      <c r="M113" s="57">
        <f t="shared" si="12"/>
        <v>220</v>
      </c>
      <c r="N113" s="56">
        <f t="shared" si="13"/>
        <v>14.545454545454545</v>
      </c>
      <c r="O113" s="55">
        <f t="shared" si="14"/>
        <v>5.9652928416485906</v>
      </c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</row>
    <row r="114" spans="1:67" s="47" customFormat="1" ht="13.5" customHeight="1">
      <c r="A114" s="58" t="s">
        <v>89</v>
      </c>
      <c r="B114" s="131">
        <v>8</v>
      </c>
      <c r="C114" s="131">
        <v>0</v>
      </c>
      <c r="D114" s="131">
        <v>0</v>
      </c>
      <c r="E114" s="131">
        <v>0</v>
      </c>
      <c r="F114" s="131">
        <f t="shared" si="9"/>
        <v>8</v>
      </c>
      <c r="G114" s="132">
        <f t="shared" si="10"/>
        <v>0</v>
      </c>
      <c r="H114" s="133">
        <f t="shared" si="11"/>
        <v>7.6923076923076925</v>
      </c>
      <c r="I114" s="131">
        <v>143</v>
      </c>
      <c r="J114" s="131">
        <v>3</v>
      </c>
      <c r="K114" s="131">
        <v>41</v>
      </c>
      <c r="L114" s="131">
        <v>20</v>
      </c>
      <c r="M114" s="131">
        <f t="shared" si="12"/>
        <v>207</v>
      </c>
      <c r="N114" s="132">
        <f t="shared" si="13"/>
        <v>11.111111111111111</v>
      </c>
      <c r="O114" s="133">
        <f t="shared" si="14"/>
        <v>5.6127982646420822</v>
      </c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</row>
    <row r="115" spans="1:67" s="47" customFormat="1" ht="13.5" customHeight="1">
      <c r="A115" s="62" t="s">
        <v>29</v>
      </c>
      <c r="B115" s="61">
        <v>1</v>
      </c>
      <c r="C115" s="61">
        <v>0</v>
      </c>
      <c r="D115" s="61">
        <v>1</v>
      </c>
      <c r="E115" s="61">
        <v>0</v>
      </c>
      <c r="F115" s="61">
        <f t="shared" si="9"/>
        <v>2</v>
      </c>
      <c r="G115" s="60">
        <f t="shared" si="10"/>
        <v>0</v>
      </c>
      <c r="H115" s="59">
        <f t="shared" si="11"/>
        <v>1.9230769230769231</v>
      </c>
      <c r="I115" s="61">
        <v>33</v>
      </c>
      <c r="J115" s="61">
        <v>0</v>
      </c>
      <c r="K115" s="61">
        <v>4</v>
      </c>
      <c r="L115" s="61">
        <v>2</v>
      </c>
      <c r="M115" s="61">
        <f t="shared" si="12"/>
        <v>39</v>
      </c>
      <c r="N115" s="60">
        <f t="shared" si="13"/>
        <v>5.1282051282051277</v>
      </c>
      <c r="O115" s="59">
        <f t="shared" si="14"/>
        <v>1.0574837310195226</v>
      </c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</row>
    <row r="116" spans="1:67" s="47" customFormat="1" ht="13.5" customHeight="1">
      <c r="A116" s="58" t="s">
        <v>30</v>
      </c>
      <c r="B116" s="57">
        <v>2</v>
      </c>
      <c r="C116" s="57">
        <v>0</v>
      </c>
      <c r="D116" s="57">
        <v>0</v>
      </c>
      <c r="E116" s="57">
        <v>0</v>
      </c>
      <c r="F116" s="57">
        <f t="shared" si="9"/>
        <v>2</v>
      </c>
      <c r="G116" s="56">
        <f t="shared" si="10"/>
        <v>0</v>
      </c>
      <c r="H116" s="55">
        <f t="shared" si="11"/>
        <v>1.9230769230769231</v>
      </c>
      <c r="I116" s="57">
        <v>40</v>
      </c>
      <c r="J116" s="57">
        <v>1</v>
      </c>
      <c r="K116" s="57">
        <v>2</v>
      </c>
      <c r="L116" s="57">
        <v>2</v>
      </c>
      <c r="M116" s="57">
        <f t="shared" si="12"/>
        <v>45</v>
      </c>
      <c r="N116" s="56">
        <f t="shared" si="13"/>
        <v>6.666666666666667</v>
      </c>
      <c r="O116" s="55">
        <f t="shared" si="14"/>
        <v>1.2201735357917571</v>
      </c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</row>
    <row r="117" spans="1:67" s="47" customFormat="1" ht="13.5" customHeight="1">
      <c r="A117" s="58" t="s">
        <v>31</v>
      </c>
      <c r="B117" s="57">
        <v>0</v>
      </c>
      <c r="C117" s="57">
        <v>0</v>
      </c>
      <c r="D117" s="57">
        <v>0</v>
      </c>
      <c r="E117" s="57">
        <v>0</v>
      </c>
      <c r="F117" s="57">
        <f t="shared" si="9"/>
        <v>0</v>
      </c>
      <c r="G117" s="56">
        <f t="shared" si="10"/>
        <v>0</v>
      </c>
      <c r="H117" s="55">
        <f t="shared" si="11"/>
        <v>0</v>
      </c>
      <c r="I117" s="57">
        <v>24</v>
      </c>
      <c r="J117" s="57">
        <v>0</v>
      </c>
      <c r="K117" s="57">
        <v>5</v>
      </c>
      <c r="L117" s="57">
        <v>2</v>
      </c>
      <c r="M117" s="57">
        <f t="shared" si="12"/>
        <v>31</v>
      </c>
      <c r="N117" s="56">
        <f t="shared" si="13"/>
        <v>6.4516129032258061</v>
      </c>
      <c r="O117" s="55">
        <f t="shared" si="14"/>
        <v>0.84056399132321036</v>
      </c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</row>
    <row r="118" spans="1:67" s="47" customFormat="1" ht="13.5" customHeight="1">
      <c r="A118" s="58" t="s">
        <v>32</v>
      </c>
      <c r="B118" s="57">
        <v>0</v>
      </c>
      <c r="C118" s="57">
        <v>0</v>
      </c>
      <c r="D118" s="57">
        <v>1</v>
      </c>
      <c r="E118" s="57">
        <v>0</v>
      </c>
      <c r="F118" s="57">
        <f t="shared" si="9"/>
        <v>1</v>
      </c>
      <c r="G118" s="56">
        <f t="shared" si="10"/>
        <v>0</v>
      </c>
      <c r="H118" s="55">
        <f t="shared" si="11"/>
        <v>0.96153846153846156</v>
      </c>
      <c r="I118" s="57">
        <v>35</v>
      </c>
      <c r="J118" s="57">
        <v>3</v>
      </c>
      <c r="K118" s="57">
        <v>7</v>
      </c>
      <c r="L118" s="57">
        <v>2</v>
      </c>
      <c r="M118" s="57">
        <f t="shared" si="12"/>
        <v>47</v>
      </c>
      <c r="N118" s="56">
        <f t="shared" si="13"/>
        <v>10.638297872340425</v>
      </c>
      <c r="O118" s="55">
        <f t="shared" si="14"/>
        <v>1.2744034707158352</v>
      </c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</row>
    <row r="119" spans="1:67" s="47" customFormat="1" ht="13.5" customHeight="1">
      <c r="A119" s="58" t="s">
        <v>33</v>
      </c>
      <c r="B119" s="57">
        <v>2</v>
      </c>
      <c r="C119" s="57">
        <v>0</v>
      </c>
      <c r="D119" s="57">
        <v>0</v>
      </c>
      <c r="E119" s="57">
        <v>1</v>
      </c>
      <c r="F119" s="57">
        <f t="shared" si="9"/>
        <v>3</v>
      </c>
      <c r="G119" s="56">
        <f t="shared" si="10"/>
        <v>33.333333333333329</v>
      </c>
      <c r="H119" s="55">
        <f t="shared" si="11"/>
        <v>2.8846153846153846</v>
      </c>
      <c r="I119" s="57">
        <v>38</v>
      </c>
      <c r="J119" s="57">
        <v>5</v>
      </c>
      <c r="K119" s="57">
        <v>2</v>
      </c>
      <c r="L119" s="57">
        <v>2</v>
      </c>
      <c r="M119" s="57">
        <f t="shared" si="12"/>
        <v>47</v>
      </c>
      <c r="N119" s="56">
        <f t="shared" si="13"/>
        <v>14.893617021276595</v>
      </c>
      <c r="O119" s="55">
        <f t="shared" si="14"/>
        <v>1.2744034707158352</v>
      </c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</row>
    <row r="120" spans="1:67" s="47" customFormat="1" ht="13.5" customHeight="1">
      <c r="A120" s="58" t="s">
        <v>34</v>
      </c>
      <c r="B120" s="57">
        <v>1</v>
      </c>
      <c r="C120" s="57">
        <v>0</v>
      </c>
      <c r="D120" s="57">
        <v>0</v>
      </c>
      <c r="E120" s="57">
        <v>0</v>
      </c>
      <c r="F120" s="57">
        <f t="shared" si="9"/>
        <v>1</v>
      </c>
      <c r="G120" s="56">
        <f t="shared" si="10"/>
        <v>0</v>
      </c>
      <c r="H120" s="55">
        <f t="shared" si="11"/>
        <v>0.96153846153846156</v>
      </c>
      <c r="I120" s="57">
        <v>23</v>
      </c>
      <c r="J120" s="57">
        <v>0</v>
      </c>
      <c r="K120" s="57">
        <v>7</v>
      </c>
      <c r="L120" s="57">
        <v>0</v>
      </c>
      <c r="M120" s="57">
        <f t="shared" si="12"/>
        <v>30</v>
      </c>
      <c r="N120" s="56">
        <f t="shared" si="13"/>
        <v>0</v>
      </c>
      <c r="O120" s="55">
        <f t="shared" si="14"/>
        <v>0.81344902386117135</v>
      </c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</row>
    <row r="121" spans="1:67" s="47" customFormat="1" ht="13.5" customHeight="1">
      <c r="A121" s="54" t="s">
        <v>15</v>
      </c>
      <c r="B121" s="53">
        <f>SUM(B115:B120)</f>
        <v>6</v>
      </c>
      <c r="C121" s="53">
        <f>SUM(C115:C120)</f>
        <v>0</v>
      </c>
      <c r="D121" s="53">
        <f>SUM(D115:D120)</f>
        <v>2</v>
      </c>
      <c r="E121" s="53">
        <f>SUM(E115:E120)</f>
        <v>1</v>
      </c>
      <c r="F121" s="53">
        <f t="shared" si="9"/>
        <v>9</v>
      </c>
      <c r="G121" s="52">
        <f t="shared" si="10"/>
        <v>11.111111111111111</v>
      </c>
      <c r="H121" s="51">
        <f t="shared" si="11"/>
        <v>8.6538461538461533</v>
      </c>
      <c r="I121" s="53">
        <f>SUM(I115:I120)</f>
        <v>193</v>
      </c>
      <c r="J121" s="53">
        <f>SUM(J115:J120)</f>
        <v>9</v>
      </c>
      <c r="K121" s="53">
        <f>SUM(K115:K120)</f>
        <v>27</v>
      </c>
      <c r="L121" s="53">
        <f>SUM(L115:L120)</f>
        <v>10</v>
      </c>
      <c r="M121" s="53">
        <f t="shared" si="12"/>
        <v>239</v>
      </c>
      <c r="N121" s="52">
        <f t="shared" si="13"/>
        <v>7.9497907949790791</v>
      </c>
      <c r="O121" s="51">
        <f t="shared" si="14"/>
        <v>6.4804772234273322</v>
      </c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</row>
    <row r="122" spans="1:67" s="47" customFormat="1" ht="13.5" customHeight="1">
      <c r="A122" s="62" t="s">
        <v>35</v>
      </c>
      <c r="B122" s="61">
        <v>1</v>
      </c>
      <c r="C122" s="61">
        <v>0</v>
      </c>
      <c r="D122" s="61">
        <v>0</v>
      </c>
      <c r="E122" s="61">
        <v>0</v>
      </c>
      <c r="F122" s="61">
        <f t="shared" si="9"/>
        <v>1</v>
      </c>
      <c r="G122" s="60">
        <f t="shared" si="10"/>
        <v>0</v>
      </c>
      <c r="H122" s="59">
        <f t="shared" si="11"/>
        <v>0.96153846153846156</v>
      </c>
      <c r="I122" s="61">
        <v>31</v>
      </c>
      <c r="J122" s="61">
        <v>1</v>
      </c>
      <c r="K122" s="61">
        <v>4</v>
      </c>
      <c r="L122" s="61">
        <v>1</v>
      </c>
      <c r="M122" s="61">
        <f t="shared" si="12"/>
        <v>37</v>
      </c>
      <c r="N122" s="60">
        <f t="shared" si="13"/>
        <v>5.4054054054054053</v>
      </c>
      <c r="O122" s="59">
        <f t="shared" si="14"/>
        <v>1.0032537960954446</v>
      </c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</row>
    <row r="123" spans="1:67" s="47" customFormat="1" ht="13.5" customHeight="1">
      <c r="A123" s="58" t="s">
        <v>36</v>
      </c>
      <c r="B123" s="57">
        <v>2</v>
      </c>
      <c r="C123" s="57">
        <v>0</v>
      </c>
      <c r="D123" s="57">
        <v>1</v>
      </c>
      <c r="E123" s="57">
        <v>0</v>
      </c>
      <c r="F123" s="57">
        <f t="shared" si="9"/>
        <v>3</v>
      </c>
      <c r="G123" s="56">
        <f t="shared" si="10"/>
        <v>0</v>
      </c>
      <c r="H123" s="55">
        <f t="shared" si="11"/>
        <v>2.8846153846153846</v>
      </c>
      <c r="I123" s="57">
        <v>38</v>
      </c>
      <c r="J123" s="57">
        <v>4</v>
      </c>
      <c r="K123" s="57">
        <v>5</v>
      </c>
      <c r="L123" s="57">
        <v>1</v>
      </c>
      <c r="M123" s="57">
        <f t="shared" si="12"/>
        <v>48</v>
      </c>
      <c r="N123" s="56">
        <f t="shared" si="13"/>
        <v>10.416666666666668</v>
      </c>
      <c r="O123" s="55">
        <f t="shared" si="14"/>
        <v>1.3015184381778742</v>
      </c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</row>
    <row r="124" spans="1:67" s="47" customFormat="1" ht="13.5" customHeight="1">
      <c r="A124" s="58" t="s">
        <v>37</v>
      </c>
      <c r="B124" s="57">
        <v>1</v>
      </c>
      <c r="C124" s="57">
        <v>0</v>
      </c>
      <c r="D124" s="57">
        <v>0</v>
      </c>
      <c r="E124" s="57">
        <v>0</v>
      </c>
      <c r="F124" s="57">
        <f t="shared" si="9"/>
        <v>1</v>
      </c>
      <c r="G124" s="56">
        <f t="shared" si="10"/>
        <v>0</v>
      </c>
      <c r="H124" s="55">
        <f t="shared" si="11"/>
        <v>0.96153846153846156</v>
      </c>
      <c r="I124" s="57">
        <v>23</v>
      </c>
      <c r="J124" s="57">
        <v>1</v>
      </c>
      <c r="K124" s="57">
        <v>2</v>
      </c>
      <c r="L124" s="57">
        <v>0</v>
      </c>
      <c r="M124" s="57">
        <f t="shared" si="12"/>
        <v>26</v>
      </c>
      <c r="N124" s="56">
        <f t="shared" si="13"/>
        <v>3.8461538461538463</v>
      </c>
      <c r="O124" s="55">
        <f t="shared" si="14"/>
        <v>0.7049891540130151</v>
      </c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</row>
    <row r="125" spans="1:67" s="47" customFormat="1" ht="13.5" customHeight="1">
      <c r="A125" s="58" t="s">
        <v>38</v>
      </c>
      <c r="B125" s="57">
        <v>1</v>
      </c>
      <c r="C125" s="57">
        <v>0</v>
      </c>
      <c r="D125" s="57">
        <v>1</v>
      </c>
      <c r="E125" s="57">
        <v>0</v>
      </c>
      <c r="F125" s="57">
        <f t="shared" si="9"/>
        <v>2</v>
      </c>
      <c r="G125" s="56">
        <f t="shared" si="10"/>
        <v>0</v>
      </c>
      <c r="H125" s="55">
        <f t="shared" si="11"/>
        <v>1.9230769230769231</v>
      </c>
      <c r="I125" s="57">
        <v>13</v>
      </c>
      <c r="J125" s="57">
        <v>3</v>
      </c>
      <c r="K125" s="57">
        <v>2</v>
      </c>
      <c r="L125" s="57">
        <v>1</v>
      </c>
      <c r="M125" s="57">
        <f t="shared" si="12"/>
        <v>19</v>
      </c>
      <c r="N125" s="56">
        <f t="shared" si="13"/>
        <v>21.052631578947366</v>
      </c>
      <c r="O125" s="55">
        <f t="shared" si="14"/>
        <v>0.51518438177874193</v>
      </c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</row>
    <row r="126" spans="1:67" s="47" customFormat="1" ht="13.5" customHeight="1">
      <c r="A126" s="58" t="s">
        <v>39</v>
      </c>
      <c r="B126" s="57">
        <v>2</v>
      </c>
      <c r="C126" s="57">
        <v>0</v>
      </c>
      <c r="D126" s="57">
        <v>1</v>
      </c>
      <c r="E126" s="57">
        <v>1</v>
      </c>
      <c r="F126" s="57">
        <f t="shared" si="9"/>
        <v>4</v>
      </c>
      <c r="G126" s="56">
        <f t="shared" si="10"/>
        <v>25</v>
      </c>
      <c r="H126" s="55">
        <f t="shared" si="11"/>
        <v>3.8461538461538463</v>
      </c>
      <c r="I126" s="57">
        <v>27</v>
      </c>
      <c r="J126" s="57">
        <v>0</v>
      </c>
      <c r="K126" s="57">
        <v>3</v>
      </c>
      <c r="L126" s="57">
        <v>3</v>
      </c>
      <c r="M126" s="57">
        <f t="shared" si="12"/>
        <v>33</v>
      </c>
      <c r="N126" s="56">
        <f t="shared" si="13"/>
        <v>9.0909090909090917</v>
      </c>
      <c r="O126" s="55">
        <f t="shared" si="14"/>
        <v>0.8947939262472886</v>
      </c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</row>
    <row r="127" spans="1:67" s="47" customFormat="1" ht="13.5" customHeight="1">
      <c r="A127" s="58" t="s">
        <v>40</v>
      </c>
      <c r="B127" s="57">
        <v>0</v>
      </c>
      <c r="C127" s="57">
        <v>0</v>
      </c>
      <c r="D127" s="57">
        <v>1</v>
      </c>
      <c r="E127" s="57">
        <v>0</v>
      </c>
      <c r="F127" s="57">
        <f t="shared" si="9"/>
        <v>1</v>
      </c>
      <c r="G127" s="56">
        <f t="shared" si="10"/>
        <v>0</v>
      </c>
      <c r="H127" s="55">
        <f t="shared" si="11"/>
        <v>0.96153846153846156</v>
      </c>
      <c r="I127" s="57">
        <v>40</v>
      </c>
      <c r="J127" s="57">
        <v>2</v>
      </c>
      <c r="K127" s="57">
        <v>11</v>
      </c>
      <c r="L127" s="57">
        <v>4</v>
      </c>
      <c r="M127" s="57">
        <f t="shared" si="12"/>
        <v>57</v>
      </c>
      <c r="N127" s="56">
        <f t="shared" si="13"/>
        <v>10.526315789473683</v>
      </c>
      <c r="O127" s="55">
        <f t="shared" si="14"/>
        <v>1.5455531453362255</v>
      </c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</row>
    <row r="128" spans="1:67" s="47" customFormat="1" ht="13.5" customHeight="1">
      <c r="A128" s="54" t="s">
        <v>15</v>
      </c>
      <c r="B128" s="53">
        <f>SUM(B122:B127)</f>
        <v>7</v>
      </c>
      <c r="C128" s="53">
        <f>SUM(C122:C127)</f>
        <v>0</v>
      </c>
      <c r="D128" s="53">
        <f>SUM(D122:D127)</f>
        <v>4</v>
      </c>
      <c r="E128" s="53">
        <f>SUM(E122:E127)</f>
        <v>1</v>
      </c>
      <c r="F128" s="53">
        <f t="shared" si="9"/>
        <v>12</v>
      </c>
      <c r="G128" s="52">
        <f t="shared" si="10"/>
        <v>8.3333333333333321</v>
      </c>
      <c r="H128" s="51">
        <f t="shared" si="11"/>
        <v>11.538461538461538</v>
      </c>
      <c r="I128" s="53">
        <f>SUM(I122:I127)</f>
        <v>172</v>
      </c>
      <c r="J128" s="53">
        <f>SUM(J122:J127)</f>
        <v>11</v>
      </c>
      <c r="K128" s="53">
        <f>SUM(K122:K127)</f>
        <v>27</v>
      </c>
      <c r="L128" s="53">
        <f>SUM(L122:L127)</f>
        <v>10</v>
      </c>
      <c r="M128" s="53">
        <f t="shared" si="12"/>
        <v>220</v>
      </c>
      <c r="N128" s="52">
        <f t="shared" si="13"/>
        <v>9.5454545454545467</v>
      </c>
      <c r="O128" s="51">
        <f t="shared" si="14"/>
        <v>5.9652928416485906</v>
      </c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</row>
    <row r="129" spans="1:67" s="47" customFormat="1" ht="13.5" customHeight="1">
      <c r="A129" s="54" t="s">
        <v>41</v>
      </c>
      <c r="B129" s="53">
        <f>SUM(B99,B106:B114,B121,B128)</f>
        <v>70</v>
      </c>
      <c r="C129" s="53">
        <f>SUM(C99,C106:C114,C121,C128)</f>
        <v>0</v>
      </c>
      <c r="D129" s="53">
        <f>SUM(D99,D106:D114,D121,D128)</f>
        <v>19</v>
      </c>
      <c r="E129" s="53">
        <f>SUM(E99,E106:E114,E121,E128)</f>
        <v>15</v>
      </c>
      <c r="F129" s="53">
        <f t="shared" si="9"/>
        <v>104</v>
      </c>
      <c r="G129" s="52">
        <f t="shared" si="10"/>
        <v>14.423076923076922</v>
      </c>
      <c r="H129" s="51">
        <f t="shared" si="11"/>
        <v>100</v>
      </c>
      <c r="I129" s="53">
        <f>SUM(I99,I106:I114,I121,I128)</f>
        <v>2863</v>
      </c>
      <c r="J129" s="53">
        <f>SUM(J99,J106:J114,J121,J128)</f>
        <v>69</v>
      </c>
      <c r="K129" s="53">
        <f>SUM(K99,K106:K114,K121,K128)</f>
        <v>464</v>
      </c>
      <c r="L129" s="53">
        <f>SUM(L99,L106:L114,L121,L128)</f>
        <v>292</v>
      </c>
      <c r="M129" s="53">
        <f t="shared" si="12"/>
        <v>3688</v>
      </c>
      <c r="N129" s="52">
        <f t="shared" si="13"/>
        <v>9.7885032537960956</v>
      </c>
      <c r="O129" s="51">
        <f t="shared" si="14"/>
        <v>100</v>
      </c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</row>
    <row r="130" spans="1:67" s="47" customFormat="1" ht="13.5" customHeight="1">
      <c r="A130" s="95"/>
      <c r="B130" s="95"/>
      <c r="C130" s="95"/>
      <c r="D130" s="95"/>
      <c r="E130" s="95"/>
      <c r="F130" s="95"/>
      <c r="G130" s="96"/>
      <c r="H130" s="96"/>
      <c r="I130" s="95"/>
      <c r="J130" s="95"/>
      <c r="K130" s="95"/>
      <c r="L130" s="95"/>
      <c r="M130" s="95"/>
      <c r="N130" s="96"/>
      <c r="O130" s="96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</row>
    <row r="131" spans="1:67" s="47" customFormat="1" ht="13.5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</row>
    <row r="132" spans="1:67" s="47" customFormat="1" ht="13.5" customHeight="1">
      <c r="A132" s="74" t="s">
        <v>0</v>
      </c>
      <c r="B132" s="73"/>
      <c r="C132" s="72"/>
      <c r="D132" s="72"/>
      <c r="E132" s="72"/>
      <c r="F132" s="72"/>
      <c r="G132" s="72"/>
      <c r="H132" s="71"/>
      <c r="I132" s="73" t="s">
        <v>66</v>
      </c>
      <c r="J132" s="72"/>
      <c r="K132" s="72"/>
      <c r="L132" s="72"/>
      <c r="M132" s="72"/>
      <c r="N132" s="72"/>
      <c r="O132" s="71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</row>
    <row r="133" spans="1:67" s="47" customFormat="1" ht="38.1" customHeight="1">
      <c r="A133" s="69" t="s">
        <v>1</v>
      </c>
      <c r="B133" s="67" t="s">
        <v>2</v>
      </c>
      <c r="C133" s="66" t="s">
        <v>3</v>
      </c>
      <c r="D133" s="65" t="s">
        <v>4</v>
      </c>
      <c r="E133" s="66" t="s">
        <v>5</v>
      </c>
      <c r="F133" s="65" t="s">
        <v>6</v>
      </c>
      <c r="G133" s="65" t="s">
        <v>7</v>
      </c>
      <c r="H133" s="68" t="s">
        <v>8</v>
      </c>
      <c r="I133" s="67" t="s">
        <v>2</v>
      </c>
      <c r="J133" s="65" t="s">
        <v>3</v>
      </c>
      <c r="K133" s="65" t="s">
        <v>4</v>
      </c>
      <c r="L133" s="66" t="s">
        <v>5</v>
      </c>
      <c r="M133" s="65" t="s">
        <v>6</v>
      </c>
      <c r="N133" s="65" t="s">
        <v>7</v>
      </c>
      <c r="O133" s="64" t="s">
        <v>8</v>
      </c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</row>
    <row r="134" spans="1:67" s="47" customFormat="1" ht="13.5" customHeight="1">
      <c r="A134" s="62" t="s">
        <v>9</v>
      </c>
      <c r="B134" s="61"/>
      <c r="C134" s="61"/>
      <c r="D134" s="61"/>
      <c r="E134" s="61"/>
      <c r="F134" s="61"/>
      <c r="G134" s="60"/>
      <c r="H134" s="59"/>
      <c r="I134" s="61">
        <f>SUM(方向別!B93,方向別!I93)</f>
        <v>54</v>
      </c>
      <c r="J134" s="61">
        <f>SUM(方向別!C93,方向別!J93)</f>
        <v>0</v>
      </c>
      <c r="K134" s="61">
        <f>SUM(方向別!D93,方向別!K93)</f>
        <v>12</v>
      </c>
      <c r="L134" s="61">
        <f>SUM(方向別!E93,方向別!L93)</f>
        <v>2</v>
      </c>
      <c r="M134" s="61">
        <f t="shared" ref="M134:M170" si="15">SUM(I134:L134)</f>
        <v>68</v>
      </c>
      <c r="N134" s="60">
        <f t="shared" ref="N134:N170" si="16">IF(SUM(J134,L134)=0,0,SUM(J134,L134)/M134*100)</f>
        <v>2.9411764705882351</v>
      </c>
      <c r="O134" s="59">
        <f t="shared" ref="O134:O170" si="17">IF(M134=0,0,M134/M$170*100)</f>
        <v>1.7932489451476792</v>
      </c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</row>
    <row r="135" spans="1:67" s="47" customFormat="1" ht="13.5" customHeight="1">
      <c r="A135" s="58" t="s">
        <v>10</v>
      </c>
      <c r="B135" s="57"/>
      <c r="C135" s="57"/>
      <c r="D135" s="57"/>
      <c r="E135" s="57"/>
      <c r="F135" s="57"/>
      <c r="G135" s="56"/>
      <c r="H135" s="55"/>
      <c r="I135" s="57">
        <f>SUM(方向別!B94,方向別!I94)</f>
        <v>89</v>
      </c>
      <c r="J135" s="57">
        <f>SUM(方向別!C94,方向別!J94)</f>
        <v>0</v>
      </c>
      <c r="K135" s="57">
        <f>SUM(方向別!D94,方向別!K94)</f>
        <v>8</v>
      </c>
      <c r="L135" s="57">
        <f>SUM(方向別!E94,方向別!L94)</f>
        <v>2</v>
      </c>
      <c r="M135" s="57">
        <f t="shared" si="15"/>
        <v>99</v>
      </c>
      <c r="N135" s="56">
        <f t="shared" si="16"/>
        <v>2.0202020202020203</v>
      </c>
      <c r="O135" s="55">
        <f t="shared" si="17"/>
        <v>2.6107594936708862</v>
      </c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</row>
    <row r="136" spans="1:67" s="47" customFormat="1" ht="13.5" customHeight="1">
      <c r="A136" s="58" t="s">
        <v>11</v>
      </c>
      <c r="B136" s="57"/>
      <c r="C136" s="57"/>
      <c r="D136" s="57"/>
      <c r="E136" s="57"/>
      <c r="F136" s="57"/>
      <c r="G136" s="56"/>
      <c r="H136" s="55"/>
      <c r="I136" s="57">
        <f>SUM(方向別!B95,方向別!I95)</f>
        <v>83</v>
      </c>
      <c r="J136" s="57">
        <f>SUM(方向別!C95,方向別!J95)</f>
        <v>2</v>
      </c>
      <c r="K136" s="57">
        <f>SUM(方向別!D95,方向別!K95)</f>
        <v>11</v>
      </c>
      <c r="L136" s="57">
        <f>SUM(方向別!E95,方向別!L95)</f>
        <v>9</v>
      </c>
      <c r="M136" s="57">
        <f t="shared" si="15"/>
        <v>105</v>
      </c>
      <c r="N136" s="56">
        <f t="shared" si="16"/>
        <v>10.476190476190476</v>
      </c>
      <c r="O136" s="55">
        <f t="shared" si="17"/>
        <v>2.7689873417721516</v>
      </c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</row>
    <row r="137" spans="1:67" s="47" customFormat="1" ht="13.5" customHeight="1">
      <c r="A137" s="58" t="s">
        <v>12</v>
      </c>
      <c r="B137" s="57"/>
      <c r="C137" s="57"/>
      <c r="D137" s="57"/>
      <c r="E137" s="57"/>
      <c r="F137" s="57"/>
      <c r="G137" s="56"/>
      <c r="H137" s="55"/>
      <c r="I137" s="57">
        <f>SUM(方向別!B96,方向別!I96)</f>
        <v>110</v>
      </c>
      <c r="J137" s="57">
        <f>SUM(方向別!C96,方向別!J96)</f>
        <v>0</v>
      </c>
      <c r="K137" s="57">
        <f>SUM(方向別!D96,方向別!K96)</f>
        <v>14</v>
      </c>
      <c r="L137" s="57">
        <f>SUM(方向別!E96,方向別!L96)</f>
        <v>4</v>
      </c>
      <c r="M137" s="57">
        <f t="shared" si="15"/>
        <v>128</v>
      </c>
      <c r="N137" s="56">
        <f t="shared" si="16"/>
        <v>3.125</v>
      </c>
      <c r="O137" s="55">
        <f t="shared" si="17"/>
        <v>3.3755274261603372</v>
      </c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</row>
    <row r="138" spans="1:67" s="47" customFormat="1" ht="13.5" customHeight="1">
      <c r="A138" s="58" t="s">
        <v>13</v>
      </c>
      <c r="B138" s="57"/>
      <c r="C138" s="57"/>
      <c r="D138" s="57"/>
      <c r="E138" s="57"/>
      <c r="F138" s="57"/>
      <c r="G138" s="56"/>
      <c r="H138" s="55"/>
      <c r="I138" s="57">
        <f>SUM(方向別!B97,方向別!I97)</f>
        <v>99</v>
      </c>
      <c r="J138" s="57">
        <f>SUM(方向別!C97,方向別!J97)</f>
        <v>4</v>
      </c>
      <c r="K138" s="57">
        <f>SUM(方向別!D97,方向別!K97)</f>
        <v>14</v>
      </c>
      <c r="L138" s="57">
        <f>SUM(方向別!E97,方向別!L97)</f>
        <v>3</v>
      </c>
      <c r="M138" s="57">
        <f t="shared" si="15"/>
        <v>120</v>
      </c>
      <c r="N138" s="56">
        <f t="shared" si="16"/>
        <v>5.833333333333333</v>
      </c>
      <c r="O138" s="55">
        <f t="shared" si="17"/>
        <v>3.1645569620253164</v>
      </c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</row>
    <row r="139" spans="1:67" s="47" customFormat="1" ht="13.5" customHeight="1">
      <c r="A139" s="58" t="s">
        <v>14</v>
      </c>
      <c r="B139" s="57"/>
      <c r="C139" s="57"/>
      <c r="D139" s="57"/>
      <c r="E139" s="57"/>
      <c r="F139" s="57"/>
      <c r="G139" s="56"/>
      <c r="H139" s="55"/>
      <c r="I139" s="57">
        <f>SUM(方向別!B98,方向別!I98)</f>
        <v>108</v>
      </c>
      <c r="J139" s="57">
        <f>SUM(方向別!C98,方向別!J98)</f>
        <v>1</v>
      </c>
      <c r="K139" s="57">
        <f>SUM(方向別!D98,方向別!K98)</f>
        <v>15</v>
      </c>
      <c r="L139" s="57">
        <f>SUM(方向別!E98,方向別!L98)</f>
        <v>3</v>
      </c>
      <c r="M139" s="57">
        <f t="shared" si="15"/>
        <v>127</v>
      </c>
      <c r="N139" s="56">
        <f t="shared" si="16"/>
        <v>3.1496062992125982</v>
      </c>
      <c r="O139" s="55">
        <f t="shared" si="17"/>
        <v>3.3491561181434601</v>
      </c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</row>
    <row r="140" spans="1:67" s="47" customFormat="1" ht="13.5" customHeight="1">
      <c r="A140" s="54" t="s">
        <v>15</v>
      </c>
      <c r="B140" s="53"/>
      <c r="C140" s="53"/>
      <c r="D140" s="53"/>
      <c r="E140" s="53"/>
      <c r="F140" s="53"/>
      <c r="G140" s="52"/>
      <c r="H140" s="51"/>
      <c r="I140" s="53">
        <f>SUM(I134:I139)</f>
        <v>543</v>
      </c>
      <c r="J140" s="53">
        <f>SUM(J134:J139)</f>
        <v>7</v>
      </c>
      <c r="K140" s="53">
        <f>SUM(K134:K139)</f>
        <v>74</v>
      </c>
      <c r="L140" s="53">
        <f>SUM(L134:L139)</f>
        <v>23</v>
      </c>
      <c r="M140" s="53">
        <f t="shared" si="15"/>
        <v>647</v>
      </c>
      <c r="N140" s="52">
        <f t="shared" si="16"/>
        <v>4.6367851622874809</v>
      </c>
      <c r="O140" s="51">
        <f t="shared" si="17"/>
        <v>17.062236286919834</v>
      </c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</row>
    <row r="141" spans="1:67" s="47" customFormat="1" ht="13.5" customHeight="1">
      <c r="A141" s="62" t="s">
        <v>16</v>
      </c>
      <c r="B141" s="61"/>
      <c r="C141" s="61"/>
      <c r="D141" s="61"/>
      <c r="E141" s="61"/>
      <c r="F141" s="61"/>
      <c r="G141" s="60"/>
      <c r="H141" s="59"/>
      <c r="I141" s="61">
        <f>SUM(方向別!B100,方向別!I100)</f>
        <v>153</v>
      </c>
      <c r="J141" s="61">
        <f>SUM(方向別!C100,方向別!J100)</f>
        <v>3</v>
      </c>
      <c r="K141" s="61">
        <f>SUM(方向別!D100,方向別!K100)</f>
        <v>17</v>
      </c>
      <c r="L141" s="61">
        <f>SUM(方向別!E100,方向別!L100)</f>
        <v>4</v>
      </c>
      <c r="M141" s="61">
        <f t="shared" si="15"/>
        <v>177</v>
      </c>
      <c r="N141" s="60">
        <f t="shared" si="16"/>
        <v>3.9548022598870061</v>
      </c>
      <c r="O141" s="59">
        <f t="shared" si="17"/>
        <v>4.6677215189873413</v>
      </c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</row>
    <row r="142" spans="1:67" s="47" customFormat="1" ht="13.5" customHeight="1">
      <c r="A142" s="58" t="s">
        <v>17</v>
      </c>
      <c r="B142" s="57"/>
      <c r="C142" s="57"/>
      <c r="D142" s="57"/>
      <c r="E142" s="57"/>
      <c r="F142" s="57"/>
      <c r="G142" s="56"/>
      <c r="H142" s="55"/>
      <c r="I142" s="57">
        <f>SUM(方向別!B101,方向別!I101)</f>
        <v>128</v>
      </c>
      <c r="J142" s="57">
        <f>SUM(方向別!C101,方向別!J101)</f>
        <v>4</v>
      </c>
      <c r="K142" s="57">
        <f>SUM(方向別!D101,方向別!K101)</f>
        <v>10</v>
      </c>
      <c r="L142" s="57">
        <f>SUM(方向別!E101,方向別!L101)</f>
        <v>3</v>
      </c>
      <c r="M142" s="57">
        <f t="shared" si="15"/>
        <v>145</v>
      </c>
      <c r="N142" s="56">
        <f t="shared" si="16"/>
        <v>4.8275862068965516</v>
      </c>
      <c r="O142" s="55">
        <f t="shared" si="17"/>
        <v>3.823839662447257</v>
      </c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</row>
    <row r="143" spans="1:67" s="47" customFormat="1" ht="13.5" customHeight="1">
      <c r="A143" s="58" t="s">
        <v>18</v>
      </c>
      <c r="B143" s="57"/>
      <c r="C143" s="57"/>
      <c r="D143" s="57"/>
      <c r="E143" s="57"/>
      <c r="F143" s="57"/>
      <c r="G143" s="56"/>
      <c r="H143" s="55"/>
      <c r="I143" s="57">
        <f>SUM(方向別!B102,方向別!I102)</f>
        <v>103</v>
      </c>
      <c r="J143" s="57">
        <f>SUM(方向別!C102,方向別!J102)</f>
        <v>1</v>
      </c>
      <c r="K143" s="57">
        <f>SUM(方向別!D102,方向別!K102)</f>
        <v>13</v>
      </c>
      <c r="L143" s="57">
        <f>SUM(方向別!E102,方向別!L102)</f>
        <v>5</v>
      </c>
      <c r="M143" s="57">
        <f t="shared" si="15"/>
        <v>122</v>
      </c>
      <c r="N143" s="56">
        <f t="shared" si="16"/>
        <v>4.918032786885246</v>
      </c>
      <c r="O143" s="55">
        <f t="shared" si="17"/>
        <v>3.2172995780590719</v>
      </c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</row>
    <row r="144" spans="1:67" s="47" customFormat="1" ht="13.5" customHeight="1">
      <c r="A144" s="58" t="s">
        <v>19</v>
      </c>
      <c r="B144" s="57"/>
      <c r="C144" s="57"/>
      <c r="D144" s="57"/>
      <c r="E144" s="57"/>
      <c r="F144" s="57"/>
      <c r="G144" s="56"/>
      <c r="H144" s="55"/>
      <c r="I144" s="57">
        <f>SUM(方向別!B103,方向別!I103)</f>
        <v>72</v>
      </c>
      <c r="J144" s="57">
        <f>SUM(方向別!C103,方向別!J103)</f>
        <v>4</v>
      </c>
      <c r="K144" s="57">
        <f>SUM(方向別!D103,方向別!K103)</f>
        <v>6</v>
      </c>
      <c r="L144" s="57">
        <f>SUM(方向別!E103,方向別!L103)</f>
        <v>5</v>
      </c>
      <c r="M144" s="57">
        <f t="shared" si="15"/>
        <v>87</v>
      </c>
      <c r="N144" s="56">
        <f t="shared" si="16"/>
        <v>10.344827586206897</v>
      </c>
      <c r="O144" s="55">
        <f t="shared" si="17"/>
        <v>2.2943037974683547</v>
      </c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</row>
    <row r="145" spans="1:52" s="47" customFormat="1" ht="13.5" customHeight="1">
      <c r="A145" s="58" t="s">
        <v>20</v>
      </c>
      <c r="B145" s="57"/>
      <c r="C145" s="57"/>
      <c r="D145" s="57"/>
      <c r="E145" s="57"/>
      <c r="F145" s="57"/>
      <c r="G145" s="56"/>
      <c r="H145" s="55"/>
      <c r="I145" s="57">
        <f>SUM(方向別!B104,方向別!I104)</f>
        <v>108</v>
      </c>
      <c r="J145" s="57">
        <f>SUM(方向別!C104,方向別!J104)</f>
        <v>1</v>
      </c>
      <c r="K145" s="57">
        <f>SUM(方向別!D104,方向別!K104)</f>
        <v>3</v>
      </c>
      <c r="L145" s="57">
        <f>SUM(方向別!E104,方向別!L104)</f>
        <v>2</v>
      </c>
      <c r="M145" s="57">
        <f t="shared" si="15"/>
        <v>114</v>
      </c>
      <c r="N145" s="56">
        <f t="shared" si="16"/>
        <v>2.6315789473684208</v>
      </c>
      <c r="O145" s="55">
        <f t="shared" si="17"/>
        <v>3.0063291139240507</v>
      </c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</row>
    <row r="146" spans="1:52" s="47" customFormat="1" ht="13.5" customHeight="1">
      <c r="A146" s="58" t="s">
        <v>21</v>
      </c>
      <c r="B146" s="57"/>
      <c r="C146" s="57"/>
      <c r="D146" s="57"/>
      <c r="E146" s="57"/>
      <c r="F146" s="57"/>
      <c r="G146" s="56"/>
      <c r="H146" s="55"/>
      <c r="I146" s="57">
        <f>SUM(方向別!B105,方向別!I105)</f>
        <v>66</v>
      </c>
      <c r="J146" s="57">
        <f>SUM(方向別!C105,方向別!J105)</f>
        <v>3</v>
      </c>
      <c r="K146" s="57">
        <f>SUM(方向別!D105,方向別!K105)</f>
        <v>8</v>
      </c>
      <c r="L146" s="57">
        <f>SUM(方向別!E105,方向別!L105)</f>
        <v>5</v>
      </c>
      <c r="M146" s="57">
        <f t="shared" si="15"/>
        <v>82</v>
      </c>
      <c r="N146" s="56">
        <f t="shared" si="16"/>
        <v>9.7560975609756095</v>
      </c>
      <c r="O146" s="55">
        <f t="shared" si="17"/>
        <v>2.1624472573839664</v>
      </c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</row>
    <row r="147" spans="1:52" s="47" customFormat="1" ht="13.5" customHeight="1">
      <c r="A147" s="54" t="s">
        <v>15</v>
      </c>
      <c r="B147" s="53"/>
      <c r="C147" s="53"/>
      <c r="D147" s="53"/>
      <c r="E147" s="53"/>
      <c r="F147" s="53"/>
      <c r="G147" s="52"/>
      <c r="H147" s="51"/>
      <c r="I147" s="53">
        <f>SUM(I141:I146)</f>
        <v>630</v>
      </c>
      <c r="J147" s="53">
        <f>SUM(J141:J146)</f>
        <v>16</v>
      </c>
      <c r="K147" s="53">
        <f>SUM(K141:K146)</f>
        <v>57</v>
      </c>
      <c r="L147" s="53">
        <f>SUM(L141:L146)</f>
        <v>24</v>
      </c>
      <c r="M147" s="53">
        <f t="shared" si="15"/>
        <v>727</v>
      </c>
      <c r="N147" s="52">
        <f t="shared" si="16"/>
        <v>5.5020632737276474</v>
      </c>
      <c r="O147" s="51">
        <f t="shared" si="17"/>
        <v>19.171940928270043</v>
      </c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</row>
    <row r="148" spans="1:52" s="47" customFormat="1" ht="13.5" customHeight="1">
      <c r="A148" s="58" t="s">
        <v>22</v>
      </c>
      <c r="B148" s="57"/>
      <c r="C148" s="57"/>
      <c r="D148" s="57"/>
      <c r="E148" s="57"/>
      <c r="F148" s="57"/>
      <c r="G148" s="56"/>
      <c r="H148" s="55"/>
      <c r="I148" s="57">
        <f>SUM(方向別!B107,方向別!I107)</f>
        <v>196</v>
      </c>
      <c r="J148" s="57">
        <f>SUM(方向別!C107,方向別!J107)</f>
        <v>3</v>
      </c>
      <c r="K148" s="57">
        <f>SUM(方向別!D107,方向別!K107)</f>
        <v>46</v>
      </c>
      <c r="L148" s="57">
        <f>SUM(方向別!E107,方向別!L107)</f>
        <v>49</v>
      </c>
      <c r="M148" s="57">
        <f t="shared" si="15"/>
        <v>294</v>
      </c>
      <c r="N148" s="56">
        <f t="shared" si="16"/>
        <v>17.687074829931973</v>
      </c>
      <c r="O148" s="55">
        <f t="shared" si="17"/>
        <v>7.7531645569620249</v>
      </c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</row>
    <row r="149" spans="1:52" s="47" customFormat="1" ht="13.5" customHeight="1">
      <c r="A149" s="58" t="s">
        <v>23</v>
      </c>
      <c r="B149" s="57"/>
      <c r="C149" s="57"/>
      <c r="D149" s="57"/>
      <c r="E149" s="57"/>
      <c r="F149" s="57"/>
      <c r="G149" s="56"/>
      <c r="H149" s="55"/>
      <c r="I149" s="57">
        <f>SUM(方向別!B108,方向別!I108)</f>
        <v>216</v>
      </c>
      <c r="J149" s="57">
        <f>SUM(方向別!C108,方向別!J108)</f>
        <v>1</v>
      </c>
      <c r="K149" s="57">
        <f>SUM(方向別!D108,方向別!K108)</f>
        <v>29</v>
      </c>
      <c r="L149" s="57">
        <f>SUM(方向別!E108,方向別!L108)</f>
        <v>32</v>
      </c>
      <c r="M149" s="57">
        <f t="shared" si="15"/>
        <v>278</v>
      </c>
      <c r="N149" s="56">
        <f t="shared" si="16"/>
        <v>11.870503597122301</v>
      </c>
      <c r="O149" s="55">
        <f t="shared" si="17"/>
        <v>7.3312236286919834</v>
      </c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</row>
    <row r="150" spans="1:52" s="47" customFormat="1" ht="13.5" customHeight="1">
      <c r="A150" s="58" t="s">
        <v>24</v>
      </c>
      <c r="B150" s="57"/>
      <c r="C150" s="57"/>
      <c r="D150" s="57"/>
      <c r="E150" s="57"/>
      <c r="F150" s="57"/>
      <c r="G150" s="56"/>
      <c r="H150" s="55"/>
      <c r="I150" s="57">
        <f>SUM(方向別!B109,方向別!I109)</f>
        <v>143</v>
      </c>
      <c r="J150" s="57">
        <f>SUM(方向別!C109,方向別!J109)</f>
        <v>3</v>
      </c>
      <c r="K150" s="57">
        <f>SUM(方向別!D109,方向別!K109)</f>
        <v>40</v>
      </c>
      <c r="L150" s="57">
        <f>SUM(方向別!E109,方向別!L109)</f>
        <v>29</v>
      </c>
      <c r="M150" s="57">
        <f t="shared" si="15"/>
        <v>215</v>
      </c>
      <c r="N150" s="56">
        <f t="shared" si="16"/>
        <v>14.883720930232558</v>
      </c>
      <c r="O150" s="55">
        <f t="shared" si="17"/>
        <v>5.6698312236286919</v>
      </c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</row>
    <row r="151" spans="1:52" s="47" customFormat="1" ht="13.5" customHeight="1">
      <c r="A151" s="58" t="s">
        <v>25</v>
      </c>
      <c r="B151" s="57"/>
      <c r="C151" s="57"/>
      <c r="D151" s="57"/>
      <c r="E151" s="57"/>
      <c r="F151" s="57"/>
      <c r="G151" s="56"/>
      <c r="H151" s="55"/>
      <c r="I151" s="57">
        <f>SUM(方向別!B110,方向別!I110)</f>
        <v>199</v>
      </c>
      <c r="J151" s="57">
        <f>SUM(方向別!C110,方向別!J110)</f>
        <v>6</v>
      </c>
      <c r="K151" s="57">
        <f>SUM(方向別!D110,方向別!K110)</f>
        <v>29</v>
      </c>
      <c r="L151" s="57">
        <f>SUM(方向別!E110,方向別!L110)</f>
        <v>30</v>
      </c>
      <c r="M151" s="57">
        <f t="shared" si="15"/>
        <v>264</v>
      </c>
      <c r="N151" s="56">
        <f t="shared" si="16"/>
        <v>13.636363636363635</v>
      </c>
      <c r="O151" s="55">
        <f t="shared" si="17"/>
        <v>6.962025316455696</v>
      </c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</row>
    <row r="152" spans="1:52" s="47" customFormat="1" ht="13.5" customHeight="1">
      <c r="A152" s="135" t="s">
        <v>26</v>
      </c>
      <c r="B152" s="101"/>
      <c r="C152" s="101"/>
      <c r="D152" s="101"/>
      <c r="E152" s="101"/>
      <c r="F152" s="101"/>
      <c r="G152" s="102"/>
      <c r="H152" s="103"/>
      <c r="I152" s="101">
        <f>SUM(方向別!B111,方向別!I111)</f>
        <v>165</v>
      </c>
      <c r="J152" s="101">
        <f>SUM(方向別!C111,方向別!J111)</f>
        <v>6</v>
      </c>
      <c r="K152" s="101">
        <f>SUM(方向別!D111,方向別!K111)</f>
        <v>42</v>
      </c>
      <c r="L152" s="101">
        <f>SUM(方向別!E111,方向別!L111)</f>
        <v>29</v>
      </c>
      <c r="M152" s="101">
        <f t="shared" si="15"/>
        <v>242</v>
      </c>
      <c r="N152" s="102">
        <f t="shared" si="16"/>
        <v>14.46280991735537</v>
      </c>
      <c r="O152" s="103">
        <f t="shared" si="17"/>
        <v>6.3818565400843879</v>
      </c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</row>
    <row r="153" spans="1:52" s="47" customFormat="1" ht="13.5" customHeight="1">
      <c r="A153" s="58" t="s">
        <v>27</v>
      </c>
      <c r="B153" s="57"/>
      <c r="C153" s="57"/>
      <c r="D153" s="57"/>
      <c r="E153" s="57"/>
      <c r="F153" s="57"/>
      <c r="G153" s="56"/>
      <c r="H153" s="55"/>
      <c r="I153" s="57">
        <f>SUM(方向別!B112,方向別!I112)</f>
        <v>152</v>
      </c>
      <c r="J153" s="57">
        <f>SUM(方向別!C112,方向別!J112)</f>
        <v>0</v>
      </c>
      <c r="K153" s="57">
        <f>SUM(方向別!D112,方向別!K112)</f>
        <v>34</v>
      </c>
      <c r="L153" s="57">
        <f>SUM(方向別!E112,方向別!L112)</f>
        <v>19</v>
      </c>
      <c r="M153" s="57">
        <f t="shared" si="15"/>
        <v>205</v>
      </c>
      <c r="N153" s="56">
        <f t="shared" si="16"/>
        <v>9.2682926829268286</v>
      </c>
      <c r="O153" s="55">
        <f t="shared" si="17"/>
        <v>5.4061181434599153</v>
      </c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</row>
    <row r="154" spans="1:52" s="47" customFormat="1" ht="13.5" customHeight="1">
      <c r="A154" s="97" t="s">
        <v>28</v>
      </c>
      <c r="B154" s="134"/>
      <c r="C154" s="57"/>
      <c r="D154" s="57"/>
      <c r="E154" s="57"/>
      <c r="F154" s="57"/>
      <c r="G154" s="56"/>
      <c r="H154" s="55"/>
      <c r="I154" s="57">
        <f>SUM(方向別!B113,方向別!I113)</f>
        <v>160</v>
      </c>
      <c r="J154" s="57">
        <f>SUM(方向別!C113,方向別!J113)</f>
        <v>4</v>
      </c>
      <c r="K154" s="57">
        <f>SUM(方向別!D113,方向別!K113)</f>
        <v>31</v>
      </c>
      <c r="L154" s="57">
        <f>SUM(方向別!E113,方向別!L113)</f>
        <v>30</v>
      </c>
      <c r="M154" s="57">
        <f t="shared" si="15"/>
        <v>225</v>
      </c>
      <c r="N154" s="56">
        <f t="shared" si="16"/>
        <v>15.111111111111111</v>
      </c>
      <c r="O154" s="55">
        <f t="shared" si="17"/>
        <v>5.9335443037974684</v>
      </c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</row>
    <row r="155" spans="1:52" s="47" customFormat="1" ht="13.5" customHeight="1">
      <c r="A155" s="58" t="s">
        <v>89</v>
      </c>
      <c r="B155" s="131"/>
      <c r="C155" s="131"/>
      <c r="D155" s="131"/>
      <c r="E155" s="131"/>
      <c r="F155" s="131"/>
      <c r="G155" s="132"/>
      <c r="H155" s="133"/>
      <c r="I155" s="131">
        <f>SUM(方向別!B114,方向別!I114)</f>
        <v>151</v>
      </c>
      <c r="J155" s="131">
        <f>SUM(方向別!C114,方向別!J114)</f>
        <v>3</v>
      </c>
      <c r="K155" s="131">
        <f>SUM(方向別!D114,方向別!K114)</f>
        <v>41</v>
      </c>
      <c r="L155" s="131">
        <f>SUM(方向別!E114,方向別!L114)</f>
        <v>20</v>
      </c>
      <c r="M155" s="131">
        <f t="shared" si="15"/>
        <v>215</v>
      </c>
      <c r="N155" s="132">
        <f t="shared" si="16"/>
        <v>10.697674418604651</v>
      </c>
      <c r="O155" s="133">
        <f t="shared" si="17"/>
        <v>5.6698312236286919</v>
      </c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</row>
    <row r="156" spans="1:52" s="47" customFormat="1" ht="13.5" customHeight="1">
      <c r="A156" s="62" t="s">
        <v>29</v>
      </c>
      <c r="B156" s="61"/>
      <c r="C156" s="61"/>
      <c r="D156" s="61"/>
      <c r="E156" s="61"/>
      <c r="F156" s="61"/>
      <c r="G156" s="60"/>
      <c r="H156" s="59"/>
      <c r="I156" s="61">
        <f>SUM(方向別!B115,方向別!I115)</f>
        <v>34</v>
      </c>
      <c r="J156" s="61">
        <f>SUM(方向別!C115,方向別!J115)</f>
        <v>0</v>
      </c>
      <c r="K156" s="61">
        <f>SUM(方向別!D115,方向別!K115)</f>
        <v>5</v>
      </c>
      <c r="L156" s="61">
        <f>SUM(方向別!E115,方向別!L115)</f>
        <v>2</v>
      </c>
      <c r="M156" s="61">
        <f t="shared" si="15"/>
        <v>41</v>
      </c>
      <c r="N156" s="60">
        <f t="shared" si="16"/>
        <v>4.8780487804878048</v>
      </c>
      <c r="O156" s="59">
        <f t="shared" si="17"/>
        <v>1.0812236286919832</v>
      </c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</row>
    <row r="157" spans="1:52" s="47" customFormat="1" ht="13.5" customHeight="1">
      <c r="A157" s="58" t="s">
        <v>30</v>
      </c>
      <c r="B157" s="57"/>
      <c r="C157" s="57"/>
      <c r="D157" s="57"/>
      <c r="E157" s="57"/>
      <c r="F157" s="57"/>
      <c r="G157" s="56"/>
      <c r="H157" s="55"/>
      <c r="I157" s="57">
        <f>SUM(方向別!B116,方向別!I116)</f>
        <v>42</v>
      </c>
      <c r="J157" s="57">
        <f>SUM(方向別!C116,方向別!J116)</f>
        <v>1</v>
      </c>
      <c r="K157" s="57">
        <f>SUM(方向別!D116,方向別!K116)</f>
        <v>2</v>
      </c>
      <c r="L157" s="57">
        <f>SUM(方向別!E116,方向別!L116)</f>
        <v>2</v>
      </c>
      <c r="M157" s="57">
        <f t="shared" si="15"/>
        <v>47</v>
      </c>
      <c r="N157" s="56">
        <f t="shared" si="16"/>
        <v>6.3829787234042552</v>
      </c>
      <c r="O157" s="55">
        <f t="shared" si="17"/>
        <v>1.239451476793249</v>
      </c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</row>
    <row r="158" spans="1:52" s="47" customFormat="1" ht="13.5" customHeight="1">
      <c r="A158" s="58" t="s">
        <v>31</v>
      </c>
      <c r="B158" s="57"/>
      <c r="C158" s="57"/>
      <c r="D158" s="57"/>
      <c r="E158" s="57"/>
      <c r="F158" s="57"/>
      <c r="G158" s="56"/>
      <c r="H158" s="55"/>
      <c r="I158" s="57">
        <f>SUM(方向別!B117,方向別!I117)</f>
        <v>24</v>
      </c>
      <c r="J158" s="57">
        <f>SUM(方向別!C117,方向別!J117)</f>
        <v>0</v>
      </c>
      <c r="K158" s="57">
        <f>SUM(方向別!D117,方向別!K117)</f>
        <v>5</v>
      </c>
      <c r="L158" s="57">
        <f>SUM(方向別!E117,方向別!L117)</f>
        <v>2</v>
      </c>
      <c r="M158" s="57">
        <f t="shared" si="15"/>
        <v>31</v>
      </c>
      <c r="N158" s="56">
        <f t="shared" si="16"/>
        <v>6.4516129032258061</v>
      </c>
      <c r="O158" s="55">
        <f t="shared" si="17"/>
        <v>0.81751054852320681</v>
      </c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</row>
    <row r="159" spans="1:52" s="47" customFormat="1" ht="13.5" customHeight="1">
      <c r="A159" s="58" t="s">
        <v>32</v>
      </c>
      <c r="B159" s="57"/>
      <c r="C159" s="57"/>
      <c r="D159" s="57"/>
      <c r="E159" s="57"/>
      <c r="F159" s="57"/>
      <c r="G159" s="56"/>
      <c r="H159" s="55"/>
      <c r="I159" s="57">
        <f>SUM(方向別!B118,方向別!I118)</f>
        <v>35</v>
      </c>
      <c r="J159" s="57">
        <f>SUM(方向別!C118,方向別!J118)</f>
        <v>3</v>
      </c>
      <c r="K159" s="57">
        <f>SUM(方向別!D118,方向別!K118)</f>
        <v>8</v>
      </c>
      <c r="L159" s="57">
        <f>SUM(方向別!E118,方向別!L118)</f>
        <v>2</v>
      </c>
      <c r="M159" s="57">
        <f t="shared" si="15"/>
        <v>48</v>
      </c>
      <c r="N159" s="56">
        <f t="shared" si="16"/>
        <v>10.416666666666668</v>
      </c>
      <c r="O159" s="55">
        <f t="shared" si="17"/>
        <v>1.2658227848101267</v>
      </c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</row>
    <row r="160" spans="1:52" s="47" customFormat="1" ht="13.5" customHeight="1">
      <c r="A160" s="58" t="s">
        <v>33</v>
      </c>
      <c r="B160" s="57"/>
      <c r="C160" s="57"/>
      <c r="D160" s="57"/>
      <c r="E160" s="57"/>
      <c r="F160" s="57"/>
      <c r="G160" s="56"/>
      <c r="H160" s="55"/>
      <c r="I160" s="57">
        <f>SUM(方向別!B119,方向別!I119)</f>
        <v>40</v>
      </c>
      <c r="J160" s="57">
        <f>SUM(方向別!C119,方向別!J119)</f>
        <v>5</v>
      </c>
      <c r="K160" s="57">
        <f>SUM(方向別!D119,方向別!K119)</f>
        <v>2</v>
      </c>
      <c r="L160" s="57">
        <f>SUM(方向別!E119,方向別!L119)</f>
        <v>3</v>
      </c>
      <c r="M160" s="57">
        <f t="shared" si="15"/>
        <v>50</v>
      </c>
      <c r="N160" s="56">
        <f t="shared" si="16"/>
        <v>16</v>
      </c>
      <c r="O160" s="55">
        <f t="shared" si="17"/>
        <v>1.3185654008438819</v>
      </c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</row>
    <row r="161" spans="1:52" s="47" customFormat="1" ht="13.5" customHeight="1">
      <c r="A161" s="58" t="s">
        <v>34</v>
      </c>
      <c r="B161" s="57"/>
      <c r="C161" s="57"/>
      <c r="D161" s="57"/>
      <c r="E161" s="57"/>
      <c r="F161" s="57"/>
      <c r="G161" s="56"/>
      <c r="H161" s="55"/>
      <c r="I161" s="57">
        <f>SUM(方向別!B120,方向別!I120)</f>
        <v>24</v>
      </c>
      <c r="J161" s="57">
        <f>SUM(方向別!C120,方向別!J120)</f>
        <v>0</v>
      </c>
      <c r="K161" s="57">
        <f>SUM(方向別!D120,方向別!K120)</f>
        <v>7</v>
      </c>
      <c r="L161" s="57">
        <f>SUM(方向別!E120,方向別!L120)</f>
        <v>0</v>
      </c>
      <c r="M161" s="57">
        <f t="shared" si="15"/>
        <v>31</v>
      </c>
      <c r="N161" s="56">
        <f t="shared" si="16"/>
        <v>0</v>
      </c>
      <c r="O161" s="55">
        <f t="shared" si="17"/>
        <v>0.81751054852320681</v>
      </c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</row>
    <row r="162" spans="1:52" s="47" customFormat="1" ht="13.5" customHeight="1">
      <c r="A162" s="54" t="s">
        <v>15</v>
      </c>
      <c r="B162" s="53"/>
      <c r="C162" s="53"/>
      <c r="D162" s="53"/>
      <c r="E162" s="53"/>
      <c r="F162" s="53"/>
      <c r="G162" s="52"/>
      <c r="H162" s="51"/>
      <c r="I162" s="53">
        <f>SUM(I156:I161)</f>
        <v>199</v>
      </c>
      <c r="J162" s="53">
        <f>SUM(J156:J161)</f>
        <v>9</v>
      </c>
      <c r="K162" s="53">
        <f>SUM(K156:K161)</f>
        <v>29</v>
      </c>
      <c r="L162" s="53">
        <f>SUM(L156:L161)</f>
        <v>11</v>
      </c>
      <c r="M162" s="53">
        <f t="shared" si="15"/>
        <v>248</v>
      </c>
      <c r="N162" s="52">
        <f t="shared" si="16"/>
        <v>8.064516129032258</v>
      </c>
      <c r="O162" s="51">
        <f t="shared" si="17"/>
        <v>6.5400843881856545</v>
      </c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</row>
    <row r="163" spans="1:52" s="47" customFormat="1" ht="13.5" customHeight="1">
      <c r="A163" s="62" t="s">
        <v>35</v>
      </c>
      <c r="B163" s="61"/>
      <c r="C163" s="61"/>
      <c r="D163" s="61"/>
      <c r="E163" s="61"/>
      <c r="F163" s="61"/>
      <c r="G163" s="60"/>
      <c r="H163" s="59"/>
      <c r="I163" s="61">
        <f>SUM(方向別!B122,方向別!I122)</f>
        <v>32</v>
      </c>
      <c r="J163" s="61">
        <f>SUM(方向別!C122,方向別!J122)</f>
        <v>1</v>
      </c>
      <c r="K163" s="61">
        <f>SUM(方向別!D122,方向別!K122)</f>
        <v>4</v>
      </c>
      <c r="L163" s="61">
        <f>SUM(方向別!E122,方向別!L122)</f>
        <v>1</v>
      </c>
      <c r="M163" s="61">
        <f t="shared" si="15"/>
        <v>38</v>
      </c>
      <c r="N163" s="60">
        <f t="shared" si="16"/>
        <v>5.2631578947368416</v>
      </c>
      <c r="O163" s="59">
        <f t="shared" si="17"/>
        <v>1.0021097046413503</v>
      </c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</row>
    <row r="164" spans="1:52" s="47" customFormat="1" ht="13.5" customHeight="1">
      <c r="A164" s="58" t="s">
        <v>36</v>
      </c>
      <c r="B164" s="57"/>
      <c r="C164" s="57"/>
      <c r="D164" s="57"/>
      <c r="E164" s="57"/>
      <c r="F164" s="57"/>
      <c r="G164" s="56"/>
      <c r="H164" s="55"/>
      <c r="I164" s="57">
        <f>SUM(方向別!B123,方向別!I123)</f>
        <v>40</v>
      </c>
      <c r="J164" s="57">
        <f>SUM(方向別!C123,方向別!J123)</f>
        <v>4</v>
      </c>
      <c r="K164" s="57">
        <f>SUM(方向別!D123,方向別!K123)</f>
        <v>6</v>
      </c>
      <c r="L164" s="57">
        <f>SUM(方向別!E123,方向別!L123)</f>
        <v>1</v>
      </c>
      <c r="M164" s="57">
        <f t="shared" si="15"/>
        <v>51</v>
      </c>
      <c r="N164" s="56">
        <f t="shared" si="16"/>
        <v>9.8039215686274517</v>
      </c>
      <c r="O164" s="55">
        <f t="shared" si="17"/>
        <v>1.3449367088607596</v>
      </c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</row>
    <row r="165" spans="1:52" s="47" customFormat="1" ht="13.5" customHeight="1">
      <c r="A165" s="58" t="s">
        <v>37</v>
      </c>
      <c r="B165" s="57"/>
      <c r="C165" s="57"/>
      <c r="D165" s="57"/>
      <c r="E165" s="57"/>
      <c r="F165" s="57"/>
      <c r="G165" s="56"/>
      <c r="H165" s="55"/>
      <c r="I165" s="57">
        <f>SUM(方向別!B124,方向別!I124)</f>
        <v>24</v>
      </c>
      <c r="J165" s="57">
        <f>SUM(方向別!C124,方向別!J124)</f>
        <v>1</v>
      </c>
      <c r="K165" s="57">
        <f>SUM(方向別!D124,方向別!K124)</f>
        <v>2</v>
      </c>
      <c r="L165" s="57">
        <f>SUM(方向別!E124,方向別!L124)</f>
        <v>0</v>
      </c>
      <c r="M165" s="57">
        <f t="shared" si="15"/>
        <v>27</v>
      </c>
      <c r="N165" s="56">
        <f t="shared" si="16"/>
        <v>3.7037037037037033</v>
      </c>
      <c r="O165" s="55">
        <f t="shared" si="17"/>
        <v>0.71202531645569622</v>
      </c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</row>
    <row r="166" spans="1:52" s="47" customFormat="1" ht="13.5" customHeight="1">
      <c r="A166" s="58" t="s">
        <v>38</v>
      </c>
      <c r="B166" s="57"/>
      <c r="C166" s="57"/>
      <c r="D166" s="57"/>
      <c r="E166" s="57"/>
      <c r="F166" s="57"/>
      <c r="G166" s="56"/>
      <c r="H166" s="55"/>
      <c r="I166" s="57">
        <f>SUM(方向別!B125,方向別!I125)</f>
        <v>14</v>
      </c>
      <c r="J166" s="57">
        <f>SUM(方向別!C125,方向別!J125)</f>
        <v>3</v>
      </c>
      <c r="K166" s="57">
        <f>SUM(方向別!D125,方向別!K125)</f>
        <v>3</v>
      </c>
      <c r="L166" s="57">
        <f>SUM(方向別!E125,方向別!L125)</f>
        <v>1</v>
      </c>
      <c r="M166" s="57">
        <f t="shared" si="15"/>
        <v>21</v>
      </c>
      <c r="N166" s="56">
        <f t="shared" si="16"/>
        <v>19.047619047619047</v>
      </c>
      <c r="O166" s="55">
        <f t="shared" si="17"/>
        <v>0.55379746835443033</v>
      </c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</row>
    <row r="167" spans="1:52" s="47" customFormat="1" ht="13.5" customHeight="1">
      <c r="A167" s="58" t="s">
        <v>39</v>
      </c>
      <c r="B167" s="57"/>
      <c r="C167" s="57"/>
      <c r="D167" s="57"/>
      <c r="E167" s="57"/>
      <c r="F167" s="57"/>
      <c r="G167" s="56"/>
      <c r="H167" s="55"/>
      <c r="I167" s="57">
        <f>SUM(方向別!B126,方向別!I126)</f>
        <v>29</v>
      </c>
      <c r="J167" s="57">
        <f>SUM(方向別!C126,方向別!J126)</f>
        <v>0</v>
      </c>
      <c r="K167" s="57">
        <f>SUM(方向別!D126,方向別!K126)</f>
        <v>4</v>
      </c>
      <c r="L167" s="57">
        <f>SUM(方向別!E126,方向別!L126)</f>
        <v>4</v>
      </c>
      <c r="M167" s="57">
        <f t="shared" si="15"/>
        <v>37</v>
      </c>
      <c r="N167" s="56">
        <f t="shared" si="16"/>
        <v>10.810810810810811</v>
      </c>
      <c r="O167" s="55">
        <f t="shared" si="17"/>
        <v>0.97573839662447259</v>
      </c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</row>
    <row r="168" spans="1:52" s="47" customFormat="1" ht="13.5" customHeight="1">
      <c r="A168" s="58" t="s">
        <v>40</v>
      </c>
      <c r="B168" s="57"/>
      <c r="C168" s="57"/>
      <c r="D168" s="57"/>
      <c r="E168" s="57"/>
      <c r="F168" s="57"/>
      <c r="G168" s="56"/>
      <c r="H168" s="55"/>
      <c r="I168" s="57">
        <f>SUM(方向別!B127,方向別!I127)</f>
        <v>40</v>
      </c>
      <c r="J168" s="57">
        <f>SUM(方向別!C127,方向別!J127)</f>
        <v>2</v>
      </c>
      <c r="K168" s="57">
        <f>SUM(方向別!D127,方向別!K127)</f>
        <v>12</v>
      </c>
      <c r="L168" s="57">
        <f>SUM(方向別!E127,方向別!L127)</f>
        <v>4</v>
      </c>
      <c r="M168" s="57">
        <f t="shared" si="15"/>
        <v>58</v>
      </c>
      <c r="N168" s="56">
        <f t="shared" si="16"/>
        <v>10.344827586206897</v>
      </c>
      <c r="O168" s="55">
        <f t="shared" si="17"/>
        <v>1.529535864978903</v>
      </c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</row>
    <row r="169" spans="1:52" s="47" customFormat="1" ht="13.5" customHeight="1">
      <c r="A169" s="54" t="s">
        <v>15</v>
      </c>
      <c r="B169" s="53"/>
      <c r="C169" s="53"/>
      <c r="D169" s="53"/>
      <c r="E169" s="53"/>
      <c r="F169" s="53"/>
      <c r="G169" s="52"/>
      <c r="H169" s="51"/>
      <c r="I169" s="53">
        <f>SUM(I163:I168)</f>
        <v>179</v>
      </c>
      <c r="J169" s="53">
        <f>SUM(J163:J168)</f>
        <v>11</v>
      </c>
      <c r="K169" s="53">
        <f>SUM(K163:K168)</f>
        <v>31</v>
      </c>
      <c r="L169" s="53">
        <f>SUM(L163:L168)</f>
        <v>11</v>
      </c>
      <c r="M169" s="53">
        <f t="shared" si="15"/>
        <v>232</v>
      </c>
      <c r="N169" s="52">
        <f t="shared" si="16"/>
        <v>9.4827586206896548</v>
      </c>
      <c r="O169" s="51">
        <f t="shared" si="17"/>
        <v>6.1181434599156121</v>
      </c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</row>
    <row r="170" spans="1:52" s="47" customFormat="1" ht="13.5" customHeight="1">
      <c r="A170" s="54" t="s">
        <v>41</v>
      </c>
      <c r="B170" s="53"/>
      <c r="C170" s="53"/>
      <c r="D170" s="53"/>
      <c r="E170" s="53"/>
      <c r="F170" s="53"/>
      <c r="G170" s="52"/>
      <c r="H170" s="51"/>
      <c r="I170" s="53">
        <f>SUM(I140,I147:I155,I162,I169)</f>
        <v>2933</v>
      </c>
      <c r="J170" s="53">
        <f>SUM(J140,J147:J155,J162,J169)</f>
        <v>69</v>
      </c>
      <c r="K170" s="53">
        <f>SUM(K140,K147:K155,K162,K169)</f>
        <v>483</v>
      </c>
      <c r="L170" s="53">
        <f>SUM(L140,L147:L155,L162,L169)</f>
        <v>307</v>
      </c>
      <c r="M170" s="53">
        <f t="shared" si="15"/>
        <v>3792</v>
      </c>
      <c r="N170" s="52">
        <f t="shared" si="16"/>
        <v>9.9156118143459917</v>
      </c>
      <c r="O170" s="51">
        <f t="shared" si="17"/>
        <v>100</v>
      </c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</row>
    <row r="171" spans="1:52" s="47" customFormat="1" ht="13.5" customHeight="1">
      <c r="A171" s="95"/>
      <c r="B171" s="95"/>
      <c r="C171" s="95"/>
      <c r="D171" s="95"/>
      <c r="E171" s="95"/>
      <c r="F171" s="95"/>
      <c r="G171" s="96"/>
      <c r="H171" s="96"/>
      <c r="I171" s="95"/>
      <c r="J171" s="95"/>
      <c r="K171" s="95"/>
      <c r="L171" s="95"/>
      <c r="M171" s="95"/>
      <c r="N171" s="96"/>
      <c r="O171" s="96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</row>
    <row r="172" spans="1:52" s="47" customFormat="1" ht="13.5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</row>
    <row r="173" spans="1:52" s="47" customFormat="1" ht="13.5" customHeight="1">
      <c r="A173" s="74" t="s">
        <v>0</v>
      </c>
      <c r="B173" s="73">
        <v>5</v>
      </c>
      <c r="C173" s="72"/>
      <c r="D173" s="72"/>
      <c r="E173" s="72"/>
      <c r="F173" s="72"/>
      <c r="G173" s="72"/>
      <c r="H173" s="71"/>
      <c r="I173" s="73">
        <v>6</v>
      </c>
      <c r="J173" s="72"/>
      <c r="K173" s="72"/>
      <c r="L173" s="72"/>
      <c r="M173" s="72"/>
      <c r="N173" s="72"/>
      <c r="O173" s="71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</row>
    <row r="174" spans="1:52" s="47" customFormat="1" ht="38.1" customHeight="1">
      <c r="A174" s="69" t="s">
        <v>1</v>
      </c>
      <c r="B174" s="67" t="s">
        <v>2</v>
      </c>
      <c r="C174" s="66" t="s">
        <v>3</v>
      </c>
      <c r="D174" s="65" t="s">
        <v>4</v>
      </c>
      <c r="E174" s="66" t="s">
        <v>5</v>
      </c>
      <c r="F174" s="65" t="s">
        <v>6</v>
      </c>
      <c r="G174" s="65" t="s">
        <v>7</v>
      </c>
      <c r="H174" s="68" t="s">
        <v>8</v>
      </c>
      <c r="I174" s="67" t="s">
        <v>2</v>
      </c>
      <c r="J174" s="65" t="s">
        <v>3</v>
      </c>
      <c r="K174" s="65" t="s">
        <v>4</v>
      </c>
      <c r="L174" s="66" t="s">
        <v>5</v>
      </c>
      <c r="M174" s="65" t="s">
        <v>6</v>
      </c>
      <c r="N174" s="65" t="s">
        <v>7</v>
      </c>
      <c r="O174" s="64" t="s">
        <v>8</v>
      </c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</row>
    <row r="175" spans="1:52" s="47" customFormat="1" ht="13.5" customHeight="1">
      <c r="A175" s="62" t="s">
        <v>9</v>
      </c>
      <c r="B175" s="61">
        <v>21</v>
      </c>
      <c r="C175" s="61">
        <v>0</v>
      </c>
      <c r="D175" s="61">
        <v>4</v>
      </c>
      <c r="E175" s="61">
        <v>3</v>
      </c>
      <c r="F175" s="61">
        <f t="shared" ref="F175:F211" si="18">SUM(B175:E175)</f>
        <v>28</v>
      </c>
      <c r="G175" s="60">
        <f t="shared" ref="G175:G211" si="19">IF(SUM(C175,E175)=0,0,SUM(C175,E175)/F175*100)</f>
        <v>10.714285714285714</v>
      </c>
      <c r="H175" s="59">
        <f t="shared" ref="H175:H211" si="20">IF(F175=0,0,F175/F$211*100)</f>
        <v>0.80854750216575233</v>
      </c>
      <c r="I175" s="61">
        <v>0</v>
      </c>
      <c r="J175" s="61">
        <v>0</v>
      </c>
      <c r="K175" s="61">
        <v>0</v>
      </c>
      <c r="L175" s="61">
        <v>0</v>
      </c>
      <c r="M175" s="61">
        <f t="shared" ref="M175:M211" si="21">SUM(I175:L175)</f>
        <v>0</v>
      </c>
      <c r="N175" s="60">
        <f t="shared" ref="N175:N211" si="22">IF(SUM(J175,L175)=0,0,SUM(J175,L175)/M175*100)</f>
        <v>0</v>
      </c>
      <c r="O175" s="59">
        <f t="shared" ref="O175:O211" si="23">IF(M175=0,0,M175/M$211*100)</f>
        <v>0</v>
      </c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</row>
    <row r="176" spans="1:52" s="47" customFormat="1" ht="13.5" customHeight="1">
      <c r="A176" s="58" t="s">
        <v>10</v>
      </c>
      <c r="B176" s="57">
        <v>35</v>
      </c>
      <c r="C176" s="57">
        <v>3</v>
      </c>
      <c r="D176" s="57">
        <v>5</v>
      </c>
      <c r="E176" s="57">
        <v>3</v>
      </c>
      <c r="F176" s="57">
        <f t="shared" si="18"/>
        <v>46</v>
      </c>
      <c r="G176" s="56">
        <f t="shared" si="19"/>
        <v>13.043478260869565</v>
      </c>
      <c r="H176" s="55">
        <f t="shared" si="20"/>
        <v>1.3283280392723074</v>
      </c>
      <c r="I176" s="57">
        <v>1</v>
      </c>
      <c r="J176" s="57">
        <v>0</v>
      </c>
      <c r="K176" s="57">
        <v>1</v>
      </c>
      <c r="L176" s="57">
        <v>0</v>
      </c>
      <c r="M176" s="57">
        <f t="shared" si="21"/>
        <v>2</v>
      </c>
      <c r="N176" s="56">
        <f t="shared" si="22"/>
        <v>0</v>
      </c>
      <c r="O176" s="55">
        <f t="shared" si="23"/>
        <v>1.25</v>
      </c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</row>
    <row r="177" spans="1:52" s="47" customFormat="1" ht="13.5" customHeight="1">
      <c r="A177" s="58" t="s">
        <v>11</v>
      </c>
      <c r="B177" s="57">
        <v>31</v>
      </c>
      <c r="C177" s="57">
        <v>1</v>
      </c>
      <c r="D177" s="57">
        <v>6</v>
      </c>
      <c r="E177" s="57">
        <v>0</v>
      </c>
      <c r="F177" s="57">
        <f t="shared" si="18"/>
        <v>38</v>
      </c>
      <c r="G177" s="56">
        <f t="shared" si="19"/>
        <v>2.6315789473684208</v>
      </c>
      <c r="H177" s="55">
        <f t="shared" si="20"/>
        <v>1.0973144672249495</v>
      </c>
      <c r="I177" s="57">
        <v>0</v>
      </c>
      <c r="J177" s="57">
        <v>0</v>
      </c>
      <c r="K177" s="57">
        <v>0</v>
      </c>
      <c r="L177" s="57">
        <v>0</v>
      </c>
      <c r="M177" s="57">
        <f t="shared" si="21"/>
        <v>0</v>
      </c>
      <c r="N177" s="56">
        <f t="shared" si="22"/>
        <v>0</v>
      </c>
      <c r="O177" s="55">
        <f t="shared" si="23"/>
        <v>0</v>
      </c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</row>
    <row r="178" spans="1:52" s="47" customFormat="1" ht="13.5" customHeight="1">
      <c r="A178" s="58" t="s">
        <v>12</v>
      </c>
      <c r="B178" s="57">
        <v>30</v>
      </c>
      <c r="C178" s="57">
        <v>3</v>
      </c>
      <c r="D178" s="57">
        <v>4</v>
      </c>
      <c r="E178" s="57">
        <v>3</v>
      </c>
      <c r="F178" s="57">
        <f t="shared" si="18"/>
        <v>40</v>
      </c>
      <c r="G178" s="56">
        <f t="shared" si="19"/>
        <v>15</v>
      </c>
      <c r="H178" s="55">
        <f t="shared" si="20"/>
        <v>1.155067860236789</v>
      </c>
      <c r="I178" s="57">
        <v>1</v>
      </c>
      <c r="J178" s="57">
        <v>0</v>
      </c>
      <c r="K178" s="57">
        <v>0</v>
      </c>
      <c r="L178" s="57">
        <v>0</v>
      </c>
      <c r="M178" s="57">
        <f t="shared" si="21"/>
        <v>1</v>
      </c>
      <c r="N178" s="56">
        <f t="shared" si="22"/>
        <v>0</v>
      </c>
      <c r="O178" s="55">
        <f t="shared" si="23"/>
        <v>0.625</v>
      </c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</row>
    <row r="179" spans="1:52" s="47" customFormat="1" ht="13.5" customHeight="1">
      <c r="A179" s="58" t="s">
        <v>13</v>
      </c>
      <c r="B179" s="57">
        <v>28</v>
      </c>
      <c r="C179" s="57">
        <v>2</v>
      </c>
      <c r="D179" s="57">
        <v>2</v>
      </c>
      <c r="E179" s="57">
        <v>3</v>
      </c>
      <c r="F179" s="57">
        <f t="shared" si="18"/>
        <v>35</v>
      </c>
      <c r="G179" s="56">
        <f t="shared" si="19"/>
        <v>14.285714285714285</v>
      </c>
      <c r="H179" s="55">
        <f t="shared" si="20"/>
        <v>1.0106843777071903</v>
      </c>
      <c r="I179" s="57">
        <v>1</v>
      </c>
      <c r="J179" s="57">
        <v>0</v>
      </c>
      <c r="K179" s="57">
        <v>0</v>
      </c>
      <c r="L179" s="57">
        <v>2</v>
      </c>
      <c r="M179" s="57">
        <f t="shared" si="21"/>
        <v>3</v>
      </c>
      <c r="N179" s="56">
        <f t="shared" si="22"/>
        <v>66.666666666666657</v>
      </c>
      <c r="O179" s="55">
        <f t="shared" si="23"/>
        <v>1.875</v>
      </c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</row>
    <row r="180" spans="1:52" s="47" customFormat="1" ht="13.5" customHeight="1">
      <c r="A180" s="58" t="s">
        <v>14</v>
      </c>
      <c r="B180" s="57">
        <v>44</v>
      </c>
      <c r="C180" s="57">
        <v>1</v>
      </c>
      <c r="D180" s="57">
        <v>5</v>
      </c>
      <c r="E180" s="57">
        <v>3</v>
      </c>
      <c r="F180" s="57">
        <f t="shared" si="18"/>
        <v>53</v>
      </c>
      <c r="G180" s="56">
        <f t="shared" si="19"/>
        <v>7.5471698113207548</v>
      </c>
      <c r="H180" s="55">
        <f t="shared" si="20"/>
        <v>1.5304649148137455</v>
      </c>
      <c r="I180" s="57">
        <v>0</v>
      </c>
      <c r="J180" s="57">
        <v>0</v>
      </c>
      <c r="K180" s="57">
        <v>0</v>
      </c>
      <c r="L180" s="57">
        <v>0</v>
      </c>
      <c r="M180" s="57">
        <f t="shared" si="21"/>
        <v>0</v>
      </c>
      <c r="N180" s="56">
        <f t="shared" si="22"/>
        <v>0</v>
      </c>
      <c r="O180" s="55">
        <f t="shared" si="23"/>
        <v>0</v>
      </c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</row>
    <row r="181" spans="1:52" s="47" customFormat="1" ht="13.5" customHeight="1">
      <c r="A181" s="54" t="s">
        <v>15</v>
      </c>
      <c r="B181" s="53">
        <f>SUM(B175:B180)</f>
        <v>189</v>
      </c>
      <c r="C181" s="53">
        <f>SUM(C175:C180)</f>
        <v>10</v>
      </c>
      <c r="D181" s="53">
        <f>SUM(D175:D180)</f>
        <v>26</v>
      </c>
      <c r="E181" s="53">
        <f>SUM(E175:E180)</f>
        <v>15</v>
      </c>
      <c r="F181" s="53">
        <f t="shared" si="18"/>
        <v>240</v>
      </c>
      <c r="G181" s="52">
        <f t="shared" si="19"/>
        <v>10.416666666666668</v>
      </c>
      <c r="H181" s="51">
        <f t="shared" si="20"/>
        <v>6.9304071614207334</v>
      </c>
      <c r="I181" s="53">
        <f>SUM(I175:I180)</f>
        <v>3</v>
      </c>
      <c r="J181" s="53">
        <f>SUM(J175:J180)</f>
        <v>0</v>
      </c>
      <c r="K181" s="53">
        <f>SUM(K175:K180)</f>
        <v>1</v>
      </c>
      <c r="L181" s="53">
        <f>SUM(L175:L180)</f>
        <v>2</v>
      </c>
      <c r="M181" s="53">
        <f t="shared" si="21"/>
        <v>6</v>
      </c>
      <c r="N181" s="52">
        <f t="shared" si="22"/>
        <v>33.333333333333329</v>
      </c>
      <c r="O181" s="51">
        <f t="shared" si="23"/>
        <v>3.75</v>
      </c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</row>
    <row r="182" spans="1:52" s="47" customFormat="1" ht="13.5" customHeight="1">
      <c r="A182" s="62" t="s">
        <v>16</v>
      </c>
      <c r="B182" s="61">
        <v>30</v>
      </c>
      <c r="C182" s="61">
        <v>2</v>
      </c>
      <c r="D182" s="61">
        <v>0</v>
      </c>
      <c r="E182" s="61">
        <v>3</v>
      </c>
      <c r="F182" s="61">
        <f t="shared" si="18"/>
        <v>35</v>
      </c>
      <c r="G182" s="60">
        <f t="shared" si="19"/>
        <v>14.285714285714285</v>
      </c>
      <c r="H182" s="59">
        <f t="shared" si="20"/>
        <v>1.0106843777071903</v>
      </c>
      <c r="I182" s="61">
        <v>2</v>
      </c>
      <c r="J182" s="61">
        <v>0</v>
      </c>
      <c r="K182" s="61">
        <v>0</v>
      </c>
      <c r="L182" s="61">
        <v>0</v>
      </c>
      <c r="M182" s="61">
        <f t="shared" si="21"/>
        <v>2</v>
      </c>
      <c r="N182" s="60">
        <f t="shared" si="22"/>
        <v>0</v>
      </c>
      <c r="O182" s="59">
        <f t="shared" si="23"/>
        <v>1.25</v>
      </c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</row>
    <row r="183" spans="1:52" s="47" customFormat="1" ht="13.5" customHeight="1">
      <c r="A183" s="58" t="s">
        <v>17</v>
      </c>
      <c r="B183" s="57">
        <v>26</v>
      </c>
      <c r="C183" s="57">
        <v>2</v>
      </c>
      <c r="D183" s="57">
        <v>1</v>
      </c>
      <c r="E183" s="57">
        <v>2</v>
      </c>
      <c r="F183" s="57">
        <f t="shared" si="18"/>
        <v>31</v>
      </c>
      <c r="G183" s="56">
        <f t="shared" si="19"/>
        <v>12.903225806451612</v>
      </c>
      <c r="H183" s="55">
        <f t="shared" si="20"/>
        <v>0.8951775916835113</v>
      </c>
      <c r="I183" s="57">
        <v>2</v>
      </c>
      <c r="J183" s="57">
        <v>0</v>
      </c>
      <c r="K183" s="57">
        <v>0</v>
      </c>
      <c r="L183" s="57">
        <v>1</v>
      </c>
      <c r="M183" s="57">
        <f t="shared" si="21"/>
        <v>3</v>
      </c>
      <c r="N183" s="56">
        <f t="shared" si="22"/>
        <v>33.333333333333329</v>
      </c>
      <c r="O183" s="55">
        <f t="shared" si="23"/>
        <v>1.875</v>
      </c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</row>
    <row r="184" spans="1:52" s="47" customFormat="1" ht="13.5" customHeight="1">
      <c r="A184" s="58" t="s">
        <v>18</v>
      </c>
      <c r="B184" s="57">
        <v>33</v>
      </c>
      <c r="C184" s="57">
        <v>2</v>
      </c>
      <c r="D184" s="57">
        <v>8</v>
      </c>
      <c r="E184" s="57">
        <v>1</v>
      </c>
      <c r="F184" s="57">
        <f t="shared" si="18"/>
        <v>44</v>
      </c>
      <c r="G184" s="56">
        <f t="shared" si="19"/>
        <v>6.8181818181818175</v>
      </c>
      <c r="H184" s="55">
        <f t="shared" si="20"/>
        <v>1.2705746462604677</v>
      </c>
      <c r="I184" s="57">
        <v>1</v>
      </c>
      <c r="J184" s="57">
        <v>0</v>
      </c>
      <c r="K184" s="57">
        <v>0</v>
      </c>
      <c r="L184" s="57">
        <v>2</v>
      </c>
      <c r="M184" s="57">
        <f t="shared" si="21"/>
        <v>3</v>
      </c>
      <c r="N184" s="56">
        <f t="shared" si="22"/>
        <v>66.666666666666657</v>
      </c>
      <c r="O184" s="55">
        <f t="shared" si="23"/>
        <v>1.875</v>
      </c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</row>
    <row r="185" spans="1:52" s="47" customFormat="1" ht="13.5" customHeight="1">
      <c r="A185" s="58" t="s">
        <v>19</v>
      </c>
      <c r="B185" s="57">
        <v>34</v>
      </c>
      <c r="C185" s="57">
        <v>1</v>
      </c>
      <c r="D185" s="57">
        <v>4</v>
      </c>
      <c r="E185" s="57">
        <v>5</v>
      </c>
      <c r="F185" s="57">
        <f t="shared" si="18"/>
        <v>44</v>
      </c>
      <c r="G185" s="56">
        <f t="shared" si="19"/>
        <v>13.636363636363635</v>
      </c>
      <c r="H185" s="55">
        <f t="shared" si="20"/>
        <v>1.2705746462604677</v>
      </c>
      <c r="I185" s="57">
        <v>0</v>
      </c>
      <c r="J185" s="57">
        <v>0</v>
      </c>
      <c r="K185" s="57">
        <v>1</v>
      </c>
      <c r="L185" s="57">
        <v>1</v>
      </c>
      <c r="M185" s="57">
        <f t="shared" si="21"/>
        <v>2</v>
      </c>
      <c r="N185" s="56">
        <f t="shared" si="22"/>
        <v>50</v>
      </c>
      <c r="O185" s="55">
        <f t="shared" si="23"/>
        <v>1.25</v>
      </c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</row>
    <row r="186" spans="1:52" s="47" customFormat="1" ht="13.5" customHeight="1">
      <c r="A186" s="58" t="s">
        <v>20</v>
      </c>
      <c r="B186" s="57">
        <v>32</v>
      </c>
      <c r="C186" s="57">
        <v>1</v>
      </c>
      <c r="D186" s="57">
        <v>9</v>
      </c>
      <c r="E186" s="57">
        <v>6</v>
      </c>
      <c r="F186" s="57">
        <f t="shared" si="18"/>
        <v>48</v>
      </c>
      <c r="G186" s="56">
        <f t="shared" si="19"/>
        <v>14.583333333333334</v>
      </c>
      <c r="H186" s="55">
        <f t="shared" si="20"/>
        <v>1.3860814322841466</v>
      </c>
      <c r="I186" s="57">
        <v>0</v>
      </c>
      <c r="J186" s="57">
        <v>0</v>
      </c>
      <c r="K186" s="57">
        <v>1</v>
      </c>
      <c r="L186" s="57">
        <v>3</v>
      </c>
      <c r="M186" s="57">
        <f t="shared" si="21"/>
        <v>4</v>
      </c>
      <c r="N186" s="56">
        <f t="shared" si="22"/>
        <v>75</v>
      </c>
      <c r="O186" s="55">
        <f t="shared" si="23"/>
        <v>2.5</v>
      </c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</row>
    <row r="187" spans="1:52" s="47" customFormat="1" ht="13.5" customHeight="1">
      <c r="A187" s="58" t="s">
        <v>21</v>
      </c>
      <c r="B187" s="57">
        <v>29</v>
      </c>
      <c r="C187" s="57">
        <v>1</v>
      </c>
      <c r="D187" s="57">
        <v>6</v>
      </c>
      <c r="E187" s="57">
        <v>3</v>
      </c>
      <c r="F187" s="57">
        <f t="shared" si="18"/>
        <v>39</v>
      </c>
      <c r="G187" s="56">
        <f t="shared" si="19"/>
        <v>10.256410256410255</v>
      </c>
      <c r="H187" s="55">
        <f t="shared" si="20"/>
        <v>1.1261911637308692</v>
      </c>
      <c r="I187" s="57">
        <v>1</v>
      </c>
      <c r="J187" s="57">
        <v>0</v>
      </c>
      <c r="K187" s="57">
        <v>0</v>
      </c>
      <c r="L187" s="57">
        <v>0</v>
      </c>
      <c r="M187" s="57">
        <f t="shared" si="21"/>
        <v>1</v>
      </c>
      <c r="N187" s="56">
        <f t="shared" si="22"/>
        <v>0</v>
      </c>
      <c r="O187" s="55">
        <f t="shared" si="23"/>
        <v>0.625</v>
      </c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</row>
    <row r="188" spans="1:52" s="47" customFormat="1" ht="13.5" customHeight="1">
      <c r="A188" s="54" t="s">
        <v>15</v>
      </c>
      <c r="B188" s="53">
        <f>SUM(B182:B187)</f>
        <v>184</v>
      </c>
      <c r="C188" s="53">
        <f>SUM(C182:C187)</f>
        <v>9</v>
      </c>
      <c r="D188" s="53">
        <f>SUM(D182:D187)</f>
        <v>28</v>
      </c>
      <c r="E188" s="53">
        <f>SUM(E182:E187)</f>
        <v>20</v>
      </c>
      <c r="F188" s="53">
        <f t="shared" si="18"/>
        <v>241</v>
      </c>
      <c r="G188" s="52">
        <f t="shared" si="19"/>
        <v>12.033195020746888</v>
      </c>
      <c r="H188" s="51">
        <f t="shared" si="20"/>
        <v>6.9592838579266525</v>
      </c>
      <c r="I188" s="53">
        <f>SUM(I182:I187)</f>
        <v>6</v>
      </c>
      <c r="J188" s="53">
        <f>SUM(J182:J187)</f>
        <v>0</v>
      </c>
      <c r="K188" s="53">
        <f>SUM(K182:K187)</f>
        <v>2</v>
      </c>
      <c r="L188" s="53">
        <f>SUM(L182:L187)</f>
        <v>7</v>
      </c>
      <c r="M188" s="53">
        <f t="shared" si="21"/>
        <v>15</v>
      </c>
      <c r="N188" s="52">
        <f t="shared" si="22"/>
        <v>46.666666666666664</v>
      </c>
      <c r="O188" s="51">
        <f t="shared" si="23"/>
        <v>9.375</v>
      </c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</row>
    <row r="189" spans="1:52" s="47" customFormat="1" ht="13.5" customHeight="1">
      <c r="A189" s="58" t="s">
        <v>22</v>
      </c>
      <c r="B189" s="57">
        <v>116</v>
      </c>
      <c r="C189" s="57">
        <v>4</v>
      </c>
      <c r="D189" s="57">
        <v>29</v>
      </c>
      <c r="E189" s="57">
        <v>42</v>
      </c>
      <c r="F189" s="57">
        <f t="shared" si="18"/>
        <v>191</v>
      </c>
      <c r="G189" s="56">
        <f t="shared" si="19"/>
        <v>24.083769633507853</v>
      </c>
      <c r="H189" s="55">
        <f t="shared" si="20"/>
        <v>5.5154490326306673</v>
      </c>
      <c r="I189" s="57">
        <v>1</v>
      </c>
      <c r="J189" s="57">
        <v>0</v>
      </c>
      <c r="K189" s="57">
        <v>2</v>
      </c>
      <c r="L189" s="57">
        <v>5</v>
      </c>
      <c r="M189" s="57">
        <f t="shared" si="21"/>
        <v>8</v>
      </c>
      <c r="N189" s="56">
        <f t="shared" si="22"/>
        <v>62.5</v>
      </c>
      <c r="O189" s="55">
        <f t="shared" si="23"/>
        <v>5</v>
      </c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</row>
    <row r="190" spans="1:52" s="47" customFormat="1" ht="13.5" customHeight="1">
      <c r="A190" s="58" t="s">
        <v>23</v>
      </c>
      <c r="B190" s="57">
        <v>105</v>
      </c>
      <c r="C190" s="57">
        <v>4</v>
      </c>
      <c r="D190" s="57">
        <v>33</v>
      </c>
      <c r="E190" s="57">
        <v>32</v>
      </c>
      <c r="F190" s="57">
        <f t="shared" si="18"/>
        <v>174</v>
      </c>
      <c r="G190" s="56">
        <f t="shared" si="19"/>
        <v>20.689655172413794</v>
      </c>
      <c r="H190" s="55">
        <f t="shared" si="20"/>
        <v>5.0245451920300317</v>
      </c>
      <c r="I190" s="57">
        <v>1</v>
      </c>
      <c r="J190" s="57">
        <v>0</v>
      </c>
      <c r="K190" s="57">
        <v>3</v>
      </c>
      <c r="L190" s="57">
        <v>5</v>
      </c>
      <c r="M190" s="57">
        <f t="shared" si="21"/>
        <v>9</v>
      </c>
      <c r="N190" s="56">
        <f t="shared" si="22"/>
        <v>55.555555555555557</v>
      </c>
      <c r="O190" s="55">
        <f t="shared" si="23"/>
        <v>5.625</v>
      </c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</row>
    <row r="191" spans="1:52" s="47" customFormat="1" ht="13.5" customHeight="1">
      <c r="A191" s="58" t="s">
        <v>24</v>
      </c>
      <c r="B191" s="57">
        <v>118</v>
      </c>
      <c r="C191" s="57">
        <v>3</v>
      </c>
      <c r="D191" s="57">
        <v>39</v>
      </c>
      <c r="E191" s="57">
        <v>26</v>
      </c>
      <c r="F191" s="57">
        <f t="shared" si="18"/>
        <v>186</v>
      </c>
      <c r="G191" s="56">
        <f t="shared" si="19"/>
        <v>15.591397849462366</v>
      </c>
      <c r="H191" s="55">
        <f t="shared" si="20"/>
        <v>5.3710655501010685</v>
      </c>
      <c r="I191" s="57">
        <v>4</v>
      </c>
      <c r="J191" s="57">
        <v>0</v>
      </c>
      <c r="K191" s="57">
        <v>2</v>
      </c>
      <c r="L191" s="57">
        <v>5</v>
      </c>
      <c r="M191" s="57">
        <f t="shared" si="21"/>
        <v>11</v>
      </c>
      <c r="N191" s="56">
        <f t="shared" si="22"/>
        <v>45.454545454545453</v>
      </c>
      <c r="O191" s="55">
        <f t="shared" si="23"/>
        <v>6.8750000000000009</v>
      </c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</row>
    <row r="192" spans="1:52" s="47" customFormat="1" ht="13.5" customHeight="1">
      <c r="A192" s="135" t="s">
        <v>25</v>
      </c>
      <c r="B192" s="101">
        <v>192</v>
      </c>
      <c r="C192" s="101">
        <v>3</v>
      </c>
      <c r="D192" s="101">
        <v>38</v>
      </c>
      <c r="E192" s="101">
        <v>25</v>
      </c>
      <c r="F192" s="101">
        <f t="shared" si="18"/>
        <v>258</v>
      </c>
      <c r="G192" s="102">
        <f t="shared" si="19"/>
        <v>10.852713178294573</v>
      </c>
      <c r="H192" s="103">
        <f t="shared" si="20"/>
        <v>7.450187698527289</v>
      </c>
      <c r="I192" s="101">
        <v>6</v>
      </c>
      <c r="J192" s="101">
        <v>0</v>
      </c>
      <c r="K192" s="101">
        <v>1</v>
      </c>
      <c r="L192" s="101">
        <v>0</v>
      </c>
      <c r="M192" s="101">
        <f t="shared" si="21"/>
        <v>7</v>
      </c>
      <c r="N192" s="102">
        <f t="shared" si="22"/>
        <v>0</v>
      </c>
      <c r="O192" s="103">
        <f t="shared" si="23"/>
        <v>4.375</v>
      </c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</row>
    <row r="193" spans="1:52" s="47" customFormat="1" ht="13.5" customHeight="1">
      <c r="A193" s="58" t="s">
        <v>26</v>
      </c>
      <c r="B193" s="57">
        <v>168</v>
      </c>
      <c r="C193" s="57">
        <v>1</v>
      </c>
      <c r="D193" s="57">
        <v>39</v>
      </c>
      <c r="E193" s="57">
        <v>27</v>
      </c>
      <c r="F193" s="57">
        <f t="shared" si="18"/>
        <v>235</v>
      </c>
      <c r="G193" s="56">
        <f t="shared" si="19"/>
        <v>11.914893617021278</v>
      </c>
      <c r="H193" s="55">
        <f t="shared" si="20"/>
        <v>6.7860236788911346</v>
      </c>
      <c r="I193" s="57">
        <v>7</v>
      </c>
      <c r="J193" s="57">
        <v>0</v>
      </c>
      <c r="K193" s="57">
        <v>1</v>
      </c>
      <c r="L193" s="57">
        <v>7</v>
      </c>
      <c r="M193" s="57">
        <f t="shared" si="21"/>
        <v>15</v>
      </c>
      <c r="N193" s="56">
        <f t="shared" si="22"/>
        <v>46.666666666666664</v>
      </c>
      <c r="O193" s="55">
        <f t="shared" si="23"/>
        <v>9.375</v>
      </c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</row>
    <row r="194" spans="1:52" s="47" customFormat="1" ht="13.5" customHeight="1">
      <c r="A194" s="58" t="s">
        <v>27</v>
      </c>
      <c r="B194" s="57">
        <v>196</v>
      </c>
      <c r="C194" s="57">
        <v>2</v>
      </c>
      <c r="D194" s="57">
        <v>33</v>
      </c>
      <c r="E194" s="57">
        <v>24</v>
      </c>
      <c r="F194" s="57">
        <f t="shared" si="18"/>
        <v>255</v>
      </c>
      <c r="G194" s="56">
        <f t="shared" si="19"/>
        <v>10.196078431372548</v>
      </c>
      <c r="H194" s="55">
        <f t="shared" si="20"/>
        <v>7.3635576090095283</v>
      </c>
      <c r="I194" s="57">
        <v>5</v>
      </c>
      <c r="J194" s="57">
        <v>0</v>
      </c>
      <c r="K194" s="57">
        <v>3</v>
      </c>
      <c r="L194" s="57">
        <v>4</v>
      </c>
      <c r="M194" s="57">
        <f t="shared" si="21"/>
        <v>12</v>
      </c>
      <c r="N194" s="56">
        <f t="shared" si="22"/>
        <v>33.333333333333329</v>
      </c>
      <c r="O194" s="55">
        <f t="shared" si="23"/>
        <v>7.5</v>
      </c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</row>
    <row r="195" spans="1:52" s="47" customFormat="1" ht="13.5" customHeight="1">
      <c r="A195" s="97" t="s">
        <v>28</v>
      </c>
      <c r="B195" s="134">
        <v>173</v>
      </c>
      <c r="C195" s="57">
        <v>6</v>
      </c>
      <c r="D195" s="57">
        <v>38</v>
      </c>
      <c r="E195" s="57">
        <v>28</v>
      </c>
      <c r="F195" s="57">
        <f t="shared" si="18"/>
        <v>245</v>
      </c>
      <c r="G195" s="56">
        <f t="shared" si="19"/>
        <v>13.877551020408163</v>
      </c>
      <c r="H195" s="55">
        <f t="shared" si="20"/>
        <v>7.0747906439503323</v>
      </c>
      <c r="I195" s="57">
        <v>10</v>
      </c>
      <c r="J195" s="57">
        <v>0</v>
      </c>
      <c r="K195" s="57">
        <v>2</v>
      </c>
      <c r="L195" s="57">
        <v>3</v>
      </c>
      <c r="M195" s="57">
        <f t="shared" si="21"/>
        <v>15</v>
      </c>
      <c r="N195" s="56">
        <f t="shared" si="22"/>
        <v>20</v>
      </c>
      <c r="O195" s="55">
        <f t="shared" si="23"/>
        <v>9.375</v>
      </c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</row>
    <row r="196" spans="1:52" s="47" customFormat="1" ht="13.5" customHeight="1">
      <c r="A196" s="58" t="s">
        <v>89</v>
      </c>
      <c r="B196" s="131">
        <v>242</v>
      </c>
      <c r="C196" s="131">
        <v>3</v>
      </c>
      <c r="D196" s="131">
        <v>37</v>
      </c>
      <c r="E196" s="131">
        <v>21</v>
      </c>
      <c r="F196" s="131">
        <f t="shared" si="18"/>
        <v>303</v>
      </c>
      <c r="G196" s="132">
        <f t="shared" si="19"/>
        <v>7.9207920792079207</v>
      </c>
      <c r="H196" s="133">
        <f t="shared" si="20"/>
        <v>8.7496390412936762</v>
      </c>
      <c r="I196" s="131">
        <v>13</v>
      </c>
      <c r="J196" s="131">
        <v>0</v>
      </c>
      <c r="K196" s="131">
        <v>5</v>
      </c>
      <c r="L196" s="131">
        <v>3</v>
      </c>
      <c r="M196" s="131">
        <f t="shared" si="21"/>
        <v>21</v>
      </c>
      <c r="N196" s="132">
        <f t="shared" si="22"/>
        <v>14.285714285714285</v>
      </c>
      <c r="O196" s="133">
        <f t="shared" si="23"/>
        <v>13.125</v>
      </c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</row>
    <row r="197" spans="1:52" s="47" customFormat="1" ht="13.5" customHeight="1">
      <c r="A197" s="62" t="s">
        <v>29</v>
      </c>
      <c r="B197" s="61">
        <v>62</v>
      </c>
      <c r="C197" s="61">
        <v>0</v>
      </c>
      <c r="D197" s="61">
        <v>11</v>
      </c>
      <c r="E197" s="61">
        <v>6</v>
      </c>
      <c r="F197" s="61">
        <f t="shared" si="18"/>
        <v>79</v>
      </c>
      <c r="G197" s="60">
        <f t="shared" si="19"/>
        <v>7.59493670886076</v>
      </c>
      <c r="H197" s="59">
        <f t="shared" si="20"/>
        <v>2.281259023967658</v>
      </c>
      <c r="I197" s="61">
        <v>2</v>
      </c>
      <c r="J197" s="61">
        <v>0</v>
      </c>
      <c r="K197" s="61">
        <v>0</v>
      </c>
      <c r="L197" s="61">
        <v>0</v>
      </c>
      <c r="M197" s="61">
        <f t="shared" si="21"/>
        <v>2</v>
      </c>
      <c r="N197" s="60">
        <f t="shared" si="22"/>
        <v>0</v>
      </c>
      <c r="O197" s="59">
        <f t="shared" si="23"/>
        <v>1.25</v>
      </c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</row>
    <row r="198" spans="1:52" s="47" customFormat="1" ht="13.5" customHeight="1">
      <c r="A198" s="58" t="s">
        <v>30</v>
      </c>
      <c r="B198" s="57">
        <v>84</v>
      </c>
      <c r="C198" s="57">
        <v>2</v>
      </c>
      <c r="D198" s="57">
        <v>9</v>
      </c>
      <c r="E198" s="57">
        <v>3</v>
      </c>
      <c r="F198" s="57">
        <f t="shared" si="18"/>
        <v>98</v>
      </c>
      <c r="G198" s="56">
        <f t="shared" si="19"/>
        <v>5.1020408163265305</v>
      </c>
      <c r="H198" s="55">
        <f t="shared" si="20"/>
        <v>2.8299162575801331</v>
      </c>
      <c r="I198" s="57">
        <v>5</v>
      </c>
      <c r="J198" s="57">
        <v>0</v>
      </c>
      <c r="K198" s="57">
        <v>1</v>
      </c>
      <c r="L198" s="57">
        <v>0</v>
      </c>
      <c r="M198" s="57">
        <f t="shared" si="21"/>
        <v>6</v>
      </c>
      <c r="N198" s="56">
        <f t="shared" si="22"/>
        <v>0</v>
      </c>
      <c r="O198" s="55">
        <f t="shared" si="23"/>
        <v>3.75</v>
      </c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</row>
    <row r="199" spans="1:52" s="47" customFormat="1" ht="13.5" customHeight="1">
      <c r="A199" s="58" t="s">
        <v>31</v>
      </c>
      <c r="B199" s="57">
        <v>95</v>
      </c>
      <c r="C199" s="57">
        <v>6</v>
      </c>
      <c r="D199" s="57">
        <v>16</v>
      </c>
      <c r="E199" s="57">
        <v>3</v>
      </c>
      <c r="F199" s="57">
        <f t="shared" si="18"/>
        <v>120</v>
      </c>
      <c r="G199" s="56">
        <f t="shared" si="19"/>
        <v>7.5</v>
      </c>
      <c r="H199" s="55">
        <f t="shared" si="20"/>
        <v>3.4652035807103667</v>
      </c>
      <c r="I199" s="57">
        <v>2</v>
      </c>
      <c r="J199" s="57">
        <v>0</v>
      </c>
      <c r="K199" s="57">
        <v>1</v>
      </c>
      <c r="L199" s="57">
        <v>2</v>
      </c>
      <c r="M199" s="57">
        <f t="shared" si="21"/>
        <v>5</v>
      </c>
      <c r="N199" s="56">
        <f t="shared" si="22"/>
        <v>40</v>
      </c>
      <c r="O199" s="55">
        <f t="shared" si="23"/>
        <v>3.125</v>
      </c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</row>
    <row r="200" spans="1:52" s="47" customFormat="1" ht="13.5" customHeight="1">
      <c r="A200" s="58" t="s">
        <v>32</v>
      </c>
      <c r="B200" s="57">
        <v>71</v>
      </c>
      <c r="C200" s="57">
        <v>0</v>
      </c>
      <c r="D200" s="57">
        <v>4</v>
      </c>
      <c r="E200" s="57">
        <v>2</v>
      </c>
      <c r="F200" s="57">
        <f t="shared" si="18"/>
        <v>77</v>
      </c>
      <c r="G200" s="56">
        <f t="shared" si="19"/>
        <v>2.5974025974025974</v>
      </c>
      <c r="H200" s="55">
        <f t="shared" si="20"/>
        <v>2.2235056309558185</v>
      </c>
      <c r="I200" s="57">
        <v>2</v>
      </c>
      <c r="J200" s="57">
        <v>0</v>
      </c>
      <c r="K200" s="57">
        <v>0</v>
      </c>
      <c r="L200" s="57">
        <v>0</v>
      </c>
      <c r="M200" s="57">
        <f t="shared" si="21"/>
        <v>2</v>
      </c>
      <c r="N200" s="56">
        <f t="shared" si="22"/>
        <v>0</v>
      </c>
      <c r="O200" s="55">
        <f t="shared" si="23"/>
        <v>1.25</v>
      </c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</row>
    <row r="201" spans="1:52" s="47" customFormat="1" ht="13.5" customHeight="1">
      <c r="A201" s="58" t="s">
        <v>33</v>
      </c>
      <c r="B201" s="57">
        <v>143</v>
      </c>
      <c r="C201" s="57">
        <v>3</v>
      </c>
      <c r="D201" s="57">
        <v>18</v>
      </c>
      <c r="E201" s="57">
        <v>2</v>
      </c>
      <c r="F201" s="57">
        <f t="shared" si="18"/>
        <v>166</v>
      </c>
      <c r="G201" s="56">
        <f t="shared" si="19"/>
        <v>3.0120481927710845</v>
      </c>
      <c r="H201" s="55">
        <f t="shared" si="20"/>
        <v>4.7935316199826739</v>
      </c>
      <c r="I201" s="57">
        <v>3</v>
      </c>
      <c r="J201" s="57">
        <v>0</v>
      </c>
      <c r="K201" s="57">
        <v>1</v>
      </c>
      <c r="L201" s="57">
        <v>0</v>
      </c>
      <c r="M201" s="57">
        <f t="shared" si="21"/>
        <v>4</v>
      </c>
      <c r="N201" s="56">
        <f t="shared" si="22"/>
        <v>0</v>
      </c>
      <c r="O201" s="55">
        <f t="shared" si="23"/>
        <v>2.5</v>
      </c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</row>
    <row r="202" spans="1:52" s="47" customFormat="1" ht="13.5" customHeight="1">
      <c r="A202" s="58" t="s">
        <v>34</v>
      </c>
      <c r="B202" s="57">
        <v>105</v>
      </c>
      <c r="C202" s="57">
        <v>4</v>
      </c>
      <c r="D202" s="57">
        <v>15</v>
      </c>
      <c r="E202" s="57">
        <v>4</v>
      </c>
      <c r="F202" s="57">
        <f t="shared" si="18"/>
        <v>128</v>
      </c>
      <c r="G202" s="56">
        <f t="shared" si="19"/>
        <v>6.25</v>
      </c>
      <c r="H202" s="55">
        <f t="shared" si="20"/>
        <v>3.6962171527577246</v>
      </c>
      <c r="I202" s="57">
        <v>2</v>
      </c>
      <c r="J202" s="57">
        <v>0</v>
      </c>
      <c r="K202" s="57">
        <v>1</v>
      </c>
      <c r="L202" s="57">
        <v>1</v>
      </c>
      <c r="M202" s="57">
        <f t="shared" si="21"/>
        <v>4</v>
      </c>
      <c r="N202" s="56">
        <f t="shared" si="22"/>
        <v>25</v>
      </c>
      <c r="O202" s="55">
        <f t="shared" si="23"/>
        <v>2.5</v>
      </c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</row>
    <row r="203" spans="1:52" s="47" customFormat="1" ht="13.5" customHeight="1">
      <c r="A203" s="54" t="s">
        <v>15</v>
      </c>
      <c r="B203" s="53">
        <f>SUM(B197:B202)</f>
        <v>560</v>
      </c>
      <c r="C203" s="53">
        <f>SUM(C197:C202)</f>
        <v>15</v>
      </c>
      <c r="D203" s="53">
        <f>SUM(D197:D202)</f>
        <v>73</v>
      </c>
      <c r="E203" s="53">
        <f>SUM(E197:E202)</f>
        <v>20</v>
      </c>
      <c r="F203" s="53">
        <f t="shared" si="18"/>
        <v>668</v>
      </c>
      <c r="G203" s="52">
        <f t="shared" si="19"/>
        <v>5.2395209580838316</v>
      </c>
      <c r="H203" s="51">
        <f t="shared" si="20"/>
        <v>19.289633265954375</v>
      </c>
      <c r="I203" s="53">
        <f>SUM(I197:I202)</f>
        <v>16</v>
      </c>
      <c r="J203" s="53">
        <f>SUM(J197:J202)</f>
        <v>0</v>
      </c>
      <c r="K203" s="53">
        <f>SUM(K197:K202)</f>
        <v>4</v>
      </c>
      <c r="L203" s="53">
        <f>SUM(L197:L202)</f>
        <v>3</v>
      </c>
      <c r="M203" s="53">
        <f t="shared" si="21"/>
        <v>23</v>
      </c>
      <c r="N203" s="52">
        <f t="shared" si="22"/>
        <v>13.043478260869565</v>
      </c>
      <c r="O203" s="51">
        <f t="shared" si="23"/>
        <v>14.374999999999998</v>
      </c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</row>
    <row r="204" spans="1:52" s="47" customFormat="1" ht="13.5" customHeight="1">
      <c r="A204" s="62" t="s">
        <v>35</v>
      </c>
      <c r="B204" s="61">
        <v>46</v>
      </c>
      <c r="C204" s="61">
        <v>2</v>
      </c>
      <c r="D204" s="61">
        <v>13</v>
      </c>
      <c r="E204" s="61">
        <v>1</v>
      </c>
      <c r="F204" s="61">
        <f t="shared" si="18"/>
        <v>62</v>
      </c>
      <c r="G204" s="60">
        <f t="shared" si="19"/>
        <v>4.838709677419355</v>
      </c>
      <c r="H204" s="59">
        <f t="shared" si="20"/>
        <v>1.7903551833670226</v>
      </c>
      <c r="I204" s="61">
        <v>3</v>
      </c>
      <c r="J204" s="61">
        <v>0</v>
      </c>
      <c r="K204" s="61">
        <v>1</v>
      </c>
      <c r="L204" s="61">
        <v>0</v>
      </c>
      <c r="M204" s="61">
        <f t="shared" si="21"/>
        <v>4</v>
      </c>
      <c r="N204" s="60">
        <f t="shared" si="22"/>
        <v>0</v>
      </c>
      <c r="O204" s="59">
        <f t="shared" si="23"/>
        <v>2.5</v>
      </c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</row>
    <row r="205" spans="1:52" s="47" customFormat="1" ht="13.5" customHeight="1">
      <c r="A205" s="58" t="s">
        <v>36</v>
      </c>
      <c r="B205" s="57">
        <v>76</v>
      </c>
      <c r="C205" s="57">
        <v>3</v>
      </c>
      <c r="D205" s="57">
        <v>12</v>
      </c>
      <c r="E205" s="57">
        <v>2</v>
      </c>
      <c r="F205" s="57">
        <f t="shared" si="18"/>
        <v>93</v>
      </c>
      <c r="G205" s="56">
        <f t="shared" si="19"/>
        <v>5.376344086021505</v>
      </c>
      <c r="H205" s="55">
        <f t="shared" si="20"/>
        <v>2.6855327750505342</v>
      </c>
      <c r="I205" s="57">
        <v>2</v>
      </c>
      <c r="J205" s="57">
        <v>0</v>
      </c>
      <c r="K205" s="57">
        <v>0</v>
      </c>
      <c r="L205" s="57">
        <v>0</v>
      </c>
      <c r="M205" s="57">
        <f t="shared" si="21"/>
        <v>2</v>
      </c>
      <c r="N205" s="56">
        <f t="shared" si="22"/>
        <v>0</v>
      </c>
      <c r="O205" s="55">
        <f t="shared" si="23"/>
        <v>1.25</v>
      </c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</row>
    <row r="206" spans="1:52" s="47" customFormat="1" ht="13.5" customHeight="1">
      <c r="A206" s="58" t="s">
        <v>37</v>
      </c>
      <c r="B206" s="57">
        <v>67</v>
      </c>
      <c r="C206" s="57">
        <v>1</v>
      </c>
      <c r="D206" s="57">
        <v>7</v>
      </c>
      <c r="E206" s="57">
        <v>4</v>
      </c>
      <c r="F206" s="57">
        <f t="shared" si="18"/>
        <v>79</v>
      </c>
      <c r="G206" s="56">
        <f t="shared" si="19"/>
        <v>6.3291139240506329</v>
      </c>
      <c r="H206" s="55">
        <f t="shared" si="20"/>
        <v>2.281259023967658</v>
      </c>
      <c r="I206" s="57">
        <v>1</v>
      </c>
      <c r="J206" s="57">
        <v>0</v>
      </c>
      <c r="K206" s="57">
        <v>0</v>
      </c>
      <c r="L206" s="57">
        <v>1</v>
      </c>
      <c r="M206" s="57">
        <f t="shared" si="21"/>
        <v>2</v>
      </c>
      <c r="N206" s="56">
        <f t="shared" si="22"/>
        <v>50</v>
      </c>
      <c r="O206" s="55">
        <f t="shared" si="23"/>
        <v>1.25</v>
      </c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</row>
    <row r="207" spans="1:52" s="47" customFormat="1" ht="13.5" customHeight="1">
      <c r="A207" s="58" t="s">
        <v>38</v>
      </c>
      <c r="B207" s="57">
        <v>66</v>
      </c>
      <c r="C207" s="57">
        <v>2</v>
      </c>
      <c r="D207" s="57">
        <v>8</v>
      </c>
      <c r="E207" s="57">
        <v>1</v>
      </c>
      <c r="F207" s="57">
        <f t="shared" si="18"/>
        <v>77</v>
      </c>
      <c r="G207" s="56">
        <f t="shared" si="19"/>
        <v>3.8961038961038961</v>
      </c>
      <c r="H207" s="55">
        <f t="shared" si="20"/>
        <v>2.2235056309558185</v>
      </c>
      <c r="I207" s="57">
        <v>4</v>
      </c>
      <c r="J207" s="57">
        <v>0</v>
      </c>
      <c r="K207" s="57">
        <v>1</v>
      </c>
      <c r="L207" s="57">
        <v>0</v>
      </c>
      <c r="M207" s="57">
        <f t="shared" si="21"/>
        <v>5</v>
      </c>
      <c r="N207" s="56">
        <f t="shared" si="22"/>
        <v>0</v>
      </c>
      <c r="O207" s="55">
        <f t="shared" si="23"/>
        <v>3.125</v>
      </c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</row>
    <row r="208" spans="1:52" s="47" customFormat="1" ht="13.5" customHeight="1">
      <c r="A208" s="58" t="s">
        <v>39</v>
      </c>
      <c r="B208" s="57">
        <v>67</v>
      </c>
      <c r="C208" s="57">
        <v>1</v>
      </c>
      <c r="D208" s="57">
        <v>9</v>
      </c>
      <c r="E208" s="57">
        <v>2</v>
      </c>
      <c r="F208" s="57">
        <f t="shared" si="18"/>
        <v>79</v>
      </c>
      <c r="G208" s="56">
        <f t="shared" si="19"/>
        <v>3.79746835443038</v>
      </c>
      <c r="H208" s="55">
        <f t="shared" si="20"/>
        <v>2.281259023967658</v>
      </c>
      <c r="I208" s="57">
        <v>2</v>
      </c>
      <c r="J208" s="57">
        <v>0</v>
      </c>
      <c r="K208" s="57">
        <v>2</v>
      </c>
      <c r="L208" s="57">
        <v>0</v>
      </c>
      <c r="M208" s="57">
        <f t="shared" si="21"/>
        <v>4</v>
      </c>
      <c r="N208" s="56">
        <f t="shared" si="22"/>
        <v>0</v>
      </c>
      <c r="O208" s="55">
        <f t="shared" si="23"/>
        <v>2.5</v>
      </c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</row>
    <row r="209" spans="1:52" s="47" customFormat="1" ht="13.5" customHeight="1">
      <c r="A209" s="58" t="s">
        <v>40</v>
      </c>
      <c r="B209" s="57">
        <v>59</v>
      </c>
      <c r="C209" s="57">
        <v>2</v>
      </c>
      <c r="D209" s="57">
        <v>11</v>
      </c>
      <c r="E209" s="57">
        <v>5</v>
      </c>
      <c r="F209" s="57">
        <f t="shared" si="18"/>
        <v>77</v>
      </c>
      <c r="G209" s="56">
        <f t="shared" si="19"/>
        <v>9.0909090909090917</v>
      </c>
      <c r="H209" s="55">
        <f t="shared" si="20"/>
        <v>2.2235056309558185</v>
      </c>
      <c r="I209" s="57">
        <v>1</v>
      </c>
      <c r="J209" s="57">
        <v>0</v>
      </c>
      <c r="K209" s="57">
        <v>0</v>
      </c>
      <c r="L209" s="57">
        <v>0</v>
      </c>
      <c r="M209" s="57">
        <f t="shared" si="21"/>
        <v>1</v>
      </c>
      <c r="N209" s="56">
        <f t="shared" si="22"/>
        <v>0</v>
      </c>
      <c r="O209" s="55">
        <f t="shared" si="23"/>
        <v>0.625</v>
      </c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</row>
    <row r="210" spans="1:52" s="47" customFormat="1" ht="13.5" customHeight="1">
      <c r="A210" s="54" t="s">
        <v>15</v>
      </c>
      <c r="B210" s="53">
        <f>SUM(B204:B209)</f>
        <v>381</v>
      </c>
      <c r="C210" s="53">
        <f>SUM(C204:C209)</f>
        <v>11</v>
      </c>
      <c r="D210" s="53">
        <f>SUM(D204:D209)</f>
        <v>60</v>
      </c>
      <c r="E210" s="53">
        <f>SUM(E204:E209)</f>
        <v>15</v>
      </c>
      <c r="F210" s="53">
        <f t="shared" si="18"/>
        <v>467</v>
      </c>
      <c r="G210" s="52">
        <f t="shared" si="19"/>
        <v>5.5674518201284791</v>
      </c>
      <c r="H210" s="51">
        <f t="shared" si="20"/>
        <v>13.485417268264509</v>
      </c>
      <c r="I210" s="53">
        <f>SUM(I204:I209)</f>
        <v>13</v>
      </c>
      <c r="J210" s="53">
        <f>SUM(J204:J209)</f>
        <v>0</v>
      </c>
      <c r="K210" s="53">
        <f>SUM(K204:K209)</f>
        <v>4</v>
      </c>
      <c r="L210" s="53">
        <f>SUM(L204:L209)</f>
        <v>1</v>
      </c>
      <c r="M210" s="53">
        <f t="shared" si="21"/>
        <v>18</v>
      </c>
      <c r="N210" s="52">
        <f t="shared" si="22"/>
        <v>5.5555555555555554</v>
      </c>
      <c r="O210" s="51">
        <f t="shared" si="23"/>
        <v>11.25</v>
      </c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</row>
    <row r="211" spans="1:52" s="47" customFormat="1" ht="13.5" customHeight="1">
      <c r="A211" s="54" t="s">
        <v>41</v>
      </c>
      <c r="B211" s="53">
        <f>SUM(B181,B188:B196,B203,B210)</f>
        <v>2624</v>
      </c>
      <c r="C211" s="53">
        <f>SUM(C181,C188:C196,C203,C210)</f>
        <v>71</v>
      </c>
      <c r="D211" s="53">
        <f>SUM(D181,D188:D196,D203,D210)</f>
        <v>473</v>
      </c>
      <c r="E211" s="53">
        <f>SUM(E181,E188:E196,E203,E210)</f>
        <v>295</v>
      </c>
      <c r="F211" s="53">
        <f t="shared" si="18"/>
        <v>3463</v>
      </c>
      <c r="G211" s="52">
        <f t="shared" si="19"/>
        <v>10.568870921166619</v>
      </c>
      <c r="H211" s="51">
        <f t="shared" si="20"/>
        <v>100</v>
      </c>
      <c r="I211" s="53">
        <f>SUM(I181,I188:I196,I203,I210)</f>
        <v>85</v>
      </c>
      <c r="J211" s="53">
        <f>SUM(J181,J188:J196,J203,J210)</f>
        <v>0</v>
      </c>
      <c r="K211" s="53">
        <f>SUM(K181,K188:K196,K203,K210)</f>
        <v>30</v>
      </c>
      <c r="L211" s="53">
        <f>SUM(L181,L188:L196,L203,L210)</f>
        <v>45</v>
      </c>
      <c r="M211" s="53">
        <f t="shared" si="21"/>
        <v>160</v>
      </c>
      <c r="N211" s="52">
        <f t="shared" si="22"/>
        <v>28.125</v>
      </c>
      <c r="O211" s="51">
        <f t="shared" si="23"/>
        <v>100</v>
      </c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</row>
    <row r="212" spans="1:52" s="47" customFormat="1" ht="13.5" customHeight="1">
      <c r="A212" s="95"/>
      <c r="B212" s="95"/>
      <c r="C212" s="95"/>
      <c r="D212" s="95"/>
      <c r="E212" s="95"/>
      <c r="F212" s="95"/>
      <c r="G212" s="96"/>
      <c r="H212" s="96"/>
      <c r="I212" s="95"/>
      <c r="J212" s="95"/>
      <c r="K212" s="95"/>
      <c r="L212" s="95"/>
      <c r="M212" s="95"/>
      <c r="N212" s="96"/>
      <c r="O212" s="96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</row>
    <row r="213" spans="1:52" s="47" customFormat="1" ht="13.5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</row>
    <row r="214" spans="1:52" s="47" customFormat="1" ht="13.5" customHeight="1">
      <c r="A214" s="74" t="s">
        <v>0</v>
      </c>
      <c r="B214" s="73"/>
      <c r="C214" s="72"/>
      <c r="D214" s="72"/>
      <c r="E214" s="72"/>
      <c r="F214" s="72"/>
      <c r="G214" s="72"/>
      <c r="H214" s="71"/>
      <c r="I214" s="73" t="s">
        <v>67</v>
      </c>
      <c r="J214" s="72"/>
      <c r="K214" s="72"/>
      <c r="L214" s="72"/>
      <c r="M214" s="72"/>
      <c r="N214" s="72"/>
      <c r="O214" s="71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</row>
    <row r="215" spans="1:52" s="47" customFormat="1" ht="38.1" customHeight="1">
      <c r="A215" s="69" t="s">
        <v>1</v>
      </c>
      <c r="B215" s="67" t="s">
        <v>2</v>
      </c>
      <c r="C215" s="66" t="s">
        <v>3</v>
      </c>
      <c r="D215" s="65" t="s">
        <v>4</v>
      </c>
      <c r="E215" s="66" t="s">
        <v>5</v>
      </c>
      <c r="F215" s="65" t="s">
        <v>6</v>
      </c>
      <c r="G215" s="65" t="s">
        <v>7</v>
      </c>
      <c r="H215" s="68" t="s">
        <v>8</v>
      </c>
      <c r="I215" s="67" t="s">
        <v>2</v>
      </c>
      <c r="J215" s="65" t="s">
        <v>3</v>
      </c>
      <c r="K215" s="65" t="s">
        <v>4</v>
      </c>
      <c r="L215" s="66" t="s">
        <v>5</v>
      </c>
      <c r="M215" s="65" t="s">
        <v>6</v>
      </c>
      <c r="N215" s="65" t="s">
        <v>7</v>
      </c>
      <c r="O215" s="64" t="s">
        <v>8</v>
      </c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</row>
    <row r="216" spans="1:52" s="47" customFormat="1" ht="13.5" customHeight="1">
      <c r="A216" s="62" t="s">
        <v>9</v>
      </c>
      <c r="B216" s="61"/>
      <c r="C216" s="61"/>
      <c r="D216" s="61"/>
      <c r="E216" s="61"/>
      <c r="F216" s="61"/>
      <c r="G216" s="60"/>
      <c r="H216" s="59"/>
      <c r="I216" s="61">
        <f>SUM(方向別!B175,方向別!I175)</f>
        <v>21</v>
      </c>
      <c r="J216" s="61">
        <f>SUM(方向別!C175,方向別!J175)</f>
        <v>0</v>
      </c>
      <c r="K216" s="61">
        <f>SUM(方向別!D175,方向別!K175)</f>
        <v>4</v>
      </c>
      <c r="L216" s="61">
        <f>SUM(方向別!E175,方向別!L175)</f>
        <v>3</v>
      </c>
      <c r="M216" s="61">
        <f t="shared" ref="M216:M252" si="24">SUM(I216:L216)</f>
        <v>28</v>
      </c>
      <c r="N216" s="60">
        <f t="shared" ref="N216:N252" si="25">IF(SUM(J216,L216)=0,0,SUM(J216,L216)/M216*100)</f>
        <v>10.714285714285714</v>
      </c>
      <c r="O216" s="59">
        <f t="shared" ref="O216:O252" si="26">IF(M216=0,0,M216/M$252*100)</f>
        <v>0.77284018768975993</v>
      </c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</row>
    <row r="217" spans="1:52" s="47" customFormat="1" ht="13.5" customHeight="1">
      <c r="A217" s="58" t="s">
        <v>10</v>
      </c>
      <c r="B217" s="57"/>
      <c r="C217" s="57"/>
      <c r="D217" s="57"/>
      <c r="E217" s="57"/>
      <c r="F217" s="57"/>
      <c r="G217" s="56"/>
      <c r="H217" s="55"/>
      <c r="I217" s="57">
        <f>SUM(方向別!B176,方向別!I176)</f>
        <v>36</v>
      </c>
      <c r="J217" s="57">
        <f>SUM(方向別!C176,方向別!J176)</f>
        <v>3</v>
      </c>
      <c r="K217" s="57">
        <f>SUM(方向別!D176,方向別!K176)</f>
        <v>6</v>
      </c>
      <c r="L217" s="57">
        <f>SUM(方向別!E176,方向別!L176)</f>
        <v>3</v>
      </c>
      <c r="M217" s="57">
        <f t="shared" si="24"/>
        <v>48</v>
      </c>
      <c r="N217" s="56">
        <f t="shared" si="25"/>
        <v>12.5</v>
      </c>
      <c r="O217" s="55">
        <f t="shared" si="26"/>
        <v>1.3248688931824455</v>
      </c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</row>
    <row r="218" spans="1:52" s="47" customFormat="1" ht="13.5" customHeight="1">
      <c r="A218" s="58" t="s">
        <v>11</v>
      </c>
      <c r="B218" s="57"/>
      <c r="C218" s="57"/>
      <c r="D218" s="57"/>
      <c r="E218" s="57"/>
      <c r="F218" s="57"/>
      <c r="G218" s="56"/>
      <c r="H218" s="55"/>
      <c r="I218" s="57">
        <f>SUM(方向別!B177,方向別!I177)</f>
        <v>31</v>
      </c>
      <c r="J218" s="57">
        <f>SUM(方向別!C177,方向別!J177)</f>
        <v>1</v>
      </c>
      <c r="K218" s="57">
        <f>SUM(方向別!D177,方向別!K177)</f>
        <v>6</v>
      </c>
      <c r="L218" s="57">
        <f>SUM(方向別!E177,方向別!L177)</f>
        <v>0</v>
      </c>
      <c r="M218" s="57">
        <f t="shared" si="24"/>
        <v>38</v>
      </c>
      <c r="N218" s="56">
        <f t="shared" si="25"/>
        <v>2.6315789473684208</v>
      </c>
      <c r="O218" s="55">
        <f t="shared" si="26"/>
        <v>1.0488545404361027</v>
      </c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</row>
    <row r="219" spans="1:52" s="47" customFormat="1" ht="13.5" customHeight="1">
      <c r="A219" s="58" t="s">
        <v>12</v>
      </c>
      <c r="B219" s="57"/>
      <c r="C219" s="57"/>
      <c r="D219" s="57"/>
      <c r="E219" s="57"/>
      <c r="F219" s="57"/>
      <c r="G219" s="56"/>
      <c r="H219" s="55"/>
      <c r="I219" s="57">
        <f>SUM(方向別!B178,方向別!I178)</f>
        <v>31</v>
      </c>
      <c r="J219" s="57">
        <f>SUM(方向別!C178,方向別!J178)</f>
        <v>3</v>
      </c>
      <c r="K219" s="57">
        <f>SUM(方向別!D178,方向別!K178)</f>
        <v>4</v>
      </c>
      <c r="L219" s="57">
        <f>SUM(方向別!E178,方向別!L178)</f>
        <v>3</v>
      </c>
      <c r="M219" s="57">
        <f t="shared" si="24"/>
        <v>41</v>
      </c>
      <c r="N219" s="56">
        <f t="shared" si="25"/>
        <v>14.634146341463413</v>
      </c>
      <c r="O219" s="55">
        <f t="shared" si="26"/>
        <v>1.1316588462600055</v>
      </c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</row>
    <row r="220" spans="1:52" s="47" customFormat="1" ht="13.5" customHeight="1">
      <c r="A220" s="58" t="s">
        <v>13</v>
      </c>
      <c r="B220" s="57"/>
      <c r="C220" s="57"/>
      <c r="D220" s="57"/>
      <c r="E220" s="57"/>
      <c r="F220" s="57"/>
      <c r="G220" s="56"/>
      <c r="H220" s="55"/>
      <c r="I220" s="57">
        <f>SUM(方向別!B179,方向別!I179)</f>
        <v>29</v>
      </c>
      <c r="J220" s="57">
        <f>SUM(方向別!C179,方向別!J179)</f>
        <v>2</v>
      </c>
      <c r="K220" s="57">
        <f>SUM(方向別!D179,方向別!K179)</f>
        <v>2</v>
      </c>
      <c r="L220" s="57">
        <f>SUM(方向別!E179,方向別!L179)</f>
        <v>5</v>
      </c>
      <c r="M220" s="57">
        <f t="shared" si="24"/>
        <v>38</v>
      </c>
      <c r="N220" s="56">
        <f t="shared" si="25"/>
        <v>18.421052631578945</v>
      </c>
      <c r="O220" s="55">
        <f t="shared" si="26"/>
        <v>1.0488545404361027</v>
      </c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</row>
    <row r="221" spans="1:52" s="47" customFormat="1" ht="13.5" customHeight="1">
      <c r="A221" s="58" t="s">
        <v>14</v>
      </c>
      <c r="B221" s="57"/>
      <c r="C221" s="57"/>
      <c r="D221" s="57"/>
      <c r="E221" s="57"/>
      <c r="F221" s="57"/>
      <c r="G221" s="56"/>
      <c r="H221" s="55"/>
      <c r="I221" s="57">
        <f>SUM(方向別!B180,方向別!I180)</f>
        <v>44</v>
      </c>
      <c r="J221" s="57">
        <f>SUM(方向別!C180,方向別!J180)</f>
        <v>1</v>
      </c>
      <c r="K221" s="57">
        <f>SUM(方向別!D180,方向別!K180)</f>
        <v>5</v>
      </c>
      <c r="L221" s="57">
        <f>SUM(方向別!E180,方向別!L180)</f>
        <v>3</v>
      </c>
      <c r="M221" s="57">
        <f t="shared" si="24"/>
        <v>53</v>
      </c>
      <c r="N221" s="56">
        <f t="shared" si="25"/>
        <v>7.5471698113207548</v>
      </c>
      <c r="O221" s="55">
        <f t="shared" si="26"/>
        <v>1.4628760695556169</v>
      </c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</row>
    <row r="222" spans="1:52" s="47" customFormat="1" ht="13.5" customHeight="1">
      <c r="A222" s="54" t="s">
        <v>15</v>
      </c>
      <c r="B222" s="53"/>
      <c r="C222" s="53"/>
      <c r="D222" s="53"/>
      <c r="E222" s="53"/>
      <c r="F222" s="53"/>
      <c r="G222" s="52"/>
      <c r="H222" s="51"/>
      <c r="I222" s="53">
        <f>SUM(I216:I221)</f>
        <v>192</v>
      </c>
      <c r="J222" s="53">
        <f>SUM(J216:J221)</f>
        <v>10</v>
      </c>
      <c r="K222" s="53">
        <f>SUM(K216:K221)</f>
        <v>27</v>
      </c>
      <c r="L222" s="53">
        <f>SUM(L216:L221)</f>
        <v>17</v>
      </c>
      <c r="M222" s="53">
        <f t="shared" si="24"/>
        <v>246</v>
      </c>
      <c r="N222" s="52">
        <f t="shared" si="25"/>
        <v>10.975609756097562</v>
      </c>
      <c r="O222" s="51">
        <f t="shared" si="26"/>
        <v>6.7899530775600336</v>
      </c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</row>
    <row r="223" spans="1:52" s="47" customFormat="1" ht="13.5" customHeight="1">
      <c r="A223" s="62" t="s">
        <v>16</v>
      </c>
      <c r="B223" s="61"/>
      <c r="C223" s="61"/>
      <c r="D223" s="61"/>
      <c r="E223" s="61"/>
      <c r="F223" s="61"/>
      <c r="G223" s="60"/>
      <c r="H223" s="59"/>
      <c r="I223" s="61">
        <f>SUM(方向別!B182,方向別!I182)</f>
        <v>32</v>
      </c>
      <c r="J223" s="61">
        <f>SUM(方向別!C182,方向別!J182)</f>
        <v>2</v>
      </c>
      <c r="K223" s="61">
        <f>SUM(方向別!D182,方向別!K182)</f>
        <v>0</v>
      </c>
      <c r="L223" s="61">
        <f>SUM(方向別!E182,方向別!L182)</f>
        <v>3</v>
      </c>
      <c r="M223" s="61">
        <f t="shared" si="24"/>
        <v>37</v>
      </c>
      <c r="N223" s="60">
        <f t="shared" si="25"/>
        <v>13.513513513513514</v>
      </c>
      <c r="O223" s="59">
        <f t="shared" si="26"/>
        <v>1.0212531051614684</v>
      </c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</row>
    <row r="224" spans="1:52" s="47" customFormat="1" ht="13.5" customHeight="1">
      <c r="A224" s="58" t="s">
        <v>17</v>
      </c>
      <c r="B224" s="57"/>
      <c r="C224" s="57"/>
      <c r="D224" s="57"/>
      <c r="E224" s="57"/>
      <c r="F224" s="57"/>
      <c r="G224" s="56"/>
      <c r="H224" s="55"/>
      <c r="I224" s="57">
        <f>SUM(方向別!B183,方向別!I183)</f>
        <v>28</v>
      </c>
      <c r="J224" s="57">
        <f>SUM(方向別!C183,方向別!J183)</f>
        <v>2</v>
      </c>
      <c r="K224" s="57">
        <f>SUM(方向別!D183,方向別!K183)</f>
        <v>1</v>
      </c>
      <c r="L224" s="57">
        <f>SUM(方向別!E183,方向別!L183)</f>
        <v>3</v>
      </c>
      <c r="M224" s="57">
        <f t="shared" si="24"/>
        <v>34</v>
      </c>
      <c r="N224" s="56">
        <f t="shared" si="25"/>
        <v>14.705882352941178</v>
      </c>
      <c r="O224" s="55">
        <f t="shared" si="26"/>
        <v>0.93844879933756542</v>
      </c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</row>
    <row r="225" spans="1:52" s="47" customFormat="1" ht="13.5" customHeight="1">
      <c r="A225" s="58" t="s">
        <v>18</v>
      </c>
      <c r="B225" s="57"/>
      <c r="C225" s="57"/>
      <c r="D225" s="57"/>
      <c r="E225" s="57"/>
      <c r="F225" s="57"/>
      <c r="G225" s="56"/>
      <c r="H225" s="55"/>
      <c r="I225" s="57">
        <f>SUM(方向別!B184,方向別!I184)</f>
        <v>34</v>
      </c>
      <c r="J225" s="57">
        <f>SUM(方向別!C184,方向別!J184)</f>
        <v>2</v>
      </c>
      <c r="K225" s="57">
        <f>SUM(方向別!D184,方向別!K184)</f>
        <v>8</v>
      </c>
      <c r="L225" s="57">
        <f>SUM(方向別!E184,方向別!L184)</f>
        <v>3</v>
      </c>
      <c r="M225" s="57">
        <f t="shared" si="24"/>
        <v>47</v>
      </c>
      <c r="N225" s="56">
        <f t="shared" si="25"/>
        <v>10.638297872340425</v>
      </c>
      <c r="O225" s="55">
        <f t="shared" si="26"/>
        <v>1.2972674579078112</v>
      </c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</row>
    <row r="226" spans="1:52" s="47" customFormat="1" ht="13.5" customHeight="1">
      <c r="A226" s="58" t="s">
        <v>19</v>
      </c>
      <c r="B226" s="57"/>
      <c r="C226" s="57"/>
      <c r="D226" s="57"/>
      <c r="E226" s="57"/>
      <c r="F226" s="57"/>
      <c r="G226" s="56"/>
      <c r="H226" s="55"/>
      <c r="I226" s="57">
        <f>SUM(方向別!B185,方向別!I185)</f>
        <v>34</v>
      </c>
      <c r="J226" s="57">
        <f>SUM(方向別!C185,方向別!J185)</f>
        <v>1</v>
      </c>
      <c r="K226" s="57">
        <f>SUM(方向別!D185,方向別!K185)</f>
        <v>5</v>
      </c>
      <c r="L226" s="57">
        <f>SUM(方向別!E185,方向別!L185)</f>
        <v>6</v>
      </c>
      <c r="M226" s="57">
        <f t="shared" si="24"/>
        <v>46</v>
      </c>
      <c r="N226" s="56">
        <f t="shared" si="25"/>
        <v>15.217391304347828</v>
      </c>
      <c r="O226" s="55">
        <f t="shared" si="26"/>
        <v>1.2696660226331768</v>
      </c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</row>
    <row r="227" spans="1:52" s="47" customFormat="1" ht="13.5" customHeight="1">
      <c r="A227" s="58" t="s">
        <v>20</v>
      </c>
      <c r="B227" s="57"/>
      <c r="C227" s="57"/>
      <c r="D227" s="57"/>
      <c r="E227" s="57"/>
      <c r="F227" s="57"/>
      <c r="G227" s="56"/>
      <c r="H227" s="55"/>
      <c r="I227" s="57">
        <f>SUM(方向別!B186,方向別!I186)</f>
        <v>32</v>
      </c>
      <c r="J227" s="57">
        <f>SUM(方向別!C186,方向別!J186)</f>
        <v>1</v>
      </c>
      <c r="K227" s="57">
        <f>SUM(方向別!D186,方向別!K186)</f>
        <v>10</v>
      </c>
      <c r="L227" s="57">
        <f>SUM(方向別!E186,方向別!L186)</f>
        <v>9</v>
      </c>
      <c r="M227" s="57">
        <f t="shared" si="24"/>
        <v>52</v>
      </c>
      <c r="N227" s="56">
        <f t="shared" si="25"/>
        <v>19.230769230769234</v>
      </c>
      <c r="O227" s="55">
        <f t="shared" si="26"/>
        <v>1.4352746342809828</v>
      </c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</row>
    <row r="228" spans="1:52" s="47" customFormat="1" ht="13.5" customHeight="1">
      <c r="A228" s="58" t="s">
        <v>21</v>
      </c>
      <c r="B228" s="57"/>
      <c r="C228" s="57"/>
      <c r="D228" s="57"/>
      <c r="E228" s="57"/>
      <c r="F228" s="57"/>
      <c r="G228" s="56"/>
      <c r="H228" s="55"/>
      <c r="I228" s="57">
        <f>SUM(方向別!B187,方向別!I187)</f>
        <v>30</v>
      </c>
      <c r="J228" s="57">
        <f>SUM(方向別!C187,方向別!J187)</f>
        <v>1</v>
      </c>
      <c r="K228" s="57">
        <f>SUM(方向別!D187,方向別!K187)</f>
        <v>6</v>
      </c>
      <c r="L228" s="57">
        <f>SUM(方向別!E187,方向別!L187)</f>
        <v>3</v>
      </c>
      <c r="M228" s="57">
        <f t="shared" si="24"/>
        <v>40</v>
      </c>
      <c r="N228" s="56">
        <f t="shared" si="25"/>
        <v>10</v>
      </c>
      <c r="O228" s="55">
        <f t="shared" si="26"/>
        <v>1.1040574109853711</v>
      </c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</row>
    <row r="229" spans="1:52" s="47" customFormat="1" ht="13.5" customHeight="1">
      <c r="A229" s="54" t="s">
        <v>15</v>
      </c>
      <c r="B229" s="53"/>
      <c r="C229" s="53"/>
      <c r="D229" s="53"/>
      <c r="E229" s="53"/>
      <c r="F229" s="53"/>
      <c r="G229" s="52"/>
      <c r="H229" s="51"/>
      <c r="I229" s="53">
        <f>SUM(I223:I228)</f>
        <v>190</v>
      </c>
      <c r="J229" s="53">
        <f>SUM(J223:J228)</f>
        <v>9</v>
      </c>
      <c r="K229" s="53">
        <f>SUM(K223:K228)</f>
        <v>30</v>
      </c>
      <c r="L229" s="53">
        <f>SUM(L223:L228)</f>
        <v>27</v>
      </c>
      <c r="M229" s="53">
        <f t="shared" si="24"/>
        <v>256</v>
      </c>
      <c r="N229" s="52">
        <f t="shared" si="25"/>
        <v>14.0625</v>
      </c>
      <c r="O229" s="51">
        <f t="shared" si="26"/>
        <v>7.065967430306376</v>
      </c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</row>
    <row r="230" spans="1:52" s="47" customFormat="1" ht="13.5" customHeight="1">
      <c r="A230" s="58" t="s">
        <v>22</v>
      </c>
      <c r="B230" s="57"/>
      <c r="C230" s="57"/>
      <c r="D230" s="57"/>
      <c r="E230" s="57"/>
      <c r="F230" s="57"/>
      <c r="G230" s="56"/>
      <c r="H230" s="55"/>
      <c r="I230" s="57">
        <f>SUM(方向別!B189,方向別!I189)</f>
        <v>117</v>
      </c>
      <c r="J230" s="57">
        <f>SUM(方向別!C189,方向別!J189)</f>
        <v>4</v>
      </c>
      <c r="K230" s="57">
        <f>SUM(方向別!D189,方向別!K189)</f>
        <v>31</v>
      </c>
      <c r="L230" s="57">
        <f>SUM(方向別!E189,方向別!L189)</f>
        <v>47</v>
      </c>
      <c r="M230" s="57">
        <f t="shared" si="24"/>
        <v>199</v>
      </c>
      <c r="N230" s="56">
        <f t="shared" si="25"/>
        <v>25.628140703517587</v>
      </c>
      <c r="O230" s="55">
        <f t="shared" si="26"/>
        <v>5.4926856196522218</v>
      </c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</row>
    <row r="231" spans="1:52" s="47" customFormat="1" ht="13.5" customHeight="1">
      <c r="A231" s="58" t="s">
        <v>23</v>
      </c>
      <c r="B231" s="57"/>
      <c r="C231" s="57"/>
      <c r="D231" s="57"/>
      <c r="E231" s="57"/>
      <c r="F231" s="57"/>
      <c r="G231" s="56"/>
      <c r="H231" s="55"/>
      <c r="I231" s="57">
        <f>SUM(方向別!B190,方向別!I190)</f>
        <v>106</v>
      </c>
      <c r="J231" s="57">
        <f>SUM(方向別!C190,方向別!J190)</f>
        <v>4</v>
      </c>
      <c r="K231" s="57">
        <f>SUM(方向別!D190,方向別!K190)</f>
        <v>36</v>
      </c>
      <c r="L231" s="57">
        <f>SUM(方向別!E190,方向別!L190)</f>
        <v>37</v>
      </c>
      <c r="M231" s="57">
        <f t="shared" si="24"/>
        <v>183</v>
      </c>
      <c r="N231" s="56">
        <f t="shared" si="25"/>
        <v>22.404371584699454</v>
      </c>
      <c r="O231" s="55">
        <f t="shared" si="26"/>
        <v>5.0510626552580735</v>
      </c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</row>
    <row r="232" spans="1:52" s="47" customFormat="1" ht="13.5" customHeight="1">
      <c r="A232" s="135" t="s">
        <v>24</v>
      </c>
      <c r="B232" s="101"/>
      <c r="C232" s="101"/>
      <c r="D232" s="101"/>
      <c r="E232" s="101"/>
      <c r="F232" s="101"/>
      <c r="G232" s="102"/>
      <c r="H232" s="103"/>
      <c r="I232" s="101">
        <f>SUM(方向別!B191,方向別!I191)</f>
        <v>122</v>
      </c>
      <c r="J232" s="101">
        <f>SUM(方向別!C191,方向別!J191)</f>
        <v>3</v>
      </c>
      <c r="K232" s="101">
        <f>SUM(方向別!D191,方向別!K191)</f>
        <v>41</v>
      </c>
      <c r="L232" s="101">
        <f>SUM(方向別!E191,方向別!L191)</f>
        <v>31</v>
      </c>
      <c r="M232" s="101">
        <f t="shared" si="24"/>
        <v>197</v>
      </c>
      <c r="N232" s="102">
        <f t="shared" si="25"/>
        <v>17.258883248730964</v>
      </c>
      <c r="O232" s="103">
        <f t="shared" si="26"/>
        <v>5.4374827491029532</v>
      </c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</row>
    <row r="233" spans="1:52" s="47" customFormat="1" ht="13.5" customHeight="1">
      <c r="A233" s="58" t="s">
        <v>25</v>
      </c>
      <c r="B233" s="57"/>
      <c r="C233" s="57"/>
      <c r="D233" s="57"/>
      <c r="E233" s="57"/>
      <c r="F233" s="57"/>
      <c r="G233" s="56"/>
      <c r="H233" s="55"/>
      <c r="I233" s="57">
        <f>SUM(方向別!B192,方向別!I192)</f>
        <v>198</v>
      </c>
      <c r="J233" s="57">
        <f>SUM(方向別!C192,方向別!J192)</f>
        <v>3</v>
      </c>
      <c r="K233" s="57">
        <f>SUM(方向別!D192,方向別!K192)</f>
        <v>39</v>
      </c>
      <c r="L233" s="57">
        <f>SUM(方向別!E192,方向別!L192)</f>
        <v>25</v>
      </c>
      <c r="M233" s="57">
        <f t="shared" si="24"/>
        <v>265</v>
      </c>
      <c r="N233" s="56">
        <f t="shared" si="25"/>
        <v>10.566037735849058</v>
      </c>
      <c r="O233" s="55">
        <f t="shared" si="26"/>
        <v>7.3143803477780853</v>
      </c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</row>
    <row r="234" spans="1:52" s="47" customFormat="1" ht="13.5" customHeight="1">
      <c r="A234" s="58" t="s">
        <v>26</v>
      </c>
      <c r="B234" s="57"/>
      <c r="C234" s="57"/>
      <c r="D234" s="57"/>
      <c r="E234" s="57"/>
      <c r="F234" s="57"/>
      <c r="G234" s="56"/>
      <c r="H234" s="55"/>
      <c r="I234" s="57">
        <f>SUM(方向別!B193,方向別!I193)</f>
        <v>175</v>
      </c>
      <c r="J234" s="57">
        <f>SUM(方向別!C193,方向別!J193)</f>
        <v>1</v>
      </c>
      <c r="K234" s="57">
        <f>SUM(方向別!D193,方向別!K193)</f>
        <v>40</v>
      </c>
      <c r="L234" s="57">
        <f>SUM(方向別!E193,方向別!L193)</f>
        <v>34</v>
      </c>
      <c r="M234" s="57">
        <f t="shared" si="24"/>
        <v>250</v>
      </c>
      <c r="N234" s="56">
        <f t="shared" si="25"/>
        <v>14.000000000000002</v>
      </c>
      <c r="O234" s="55">
        <f t="shared" si="26"/>
        <v>6.9003588186585691</v>
      </c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</row>
    <row r="235" spans="1:52" s="47" customFormat="1" ht="13.5" customHeight="1">
      <c r="A235" s="58" t="s">
        <v>27</v>
      </c>
      <c r="B235" s="57"/>
      <c r="C235" s="57"/>
      <c r="D235" s="57"/>
      <c r="E235" s="57"/>
      <c r="F235" s="57"/>
      <c r="G235" s="56"/>
      <c r="H235" s="55"/>
      <c r="I235" s="57">
        <f>SUM(方向別!B194,方向別!I194)</f>
        <v>201</v>
      </c>
      <c r="J235" s="57">
        <f>SUM(方向別!C194,方向別!J194)</f>
        <v>2</v>
      </c>
      <c r="K235" s="57">
        <f>SUM(方向別!D194,方向別!K194)</f>
        <v>36</v>
      </c>
      <c r="L235" s="57">
        <f>SUM(方向別!E194,方向別!L194)</f>
        <v>28</v>
      </c>
      <c r="M235" s="57">
        <f t="shared" si="24"/>
        <v>267</v>
      </c>
      <c r="N235" s="56">
        <f t="shared" si="25"/>
        <v>11.235955056179774</v>
      </c>
      <c r="O235" s="55">
        <f t="shared" si="26"/>
        <v>7.3695832183273522</v>
      </c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</row>
    <row r="236" spans="1:52" s="47" customFormat="1" ht="13.5" customHeight="1">
      <c r="A236" s="97" t="s">
        <v>28</v>
      </c>
      <c r="B236" s="134"/>
      <c r="C236" s="57"/>
      <c r="D236" s="57"/>
      <c r="E236" s="57"/>
      <c r="F236" s="57"/>
      <c r="G236" s="56"/>
      <c r="H236" s="55"/>
      <c r="I236" s="57">
        <f>SUM(方向別!B195,方向別!I195)</f>
        <v>183</v>
      </c>
      <c r="J236" s="57">
        <f>SUM(方向別!C195,方向別!J195)</f>
        <v>6</v>
      </c>
      <c r="K236" s="57">
        <f>SUM(方向別!D195,方向別!K195)</f>
        <v>40</v>
      </c>
      <c r="L236" s="57">
        <f>SUM(方向別!E195,方向別!L195)</f>
        <v>31</v>
      </c>
      <c r="M236" s="57">
        <f t="shared" si="24"/>
        <v>260</v>
      </c>
      <c r="N236" s="56">
        <f t="shared" si="25"/>
        <v>14.23076923076923</v>
      </c>
      <c r="O236" s="55">
        <f t="shared" si="26"/>
        <v>7.1763731714049133</v>
      </c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</row>
    <row r="237" spans="1:52" s="47" customFormat="1" ht="13.5" customHeight="1">
      <c r="A237" s="58" t="s">
        <v>89</v>
      </c>
      <c r="B237" s="131"/>
      <c r="C237" s="131"/>
      <c r="D237" s="131"/>
      <c r="E237" s="131"/>
      <c r="F237" s="131"/>
      <c r="G237" s="132"/>
      <c r="H237" s="133"/>
      <c r="I237" s="131">
        <f>SUM(方向別!B196,方向別!I196)</f>
        <v>255</v>
      </c>
      <c r="J237" s="131">
        <f>SUM(方向別!C196,方向別!J196)</f>
        <v>3</v>
      </c>
      <c r="K237" s="131">
        <f>SUM(方向別!D196,方向別!K196)</f>
        <v>42</v>
      </c>
      <c r="L237" s="131">
        <f>SUM(方向別!E196,方向別!L196)</f>
        <v>24</v>
      </c>
      <c r="M237" s="131">
        <f t="shared" si="24"/>
        <v>324</v>
      </c>
      <c r="N237" s="132">
        <f t="shared" si="25"/>
        <v>8.3333333333333321</v>
      </c>
      <c r="O237" s="133">
        <f t="shared" si="26"/>
        <v>8.9428650289815081</v>
      </c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</row>
    <row r="238" spans="1:52" s="47" customFormat="1" ht="13.5" customHeight="1">
      <c r="A238" s="62" t="s">
        <v>29</v>
      </c>
      <c r="B238" s="61"/>
      <c r="C238" s="61"/>
      <c r="D238" s="61"/>
      <c r="E238" s="61"/>
      <c r="F238" s="61"/>
      <c r="G238" s="60"/>
      <c r="H238" s="59"/>
      <c r="I238" s="61">
        <f>SUM(方向別!B197,方向別!I197)</f>
        <v>64</v>
      </c>
      <c r="J238" s="61">
        <f>SUM(方向別!C197,方向別!J197)</f>
        <v>0</v>
      </c>
      <c r="K238" s="61">
        <f>SUM(方向別!D197,方向別!K197)</f>
        <v>11</v>
      </c>
      <c r="L238" s="61">
        <f>SUM(方向別!E197,方向別!L197)</f>
        <v>6</v>
      </c>
      <c r="M238" s="61">
        <f t="shared" si="24"/>
        <v>81</v>
      </c>
      <c r="N238" s="60">
        <f t="shared" si="25"/>
        <v>7.4074074074074066</v>
      </c>
      <c r="O238" s="59">
        <f t="shared" si="26"/>
        <v>2.235716257245377</v>
      </c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</row>
    <row r="239" spans="1:52" s="47" customFormat="1" ht="13.5" customHeight="1">
      <c r="A239" s="58" t="s">
        <v>30</v>
      </c>
      <c r="B239" s="57"/>
      <c r="C239" s="57"/>
      <c r="D239" s="57"/>
      <c r="E239" s="57"/>
      <c r="F239" s="57"/>
      <c r="G239" s="56"/>
      <c r="H239" s="55"/>
      <c r="I239" s="57">
        <f>SUM(方向別!B198,方向別!I198)</f>
        <v>89</v>
      </c>
      <c r="J239" s="57">
        <f>SUM(方向別!C198,方向別!J198)</f>
        <v>2</v>
      </c>
      <c r="K239" s="57">
        <f>SUM(方向別!D198,方向別!K198)</f>
        <v>10</v>
      </c>
      <c r="L239" s="57">
        <f>SUM(方向別!E198,方向別!L198)</f>
        <v>3</v>
      </c>
      <c r="M239" s="57">
        <f t="shared" si="24"/>
        <v>104</v>
      </c>
      <c r="N239" s="56">
        <f t="shared" si="25"/>
        <v>4.8076923076923084</v>
      </c>
      <c r="O239" s="55">
        <f t="shared" si="26"/>
        <v>2.8705492685619656</v>
      </c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</row>
    <row r="240" spans="1:52" s="47" customFormat="1" ht="13.5" customHeight="1">
      <c r="A240" s="58" t="s">
        <v>31</v>
      </c>
      <c r="B240" s="57"/>
      <c r="C240" s="57"/>
      <c r="D240" s="57"/>
      <c r="E240" s="57"/>
      <c r="F240" s="57"/>
      <c r="G240" s="56"/>
      <c r="H240" s="55"/>
      <c r="I240" s="57">
        <f>SUM(方向別!B199,方向別!I199)</f>
        <v>97</v>
      </c>
      <c r="J240" s="57">
        <f>SUM(方向別!C199,方向別!J199)</f>
        <v>6</v>
      </c>
      <c r="K240" s="57">
        <f>SUM(方向別!D199,方向別!K199)</f>
        <v>17</v>
      </c>
      <c r="L240" s="57">
        <f>SUM(方向別!E199,方向別!L199)</f>
        <v>5</v>
      </c>
      <c r="M240" s="57">
        <f t="shared" si="24"/>
        <v>125</v>
      </c>
      <c r="N240" s="56">
        <f t="shared" si="25"/>
        <v>8.7999999999999989</v>
      </c>
      <c r="O240" s="55">
        <f t="shared" si="26"/>
        <v>3.4501794093292846</v>
      </c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</row>
    <row r="241" spans="1:52" s="47" customFormat="1" ht="13.5" customHeight="1">
      <c r="A241" s="58" t="s">
        <v>32</v>
      </c>
      <c r="B241" s="57"/>
      <c r="C241" s="57"/>
      <c r="D241" s="57"/>
      <c r="E241" s="57"/>
      <c r="F241" s="57"/>
      <c r="G241" s="56"/>
      <c r="H241" s="55"/>
      <c r="I241" s="57">
        <f>SUM(方向別!B200,方向別!I200)</f>
        <v>73</v>
      </c>
      <c r="J241" s="57">
        <f>SUM(方向別!C200,方向別!J200)</f>
        <v>0</v>
      </c>
      <c r="K241" s="57">
        <f>SUM(方向別!D200,方向別!K200)</f>
        <v>4</v>
      </c>
      <c r="L241" s="57">
        <f>SUM(方向別!E200,方向別!L200)</f>
        <v>2</v>
      </c>
      <c r="M241" s="57">
        <f t="shared" si="24"/>
        <v>79</v>
      </c>
      <c r="N241" s="56">
        <f t="shared" si="25"/>
        <v>2.5316455696202533</v>
      </c>
      <c r="O241" s="55">
        <f t="shared" si="26"/>
        <v>2.1805133866961084</v>
      </c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</row>
    <row r="242" spans="1:52" s="47" customFormat="1" ht="13.5" customHeight="1">
      <c r="A242" s="58" t="s">
        <v>33</v>
      </c>
      <c r="B242" s="57"/>
      <c r="C242" s="57"/>
      <c r="D242" s="57"/>
      <c r="E242" s="57"/>
      <c r="F242" s="57"/>
      <c r="G242" s="56"/>
      <c r="H242" s="55"/>
      <c r="I242" s="57">
        <f>SUM(方向別!B201,方向別!I201)</f>
        <v>146</v>
      </c>
      <c r="J242" s="57">
        <f>SUM(方向別!C201,方向別!J201)</f>
        <v>3</v>
      </c>
      <c r="K242" s="57">
        <f>SUM(方向別!D201,方向別!K201)</f>
        <v>19</v>
      </c>
      <c r="L242" s="57">
        <f>SUM(方向別!E201,方向別!L201)</f>
        <v>2</v>
      </c>
      <c r="M242" s="57">
        <f t="shared" si="24"/>
        <v>170</v>
      </c>
      <c r="N242" s="56">
        <f t="shared" si="25"/>
        <v>2.9411764705882351</v>
      </c>
      <c r="O242" s="55">
        <f t="shared" si="26"/>
        <v>4.6922439966878278</v>
      </c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</row>
    <row r="243" spans="1:52" s="47" customFormat="1" ht="13.5" customHeight="1">
      <c r="A243" s="58" t="s">
        <v>34</v>
      </c>
      <c r="B243" s="57"/>
      <c r="C243" s="57"/>
      <c r="D243" s="57"/>
      <c r="E243" s="57"/>
      <c r="F243" s="57"/>
      <c r="G243" s="56"/>
      <c r="H243" s="55"/>
      <c r="I243" s="57">
        <f>SUM(方向別!B202,方向別!I202)</f>
        <v>107</v>
      </c>
      <c r="J243" s="57">
        <f>SUM(方向別!C202,方向別!J202)</f>
        <v>4</v>
      </c>
      <c r="K243" s="57">
        <f>SUM(方向別!D202,方向別!K202)</f>
        <v>16</v>
      </c>
      <c r="L243" s="57">
        <f>SUM(方向別!E202,方向別!L202)</f>
        <v>5</v>
      </c>
      <c r="M243" s="57">
        <f t="shared" si="24"/>
        <v>132</v>
      </c>
      <c r="N243" s="56">
        <f t="shared" si="25"/>
        <v>6.8181818181818175</v>
      </c>
      <c r="O243" s="55">
        <f t="shared" si="26"/>
        <v>3.6433894562517248</v>
      </c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</row>
    <row r="244" spans="1:52" s="47" customFormat="1" ht="13.5" customHeight="1">
      <c r="A244" s="54" t="s">
        <v>15</v>
      </c>
      <c r="B244" s="53"/>
      <c r="C244" s="53"/>
      <c r="D244" s="53"/>
      <c r="E244" s="53"/>
      <c r="F244" s="53"/>
      <c r="G244" s="52"/>
      <c r="H244" s="51"/>
      <c r="I244" s="53">
        <f>SUM(I238:I243)</f>
        <v>576</v>
      </c>
      <c r="J244" s="53">
        <f>SUM(J238:J243)</f>
        <v>15</v>
      </c>
      <c r="K244" s="53">
        <f>SUM(K238:K243)</f>
        <v>77</v>
      </c>
      <c r="L244" s="53">
        <f>SUM(L238:L243)</f>
        <v>23</v>
      </c>
      <c r="M244" s="53">
        <f t="shared" si="24"/>
        <v>691</v>
      </c>
      <c r="N244" s="52">
        <f t="shared" si="25"/>
        <v>5.4992764109985526</v>
      </c>
      <c r="O244" s="51">
        <f t="shared" si="26"/>
        <v>19.072591774772288</v>
      </c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</row>
    <row r="245" spans="1:52" s="47" customFormat="1" ht="13.5" customHeight="1">
      <c r="A245" s="62" t="s">
        <v>35</v>
      </c>
      <c r="B245" s="61"/>
      <c r="C245" s="61"/>
      <c r="D245" s="61"/>
      <c r="E245" s="61"/>
      <c r="F245" s="61"/>
      <c r="G245" s="60"/>
      <c r="H245" s="59"/>
      <c r="I245" s="61">
        <f>SUM(方向別!B204,方向別!I204)</f>
        <v>49</v>
      </c>
      <c r="J245" s="61">
        <f>SUM(方向別!C204,方向別!J204)</f>
        <v>2</v>
      </c>
      <c r="K245" s="61">
        <f>SUM(方向別!D204,方向別!K204)</f>
        <v>14</v>
      </c>
      <c r="L245" s="61">
        <f>SUM(方向別!E204,方向別!L204)</f>
        <v>1</v>
      </c>
      <c r="M245" s="61">
        <f t="shared" si="24"/>
        <v>66</v>
      </c>
      <c r="N245" s="60">
        <f t="shared" si="25"/>
        <v>4.5454545454545459</v>
      </c>
      <c r="O245" s="59">
        <f t="shared" si="26"/>
        <v>1.8216947281258624</v>
      </c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</row>
    <row r="246" spans="1:52" s="47" customFormat="1" ht="13.5" customHeight="1">
      <c r="A246" s="58" t="s">
        <v>36</v>
      </c>
      <c r="B246" s="57"/>
      <c r="C246" s="57"/>
      <c r="D246" s="57"/>
      <c r="E246" s="57"/>
      <c r="F246" s="57"/>
      <c r="G246" s="56"/>
      <c r="H246" s="55"/>
      <c r="I246" s="57">
        <f>SUM(方向別!B205,方向別!I205)</f>
        <v>78</v>
      </c>
      <c r="J246" s="57">
        <f>SUM(方向別!C205,方向別!J205)</f>
        <v>3</v>
      </c>
      <c r="K246" s="57">
        <f>SUM(方向別!D205,方向別!K205)</f>
        <v>12</v>
      </c>
      <c r="L246" s="57">
        <f>SUM(方向別!E205,方向別!L205)</f>
        <v>2</v>
      </c>
      <c r="M246" s="57">
        <f t="shared" si="24"/>
        <v>95</v>
      </c>
      <c r="N246" s="56">
        <f t="shared" si="25"/>
        <v>5.2631578947368416</v>
      </c>
      <c r="O246" s="55">
        <f t="shared" si="26"/>
        <v>2.6221363510902567</v>
      </c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</row>
    <row r="247" spans="1:52" s="47" customFormat="1" ht="13.5" customHeight="1">
      <c r="A247" s="58" t="s">
        <v>37</v>
      </c>
      <c r="B247" s="57"/>
      <c r="C247" s="57"/>
      <c r="D247" s="57"/>
      <c r="E247" s="57"/>
      <c r="F247" s="57"/>
      <c r="G247" s="56"/>
      <c r="H247" s="55"/>
      <c r="I247" s="57">
        <f>SUM(方向別!B206,方向別!I206)</f>
        <v>68</v>
      </c>
      <c r="J247" s="57">
        <f>SUM(方向別!C206,方向別!J206)</f>
        <v>1</v>
      </c>
      <c r="K247" s="57">
        <f>SUM(方向別!D206,方向別!K206)</f>
        <v>7</v>
      </c>
      <c r="L247" s="57">
        <f>SUM(方向別!E206,方向別!L206)</f>
        <v>5</v>
      </c>
      <c r="M247" s="57">
        <f t="shared" si="24"/>
        <v>81</v>
      </c>
      <c r="N247" s="56">
        <f t="shared" si="25"/>
        <v>7.4074074074074066</v>
      </c>
      <c r="O247" s="55">
        <f t="shared" si="26"/>
        <v>2.235716257245377</v>
      </c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</row>
    <row r="248" spans="1:52" s="47" customFormat="1" ht="13.5" customHeight="1">
      <c r="A248" s="58" t="s">
        <v>38</v>
      </c>
      <c r="B248" s="57"/>
      <c r="C248" s="57"/>
      <c r="D248" s="57"/>
      <c r="E248" s="57"/>
      <c r="F248" s="57"/>
      <c r="G248" s="56"/>
      <c r="H248" s="55"/>
      <c r="I248" s="57">
        <f>SUM(方向別!B207,方向別!I207)</f>
        <v>70</v>
      </c>
      <c r="J248" s="57">
        <f>SUM(方向別!C207,方向別!J207)</f>
        <v>2</v>
      </c>
      <c r="K248" s="57">
        <f>SUM(方向別!D207,方向別!K207)</f>
        <v>9</v>
      </c>
      <c r="L248" s="57">
        <f>SUM(方向別!E207,方向別!L207)</f>
        <v>1</v>
      </c>
      <c r="M248" s="57">
        <f t="shared" si="24"/>
        <v>82</v>
      </c>
      <c r="N248" s="56">
        <f t="shared" si="25"/>
        <v>3.6585365853658534</v>
      </c>
      <c r="O248" s="55">
        <f t="shared" si="26"/>
        <v>2.2633176925200109</v>
      </c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</row>
    <row r="249" spans="1:52" s="47" customFormat="1" ht="13.5" customHeight="1">
      <c r="A249" s="58" t="s">
        <v>39</v>
      </c>
      <c r="B249" s="57"/>
      <c r="C249" s="57"/>
      <c r="D249" s="57"/>
      <c r="E249" s="57"/>
      <c r="F249" s="57"/>
      <c r="G249" s="56"/>
      <c r="H249" s="55"/>
      <c r="I249" s="57">
        <f>SUM(方向別!B208,方向別!I208)</f>
        <v>69</v>
      </c>
      <c r="J249" s="57">
        <f>SUM(方向別!C208,方向別!J208)</f>
        <v>1</v>
      </c>
      <c r="K249" s="57">
        <f>SUM(方向別!D208,方向別!K208)</f>
        <v>11</v>
      </c>
      <c r="L249" s="57">
        <f>SUM(方向別!E208,方向別!L208)</f>
        <v>2</v>
      </c>
      <c r="M249" s="57">
        <f t="shared" si="24"/>
        <v>83</v>
      </c>
      <c r="N249" s="56">
        <f t="shared" si="25"/>
        <v>3.6144578313253009</v>
      </c>
      <c r="O249" s="55">
        <f t="shared" si="26"/>
        <v>2.2909191277946452</v>
      </c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</row>
    <row r="250" spans="1:52" s="47" customFormat="1" ht="13.5" customHeight="1">
      <c r="A250" s="58" t="s">
        <v>40</v>
      </c>
      <c r="B250" s="57"/>
      <c r="C250" s="57"/>
      <c r="D250" s="57"/>
      <c r="E250" s="57"/>
      <c r="F250" s="57"/>
      <c r="G250" s="56"/>
      <c r="H250" s="55"/>
      <c r="I250" s="57">
        <f>SUM(方向別!B209,方向別!I209)</f>
        <v>60</v>
      </c>
      <c r="J250" s="57">
        <f>SUM(方向別!C209,方向別!J209)</f>
        <v>2</v>
      </c>
      <c r="K250" s="57">
        <f>SUM(方向別!D209,方向別!K209)</f>
        <v>11</v>
      </c>
      <c r="L250" s="57">
        <f>SUM(方向別!E209,方向別!L209)</f>
        <v>5</v>
      </c>
      <c r="M250" s="57">
        <f t="shared" si="24"/>
        <v>78</v>
      </c>
      <c r="N250" s="56">
        <f t="shared" si="25"/>
        <v>8.9743589743589745</v>
      </c>
      <c r="O250" s="55">
        <f t="shared" si="26"/>
        <v>2.1529119514214741</v>
      </c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</row>
    <row r="251" spans="1:52" s="47" customFormat="1" ht="13.5" customHeight="1">
      <c r="A251" s="54" t="s">
        <v>15</v>
      </c>
      <c r="B251" s="53"/>
      <c r="C251" s="53"/>
      <c r="D251" s="53"/>
      <c r="E251" s="53"/>
      <c r="F251" s="53"/>
      <c r="G251" s="52"/>
      <c r="H251" s="51"/>
      <c r="I251" s="53">
        <f>SUM(I245:I250)</f>
        <v>394</v>
      </c>
      <c r="J251" s="53">
        <f>SUM(J245:J250)</f>
        <v>11</v>
      </c>
      <c r="K251" s="53">
        <f>SUM(K245:K250)</f>
        <v>64</v>
      </c>
      <c r="L251" s="53">
        <f>SUM(L245:L250)</f>
        <v>16</v>
      </c>
      <c r="M251" s="53">
        <f t="shared" si="24"/>
        <v>485</v>
      </c>
      <c r="N251" s="52">
        <f t="shared" si="25"/>
        <v>5.5670103092783512</v>
      </c>
      <c r="O251" s="51">
        <f t="shared" si="26"/>
        <v>13.386696108197626</v>
      </c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</row>
    <row r="252" spans="1:52" s="47" customFormat="1" ht="13.5" customHeight="1">
      <c r="A252" s="54" t="s">
        <v>41</v>
      </c>
      <c r="B252" s="53"/>
      <c r="C252" s="53"/>
      <c r="D252" s="53"/>
      <c r="E252" s="53"/>
      <c r="F252" s="53"/>
      <c r="G252" s="52"/>
      <c r="H252" s="51"/>
      <c r="I252" s="53">
        <f>SUM(I222,I229:I237,I244,I251)</f>
        <v>2709</v>
      </c>
      <c r="J252" s="53">
        <f>SUM(J222,J229:J237,J244,J251)</f>
        <v>71</v>
      </c>
      <c r="K252" s="53">
        <f>SUM(K222,K229:K237,K244,K251)</f>
        <v>503</v>
      </c>
      <c r="L252" s="53">
        <f>SUM(L222,L229:L237,L244,L251)</f>
        <v>340</v>
      </c>
      <c r="M252" s="53">
        <f t="shared" si="24"/>
        <v>3623</v>
      </c>
      <c r="N252" s="52">
        <f t="shared" si="25"/>
        <v>11.344189897874688</v>
      </c>
      <c r="O252" s="51">
        <f t="shared" si="26"/>
        <v>100</v>
      </c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</row>
    <row r="253" spans="1:52" s="47" customFormat="1" ht="12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</row>
    <row r="254" spans="1:52" s="47" customFormat="1" ht="12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</row>
    <row r="255" spans="1:52" s="47" customFormat="1" ht="12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</row>
    <row r="256" spans="1:52" s="47" customFormat="1" ht="12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</row>
    <row r="257" spans="1:52" s="47" customFormat="1" ht="12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</row>
    <row r="258" spans="1:52" s="47" customFormat="1" ht="12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</row>
    <row r="259" spans="1:52" s="47" customFormat="1" ht="12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</row>
    <row r="260" spans="1:52" s="47" customFormat="1" ht="12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</row>
    <row r="261" spans="1:52" s="47" customFormat="1" ht="12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</row>
    <row r="262" spans="1:52" s="47" customFormat="1" ht="12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</row>
    <row r="263" spans="1:52" s="47" customFormat="1" ht="12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</row>
    <row r="264" spans="1:52" s="47" customFormat="1" ht="12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</row>
    <row r="265" spans="1:52" s="47" customFormat="1" ht="12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</row>
    <row r="266" spans="1:52" s="47" customFormat="1" ht="12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</row>
    <row r="267" spans="1:52" s="47" customFormat="1" ht="12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</row>
    <row r="268" spans="1:52" s="47" customFormat="1" ht="12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</row>
    <row r="269" spans="1:52" s="47" customFormat="1" ht="12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</row>
    <row r="270" spans="1:52" s="47" customFormat="1" ht="12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</row>
    <row r="271" spans="1:52" s="47" customFormat="1" ht="12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</row>
    <row r="272" spans="1:52" s="47" customFormat="1" ht="12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</row>
    <row r="273" spans="1:52" s="47" customFormat="1" ht="12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</row>
    <row r="274" spans="1:52" s="47" customFormat="1" ht="12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</row>
    <row r="275" spans="1:52" s="47" customFormat="1" ht="12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</row>
    <row r="276" spans="1:52" s="47" customFormat="1" ht="12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</row>
    <row r="277" spans="1:52" s="47" customFormat="1" ht="12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</row>
    <row r="278" spans="1:52" s="47" customFormat="1" ht="12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</row>
    <row r="279" spans="1:52" s="47" customFormat="1" ht="12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</row>
    <row r="280" spans="1:52" s="47" customFormat="1" ht="12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</row>
    <row r="281" spans="1:52" s="47" customFormat="1" ht="12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</row>
    <row r="282" spans="1:52" s="47" customFormat="1" ht="12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</row>
    <row r="283" spans="1:52" s="47" customFormat="1" ht="12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</row>
    <row r="284" spans="1:52" s="47" customFormat="1" ht="12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</row>
    <row r="285" spans="1:52" s="47" customFormat="1" ht="12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</row>
    <row r="286" spans="1:52" s="47" customFormat="1" ht="12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</row>
    <row r="287" spans="1:52" s="47" customFormat="1" ht="12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</row>
    <row r="288" spans="1:52" s="47" customFormat="1" ht="12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</row>
    <row r="289" spans="1:52" s="47" customFormat="1" ht="12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</row>
    <row r="290" spans="1:52" s="47" customFormat="1" ht="12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</row>
    <row r="291" spans="1:52" s="47" customFormat="1" ht="12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</row>
    <row r="292" spans="1:52" s="47" customFormat="1" ht="12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</row>
    <row r="293" spans="1:52" s="47" customFormat="1" ht="12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</row>
    <row r="294" spans="1:52" s="47" customFormat="1" ht="12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</row>
    <row r="295" spans="1:52" s="47" customFormat="1" ht="12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</row>
    <row r="296" spans="1:52" s="47" customFormat="1" ht="12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</row>
    <row r="297" spans="1:52" s="47" customFormat="1" ht="12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</row>
  </sheetData>
  <mergeCells count="6">
    <mergeCell ref="A1:O1"/>
    <mergeCell ref="A4:F4"/>
    <mergeCell ref="A5:F5"/>
    <mergeCell ref="A2:F3"/>
    <mergeCell ref="H2:H7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7" orientation="portrait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00"/>
  <sheetViews>
    <sheetView showGridLines="0" topLeftCell="A265" workbookViewId="0">
      <selection activeCell="J22" sqref="J22"/>
    </sheetView>
  </sheetViews>
  <sheetFormatPr defaultColWidth="5.125" defaultRowHeight="11.25"/>
  <cols>
    <col min="1" max="1" width="9.625" style="45" customWidth="1"/>
    <col min="2" max="15" width="5.625" style="46" customWidth="1"/>
    <col min="16" max="17" width="4.75" style="46" customWidth="1"/>
    <col min="18" max="52" width="4.75" style="45" customWidth="1"/>
    <col min="53" max="104" width="3.625" style="45" customWidth="1"/>
    <col min="105" max="16384" width="5.125" style="45"/>
  </cols>
  <sheetData>
    <row r="1" spans="1:67" s="92" customFormat="1" ht="51" customHeight="1">
      <c r="A1" s="142" t="s">
        <v>64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94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</row>
    <row r="2" spans="1:67" s="85" customFormat="1" ht="27" customHeight="1">
      <c r="A2" s="149" t="str">
        <f>方向別!A2:F3</f>
        <v>調査年月日：平成28年10月18日(火)</v>
      </c>
      <c r="B2" s="150"/>
      <c r="C2" s="150"/>
      <c r="D2" s="150"/>
      <c r="E2" s="150"/>
      <c r="F2" s="151"/>
      <c r="G2" s="87"/>
      <c r="H2" s="155" t="s">
        <v>63</v>
      </c>
      <c r="I2" s="91"/>
      <c r="J2" s="90"/>
      <c r="K2" s="90"/>
      <c r="L2" s="90"/>
      <c r="M2" s="90"/>
      <c r="N2" s="90"/>
      <c r="O2" s="89"/>
    </row>
    <row r="3" spans="1:67" s="85" customFormat="1" ht="27" customHeight="1">
      <c r="A3" s="152"/>
      <c r="B3" s="153"/>
      <c r="C3" s="153"/>
      <c r="D3" s="153"/>
      <c r="E3" s="153"/>
      <c r="F3" s="154"/>
      <c r="H3" s="156"/>
      <c r="I3" s="88"/>
      <c r="J3" s="87"/>
      <c r="K3" s="87"/>
      <c r="L3" s="87"/>
      <c r="M3" s="87"/>
      <c r="N3" s="87"/>
      <c r="O3" s="86"/>
    </row>
    <row r="4" spans="1:67" s="47" customFormat="1" ht="45.75" customHeight="1">
      <c r="A4" s="143" t="s">
        <v>60</v>
      </c>
      <c r="B4" s="144"/>
      <c r="C4" s="144"/>
      <c r="D4" s="144"/>
      <c r="E4" s="144"/>
      <c r="F4" s="145"/>
      <c r="H4" s="156"/>
      <c r="I4" s="80"/>
      <c r="J4" s="79"/>
      <c r="K4" s="79"/>
      <c r="L4" s="79"/>
      <c r="M4" s="79"/>
      <c r="N4" s="79"/>
      <c r="O4" s="78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</row>
    <row r="5" spans="1:67" s="81" customFormat="1" ht="45.75" customHeight="1">
      <c r="A5" s="146" t="str">
        <f>方向別!A5:F5</f>
        <v>天　候　　:　晴れ</v>
      </c>
      <c r="B5" s="147"/>
      <c r="C5" s="147"/>
      <c r="D5" s="147"/>
      <c r="E5" s="147"/>
      <c r="F5" s="148"/>
      <c r="H5" s="156"/>
      <c r="I5" s="84"/>
      <c r="J5" s="83"/>
      <c r="K5" s="83"/>
      <c r="L5" s="83"/>
      <c r="M5" s="83"/>
      <c r="N5" s="83"/>
      <c r="O5" s="82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</row>
    <row r="6" spans="1:67" s="47" customFormat="1" ht="35.1" customHeight="1">
      <c r="A6" s="158" t="str">
        <f>方向別!A6:F7</f>
        <v>調査地点　：№６ 大木戸インター</v>
      </c>
      <c r="B6" s="159"/>
      <c r="C6" s="159"/>
      <c r="D6" s="159"/>
      <c r="E6" s="159"/>
      <c r="F6" s="160"/>
      <c r="H6" s="156"/>
      <c r="I6" s="80"/>
      <c r="J6" s="79"/>
      <c r="K6" s="79"/>
      <c r="L6" s="79"/>
      <c r="M6" s="79"/>
      <c r="N6" s="79"/>
      <c r="O6" s="78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</row>
    <row r="7" spans="1:67" s="47" customFormat="1" ht="14.25" customHeight="1">
      <c r="A7" s="161"/>
      <c r="B7" s="162"/>
      <c r="C7" s="162"/>
      <c r="D7" s="162"/>
      <c r="E7" s="162"/>
      <c r="F7" s="163"/>
      <c r="H7" s="157"/>
      <c r="I7" s="77"/>
      <c r="J7" s="76"/>
      <c r="K7" s="76"/>
      <c r="L7" s="76"/>
      <c r="M7" s="76"/>
      <c r="N7" s="76"/>
      <c r="O7" s="75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</row>
    <row r="8" spans="1:67" s="47" customFormat="1" ht="13.5" customHeight="1"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</row>
    <row r="9" spans="1:67" s="48" customFormat="1" ht="13.5" customHeight="1">
      <c r="A9" s="74" t="s">
        <v>0</v>
      </c>
      <c r="B9" s="73" t="s">
        <v>73</v>
      </c>
      <c r="C9" s="72"/>
      <c r="D9" s="72"/>
      <c r="E9" s="72"/>
      <c r="F9" s="72"/>
      <c r="G9" s="72"/>
      <c r="H9" s="71"/>
      <c r="I9" s="73" t="s">
        <v>72</v>
      </c>
      <c r="J9" s="72"/>
      <c r="K9" s="72"/>
      <c r="L9" s="72"/>
      <c r="M9" s="72"/>
      <c r="N9" s="72"/>
      <c r="O9" s="71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</row>
    <row r="10" spans="1:67" s="50" customFormat="1" ht="37.5" customHeight="1">
      <c r="A10" s="69" t="s">
        <v>1</v>
      </c>
      <c r="B10" s="67" t="s">
        <v>2</v>
      </c>
      <c r="C10" s="66" t="s">
        <v>3</v>
      </c>
      <c r="D10" s="65" t="s">
        <v>4</v>
      </c>
      <c r="E10" s="66" t="s">
        <v>5</v>
      </c>
      <c r="F10" s="65" t="s">
        <v>6</v>
      </c>
      <c r="G10" s="65" t="s">
        <v>7</v>
      </c>
      <c r="H10" s="68" t="s">
        <v>8</v>
      </c>
      <c r="I10" s="67" t="s">
        <v>2</v>
      </c>
      <c r="J10" s="65" t="s">
        <v>3</v>
      </c>
      <c r="K10" s="65" t="s">
        <v>4</v>
      </c>
      <c r="L10" s="66" t="s">
        <v>5</v>
      </c>
      <c r="M10" s="65" t="s">
        <v>6</v>
      </c>
      <c r="N10" s="65" t="s">
        <v>7</v>
      </c>
      <c r="O10" s="64" t="s">
        <v>8</v>
      </c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</row>
    <row r="11" spans="1:67" s="47" customFormat="1" ht="13.5" customHeight="1">
      <c r="A11" s="62" t="s">
        <v>9</v>
      </c>
      <c r="B11" s="61">
        <f>方向別!I52</f>
        <v>6</v>
      </c>
      <c r="C11" s="61">
        <f>方向別!J52</f>
        <v>0</v>
      </c>
      <c r="D11" s="61">
        <f>方向別!K52</f>
        <v>1</v>
      </c>
      <c r="E11" s="61">
        <f>方向別!L52</f>
        <v>0</v>
      </c>
      <c r="F11" s="61">
        <f t="shared" ref="F11:F47" si="0">SUM(B11:E11)</f>
        <v>7</v>
      </c>
      <c r="G11" s="60">
        <f t="shared" ref="G11:G47" si="1">IF(SUM(C11,E11)=0,0,SUM(C11,E11)/F11*100)</f>
        <v>0</v>
      </c>
      <c r="H11" s="59">
        <f t="shared" ref="H11:H47" si="2">IF(F11=0,0,F11/F$47*100)</f>
        <v>2.766798418972332</v>
      </c>
      <c r="I11" s="61">
        <f>SUM(方向別!B93,方向別!I175)</f>
        <v>3</v>
      </c>
      <c r="J11" s="61">
        <f>SUM(方向別!C93,方向別!J175)</f>
        <v>0</v>
      </c>
      <c r="K11" s="61">
        <f>SUM(方向別!D93,方向別!K175)</f>
        <v>0</v>
      </c>
      <c r="L11" s="61">
        <f>SUM(方向別!E93,方向別!L175)</f>
        <v>1</v>
      </c>
      <c r="M11" s="61">
        <f t="shared" ref="M11:M47" si="3">SUM(I11:L11)</f>
        <v>4</v>
      </c>
      <c r="N11" s="60">
        <f t="shared" ref="N11:N47" si="4">IF(SUM(J11,L11)=0,0,SUM(J11,L11)/M11*100)</f>
        <v>25</v>
      </c>
      <c r="O11" s="59">
        <f t="shared" ref="O11:O47" si="5">IF(M11=0,0,M11/M$47*100)</f>
        <v>1.5151515151515151</v>
      </c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</row>
    <row r="12" spans="1:67" s="47" customFormat="1" ht="13.5" customHeight="1">
      <c r="A12" s="58" t="s">
        <v>10</v>
      </c>
      <c r="B12" s="57">
        <f>方向別!I53</f>
        <v>2</v>
      </c>
      <c r="C12" s="57">
        <f>方向別!J53</f>
        <v>0</v>
      </c>
      <c r="D12" s="57">
        <f>方向別!K53</f>
        <v>0</v>
      </c>
      <c r="E12" s="57">
        <f>方向別!L53</f>
        <v>1</v>
      </c>
      <c r="F12" s="57">
        <f t="shared" si="0"/>
        <v>3</v>
      </c>
      <c r="G12" s="56">
        <f t="shared" si="1"/>
        <v>33.333333333333329</v>
      </c>
      <c r="H12" s="55">
        <f t="shared" si="2"/>
        <v>1.1857707509881421</v>
      </c>
      <c r="I12" s="57">
        <f>SUM(方向別!B94,方向別!I176)</f>
        <v>2</v>
      </c>
      <c r="J12" s="57">
        <f>SUM(方向別!C94,方向別!J176)</f>
        <v>0</v>
      </c>
      <c r="K12" s="57">
        <f>SUM(方向別!D94,方向別!K176)</f>
        <v>2</v>
      </c>
      <c r="L12" s="57">
        <f>SUM(方向別!E94,方向別!L176)</f>
        <v>1</v>
      </c>
      <c r="M12" s="57">
        <f t="shared" si="3"/>
        <v>5</v>
      </c>
      <c r="N12" s="56">
        <f t="shared" si="4"/>
        <v>20</v>
      </c>
      <c r="O12" s="55">
        <f t="shared" si="5"/>
        <v>1.893939393939394</v>
      </c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</row>
    <row r="13" spans="1:67" s="48" customFormat="1" ht="13.5" customHeight="1">
      <c r="A13" s="58" t="s">
        <v>11</v>
      </c>
      <c r="B13" s="57">
        <f>方向別!I54</f>
        <v>4</v>
      </c>
      <c r="C13" s="57">
        <f>方向別!J54</f>
        <v>0</v>
      </c>
      <c r="D13" s="57">
        <f>方向別!K54</f>
        <v>0</v>
      </c>
      <c r="E13" s="57">
        <f>方向別!L54</f>
        <v>1</v>
      </c>
      <c r="F13" s="57">
        <f t="shared" si="0"/>
        <v>5</v>
      </c>
      <c r="G13" s="56">
        <f t="shared" si="1"/>
        <v>20</v>
      </c>
      <c r="H13" s="55">
        <f t="shared" si="2"/>
        <v>1.9762845849802373</v>
      </c>
      <c r="I13" s="57">
        <f>SUM(方向別!B95,方向別!I177)</f>
        <v>3</v>
      </c>
      <c r="J13" s="57">
        <f>SUM(方向別!C95,方向別!J177)</f>
        <v>0</v>
      </c>
      <c r="K13" s="57">
        <f>SUM(方向別!D95,方向別!K177)</f>
        <v>0</v>
      </c>
      <c r="L13" s="57">
        <f>SUM(方向別!E95,方向別!L177)</f>
        <v>1</v>
      </c>
      <c r="M13" s="57">
        <f t="shared" si="3"/>
        <v>4</v>
      </c>
      <c r="N13" s="56">
        <f t="shared" si="4"/>
        <v>25</v>
      </c>
      <c r="O13" s="55">
        <f t="shared" si="5"/>
        <v>1.5151515151515151</v>
      </c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</row>
    <row r="14" spans="1:67" s="50" customFormat="1" ht="13.5" customHeight="1">
      <c r="A14" s="58" t="s">
        <v>12</v>
      </c>
      <c r="B14" s="57">
        <f>方向別!I55</f>
        <v>4</v>
      </c>
      <c r="C14" s="57">
        <f>方向別!J55</f>
        <v>0</v>
      </c>
      <c r="D14" s="57">
        <f>方向別!K55</f>
        <v>1</v>
      </c>
      <c r="E14" s="57">
        <f>方向別!L55</f>
        <v>0</v>
      </c>
      <c r="F14" s="57">
        <f t="shared" si="0"/>
        <v>5</v>
      </c>
      <c r="G14" s="56">
        <f t="shared" si="1"/>
        <v>0</v>
      </c>
      <c r="H14" s="55">
        <f t="shared" si="2"/>
        <v>1.9762845849802373</v>
      </c>
      <c r="I14" s="57">
        <f>SUM(方向別!B96,方向別!I178)</f>
        <v>2</v>
      </c>
      <c r="J14" s="57">
        <f>SUM(方向別!C96,方向別!J178)</f>
        <v>0</v>
      </c>
      <c r="K14" s="57">
        <f>SUM(方向別!D96,方向別!K178)</f>
        <v>2</v>
      </c>
      <c r="L14" s="57">
        <f>SUM(方向別!E96,方向別!L178)</f>
        <v>0</v>
      </c>
      <c r="M14" s="57">
        <f t="shared" si="3"/>
        <v>4</v>
      </c>
      <c r="N14" s="56">
        <f t="shared" si="4"/>
        <v>0</v>
      </c>
      <c r="O14" s="55">
        <f t="shared" si="5"/>
        <v>1.5151515151515151</v>
      </c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</row>
    <row r="15" spans="1:67" s="48" customFormat="1" ht="13.5" customHeight="1">
      <c r="A15" s="58" t="s">
        <v>13</v>
      </c>
      <c r="B15" s="57">
        <f>方向別!I56</f>
        <v>4</v>
      </c>
      <c r="C15" s="57">
        <f>方向別!J56</f>
        <v>0</v>
      </c>
      <c r="D15" s="57">
        <f>方向別!K56</f>
        <v>1</v>
      </c>
      <c r="E15" s="57">
        <f>方向別!L56</f>
        <v>1</v>
      </c>
      <c r="F15" s="57">
        <f t="shared" si="0"/>
        <v>6</v>
      </c>
      <c r="G15" s="56">
        <f t="shared" si="1"/>
        <v>16.666666666666664</v>
      </c>
      <c r="H15" s="55">
        <f t="shared" si="2"/>
        <v>2.3715415019762842</v>
      </c>
      <c r="I15" s="57">
        <f>SUM(方向別!B97,方向別!I179)</f>
        <v>2</v>
      </c>
      <c r="J15" s="57">
        <f>SUM(方向別!C97,方向別!J179)</f>
        <v>0</v>
      </c>
      <c r="K15" s="57">
        <f>SUM(方向別!D97,方向別!K179)</f>
        <v>1</v>
      </c>
      <c r="L15" s="57">
        <f>SUM(方向別!E97,方向別!L179)</f>
        <v>2</v>
      </c>
      <c r="M15" s="57">
        <f t="shared" si="3"/>
        <v>5</v>
      </c>
      <c r="N15" s="56">
        <f t="shared" si="4"/>
        <v>40</v>
      </c>
      <c r="O15" s="55">
        <f t="shared" si="5"/>
        <v>1.893939393939394</v>
      </c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</row>
    <row r="16" spans="1:67" s="48" customFormat="1" ht="13.5" customHeight="1">
      <c r="A16" s="58" t="s">
        <v>14</v>
      </c>
      <c r="B16" s="57">
        <f>方向別!I57</f>
        <v>3</v>
      </c>
      <c r="C16" s="57">
        <f>方向別!J57</f>
        <v>0</v>
      </c>
      <c r="D16" s="57">
        <f>方向別!K57</f>
        <v>0</v>
      </c>
      <c r="E16" s="57">
        <f>方向別!L57</f>
        <v>0</v>
      </c>
      <c r="F16" s="57">
        <f t="shared" si="0"/>
        <v>3</v>
      </c>
      <c r="G16" s="56">
        <f t="shared" si="1"/>
        <v>0</v>
      </c>
      <c r="H16" s="55">
        <f t="shared" si="2"/>
        <v>1.1857707509881421</v>
      </c>
      <c r="I16" s="57">
        <f>SUM(方向別!B98,方向別!I180)</f>
        <v>2</v>
      </c>
      <c r="J16" s="57">
        <f>SUM(方向別!C98,方向別!J180)</f>
        <v>0</v>
      </c>
      <c r="K16" s="57">
        <f>SUM(方向別!D98,方向別!K180)</f>
        <v>2</v>
      </c>
      <c r="L16" s="57">
        <f>SUM(方向別!E98,方向別!L180)</f>
        <v>0</v>
      </c>
      <c r="M16" s="57">
        <f t="shared" si="3"/>
        <v>4</v>
      </c>
      <c r="N16" s="56">
        <f t="shared" si="4"/>
        <v>0</v>
      </c>
      <c r="O16" s="55">
        <f t="shared" si="5"/>
        <v>1.5151515151515151</v>
      </c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</row>
    <row r="17" spans="1:67" s="48" customFormat="1" ht="13.5" customHeight="1">
      <c r="A17" s="54" t="s">
        <v>15</v>
      </c>
      <c r="B17" s="53">
        <f>SUM(B11:B16)</f>
        <v>23</v>
      </c>
      <c r="C17" s="53">
        <f>SUM(C11:C16)</f>
        <v>0</v>
      </c>
      <c r="D17" s="53">
        <f>SUM(D11:D16)</f>
        <v>3</v>
      </c>
      <c r="E17" s="53">
        <f>SUM(E11:E16)</f>
        <v>3</v>
      </c>
      <c r="F17" s="53">
        <f t="shared" si="0"/>
        <v>29</v>
      </c>
      <c r="G17" s="52">
        <f t="shared" si="1"/>
        <v>10.344827586206897</v>
      </c>
      <c r="H17" s="51">
        <f t="shared" si="2"/>
        <v>11.462450592885375</v>
      </c>
      <c r="I17" s="53">
        <f>SUM(I11:I16)</f>
        <v>14</v>
      </c>
      <c r="J17" s="53">
        <f>SUM(J11:J16)</f>
        <v>0</v>
      </c>
      <c r="K17" s="53">
        <f>SUM(K11:K16)</f>
        <v>7</v>
      </c>
      <c r="L17" s="53">
        <f>SUM(L11:L16)</f>
        <v>5</v>
      </c>
      <c r="M17" s="53">
        <f t="shared" si="3"/>
        <v>26</v>
      </c>
      <c r="N17" s="52">
        <f t="shared" si="4"/>
        <v>19.230769230769234</v>
      </c>
      <c r="O17" s="51">
        <f t="shared" si="5"/>
        <v>9.8484848484848477</v>
      </c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</row>
    <row r="18" spans="1:67" s="50" customFormat="1" ht="13.5" customHeight="1">
      <c r="A18" s="62" t="s">
        <v>16</v>
      </c>
      <c r="B18" s="61">
        <f>方向別!I59</f>
        <v>8</v>
      </c>
      <c r="C18" s="61">
        <f>方向別!J59</f>
        <v>0</v>
      </c>
      <c r="D18" s="61">
        <f>方向別!K59</f>
        <v>3</v>
      </c>
      <c r="E18" s="61">
        <f>方向別!L59</f>
        <v>0</v>
      </c>
      <c r="F18" s="61">
        <f t="shared" si="0"/>
        <v>11</v>
      </c>
      <c r="G18" s="60">
        <f t="shared" si="1"/>
        <v>0</v>
      </c>
      <c r="H18" s="59">
        <f t="shared" si="2"/>
        <v>4.3478260869565215</v>
      </c>
      <c r="I18" s="61">
        <f>SUM(方向別!B100,方向別!I182)</f>
        <v>4</v>
      </c>
      <c r="J18" s="61">
        <f>SUM(方向別!C100,方向別!J182)</f>
        <v>0</v>
      </c>
      <c r="K18" s="61">
        <f>SUM(方向別!D100,方向別!K182)</f>
        <v>0</v>
      </c>
      <c r="L18" s="61">
        <f>SUM(方向別!E100,方向別!L182)</f>
        <v>1</v>
      </c>
      <c r="M18" s="61">
        <f t="shared" si="3"/>
        <v>5</v>
      </c>
      <c r="N18" s="60">
        <f t="shared" si="4"/>
        <v>20</v>
      </c>
      <c r="O18" s="59">
        <f t="shared" si="5"/>
        <v>1.893939393939394</v>
      </c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</row>
    <row r="19" spans="1:67" s="50" customFormat="1" ht="13.5" customHeight="1">
      <c r="A19" s="58" t="s">
        <v>17</v>
      </c>
      <c r="B19" s="57">
        <f>方向別!I60</f>
        <v>5</v>
      </c>
      <c r="C19" s="57">
        <f>方向別!J60</f>
        <v>0</v>
      </c>
      <c r="D19" s="57">
        <f>方向別!K60</f>
        <v>2</v>
      </c>
      <c r="E19" s="57">
        <f>方向別!L60</f>
        <v>2</v>
      </c>
      <c r="F19" s="57">
        <f t="shared" si="0"/>
        <v>9</v>
      </c>
      <c r="G19" s="56">
        <f t="shared" si="1"/>
        <v>22.222222222222221</v>
      </c>
      <c r="H19" s="55">
        <f t="shared" si="2"/>
        <v>3.5573122529644272</v>
      </c>
      <c r="I19" s="57">
        <f>SUM(方向別!B101,方向別!I183)</f>
        <v>5</v>
      </c>
      <c r="J19" s="57">
        <f>SUM(方向別!C101,方向別!J183)</f>
        <v>0</v>
      </c>
      <c r="K19" s="57">
        <f>SUM(方向別!D101,方向別!K183)</f>
        <v>1</v>
      </c>
      <c r="L19" s="57">
        <f>SUM(方向別!E101,方向別!L183)</f>
        <v>1</v>
      </c>
      <c r="M19" s="57">
        <f t="shared" si="3"/>
        <v>7</v>
      </c>
      <c r="N19" s="56">
        <f t="shared" si="4"/>
        <v>14.285714285714285</v>
      </c>
      <c r="O19" s="55">
        <f t="shared" si="5"/>
        <v>2.6515151515151514</v>
      </c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</row>
    <row r="20" spans="1:67" s="50" customFormat="1" ht="13.5" customHeight="1">
      <c r="A20" s="58" t="s">
        <v>18</v>
      </c>
      <c r="B20" s="57">
        <f>方向別!I61</f>
        <v>7</v>
      </c>
      <c r="C20" s="57">
        <f>方向別!J61</f>
        <v>0</v>
      </c>
      <c r="D20" s="57">
        <f>方向別!K61</f>
        <v>1</v>
      </c>
      <c r="E20" s="57">
        <f>方向別!L61</f>
        <v>0</v>
      </c>
      <c r="F20" s="57">
        <f t="shared" si="0"/>
        <v>8</v>
      </c>
      <c r="G20" s="56">
        <f t="shared" si="1"/>
        <v>0</v>
      </c>
      <c r="H20" s="55">
        <f t="shared" si="2"/>
        <v>3.1620553359683794</v>
      </c>
      <c r="I20" s="57">
        <f>SUM(方向別!B102,方向別!I184)</f>
        <v>3</v>
      </c>
      <c r="J20" s="57">
        <f>SUM(方向別!C102,方向別!J184)</f>
        <v>0</v>
      </c>
      <c r="K20" s="57">
        <f>SUM(方向別!D102,方向別!K184)</f>
        <v>1</v>
      </c>
      <c r="L20" s="57">
        <f>SUM(方向別!E102,方向別!L184)</f>
        <v>2</v>
      </c>
      <c r="M20" s="57">
        <f t="shared" si="3"/>
        <v>6</v>
      </c>
      <c r="N20" s="56">
        <f t="shared" si="4"/>
        <v>33.333333333333329</v>
      </c>
      <c r="O20" s="55">
        <f t="shared" si="5"/>
        <v>2.2727272727272729</v>
      </c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</row>
    <row r="21" spans="1:67" s="48" customFormat="1" ht="13.5" customHeight="1">
      <c r="A21" s="58" t="s">
        <v>19</v>
      </c>
      <c r="B21" s="57">
        <f>方向別!I62</f>
        <v>6</v>
      </c>
      <c r="C21" s="57">
        <f>方向別!J62</f>
        <v>0</v>
      </c>
      <c r="D21" s="57">
        <f>方向別!K62</f>
        <v>1</v>
      </c>
      <c r="E21" s="57">
        <f>方向別!L62</f>
        <v>0</v>
      </c>
      <c r="F21" s="57">
        <f t="shared" si="0"/>
        <v>7</v>
      </c>
      <c r="G21" s="56">
        <f t="shared" si="1"/>
        <v>0</v>
      </c>
      <c r="H21" s="55">
        <f t="shared" si="2"/>
        <v>2.766798418972332</v>
      </c>
      <c r="I21" s="57">
        <f>SUM(方向別!B103,方向別!I185)</f>
        <v>4</v>
      </c>
      <c r="J21" s="57">
        <f>SUM(方向別!C103,方向別!J185)</f>
        <v>0</v>
      </c>
      <c r="K21" s="57">
        <f>SUM(方向別!D103,方向別!K185)</f>
        <v>1</v>
      </c>
      <c r="L21" s="57">
        <f>SUM(方向別!E103,方向別!L185)</f>
        <v>1</v>
      </c>
      <c r="M21" s="57">
        <f t="shared" si="3"/>
        <v>6</v>
      </c>
      <c r="N21" s="56">
        <f t="shared" si="4"/>
        <v>16.666666666666664</v>
      </c>
      <c r="O21" s="55">
        <f t="shared" si="5"/>
        <v>2.2727272727272729</v>
      </c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</row>
    <row r="22" spans="1:67" s="50" customFormat="1" ht="13.5" customHeight="1">
      <c r="A22" s="58" t="s">
        <v>20</v>
      </c>
      <c r="B22" s="57">
        <f>方向別!I63</f>
        <v>8</v>
      </c>
      <c r="C22" s="57">
        <f>方向別!J63</f>
        <v>0</v>
      </c>
      <c r="D22" s="57">
        <f>方向別!K63</f>
        <v>3</v>
      </c>
      <c r="E22" s="57">
        <f>方向別!L63</f>
        <v>1</v>
      </c>
      <c r="F22" s="57">
        <f t="shared" si="0"/>
        <v>12</v>
      </c>
      <c r="G22" s="56">
        <f t="shared" si="1"/>
        <v>8.3333333333333321</v>
      </c>
      <c r="H22" s="55">
        <f t="shared" si="2"/>
        <v>4.7430830039525684</v>
      </c>
      <c r="I22" s="57">
        <f>SUM(方向別!B104,方向別!I186)</f>
        <v>0</v>
      </c>
      <c r="J22" s="57">
        <f>SUM(方向別!C104,方向別!J186)</f>
        <v>0</v>
      </c>
      <c r="K22" s="57">
        <f>SUM(方向別!D104,方向別!K186)</f>
        <v>1</v>
      </c>
      <c r="L22" s="57">
        <f>SUM(方向別!E104,方向別!L186)</f>
        <v>3</v>
      </c>
      <c r="M22" s="57">
        <f t="shared" si="3"/>
        <v>4</v>
      </c>
      <c r="N22" s="56">
        <f t="shared" si="4"/>
        <v>75</v>
      </c>
      <c r="O22" s="55">
        <f t="shared" si="5"/>
        <v>1.5151515151515151</v>
      </c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</row>
    <row r="23" spans="1:67" s="48" customFormat="1" ht="13.5" customHeight="1">
      <c r="A23" s="58" t="s">
        <v>21</v>
      </c>
      <c r="B23" s="57">
        <f>方向別!I64</f>
        <v>3</v>
      </c>
      <c r="C23" s="57">
        <f>方向別!J64</f>
        <v>0</v>
      </c>
      <c r="D23" s="57">
        <f>方向別!K64</f>
        <v>1</v>
      </c>
      <c r="E23" s="57">
        <f>方向別!L64</f>
        <v>2</v>
      </c>
      <c r="F23" s="57">
        <f t="shared" si="0"/>
        <v>6</v>
      </c>
      <c r="G23" s="56">
        <f t="shared" si="1"/>
        <v>33.333333333333329</v>
      </c>
      <c r="H23" s="55">
        <f t="shared" si="2"/>
        <v>2.3715415019762842</v>
      </c>
      <c r="I23" s="57">
        <f>SUM(方向別!B105,方向別!I187)</f>
        <v>1</v>
      </c>
      <c r="J23" s="57">
        <f>SUM(方向別!C105,方向別!J187)</f>
        <v>0</v>
      </c>
      <c r="K23" s="57">
        <f>SUM(方向別!D105,方向別!K187)</f>
        <v>0</v>
      </c>
      <c r="L23" s="57">
        <f>SUM(方向別!E105,方向別!L187)</f>
        <v>0</v>
      </c>
      <c r="M23" s="57">
        <f t="shared" si="3"/>
        <v>1</v>
      </c>
      <c r="N23" s="56">
        <f t="shared" si="4"/>
        <v>0</v>
      </c>
      <c r="O23" s="55">
        <f t="shared" si="5"/>
        <v>0.37878787878787878</v>
      </c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</row>
    <row r="24" spans="1:67" s="50" customFormat="1" ht="13.5" customHeight="1">
      <c r="A24" s="54" t="s">
        <v>15</v>
      </c>
      <c r="B24" s="53">
        <f>SUM(B18:B23)</f>
        <v>37</v>
      </c>
      <c r="C24" s="53">
        <f>SUM(C18:C23)</f>
        <v>0</v>
      </c>
      <c r="D24" s="53">
        <f>SUM(D18:D23)</f>
        <v>11</v>
      </c>
      <c r="E24" s="53">
        <f>SUM(E18:E23)</f>
        <v>5</v>
      </c>
      <c r="F24" s="53">
        <f t="shared" si="0"/>
        <v>53</v>
      </c>
      <c r="G24" s="52">
        <f t="shared" si="1"/>
        <v>9.433962264150944</v>
      </c>
      <c r="H24" s="51">
        <f t="shared" si="2"/>
        <v>20.948616600790515</v>
      </c>
      <c r="I24" s="53">
        <f>SUM(I18:I23)</f>
        <v>17</v>
      </c>
      <c r="J24" s="53">
        <f>SUM(J18:J23)</f>
        <v>0</v>
      </c>
      <c r="K24" s="53">
        <f>SUM(K18:K23)</f>
        <v>4</v>
      </c>
      <c r="L24" s="53">
        <f>SUM(L18:L23)</f>
        <v>8</v>
      </c>
      <c r="M24" s="53">
        <f t="shared" si="3"/>
        <v>29</v>
      </c>
      <c r="N24" s="52">
        <f t="shared" si="4"/>
        <v>27.586206896551722</v>
      </c>
      <c r="O24" s="51">
        <f t="shared" si="5"/>
        <v>10.984848484848484</v>
      </c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</row>
    <row r="25" spans="1:67" s="48" customFormat="1" ht="13.5" customHeight="1">
      <c r="A25" s="58" t="s">
        <v>22</v>
      </c>
      <c r="B25" s="57">
        <f>方向別!I66</f>
        <v>10</v>
      </c>
      <c r="C25" s="57">
        <f>方向別!J66</f>
        <v>0</v>
      </c>
      <c r="D25" s="57">
        <f>方向別!K66</f>
        <v>5</v>
      </c>
      <c r="E25" s="57">
        <f>方向別!L66</f>
        <v>3</v>
      </c>
      <c r="F25" s="57">
        <f t="shared" si="0"/>
        <v>18</v>
      </c>
      <c r="G25" s="56">
        <f t="shared" si="1"/>
        <v>16.666666666666664</v>
      </c>
      <c r="H25" s="55">
        <f t="shared" si="2"/>
        <v>7.1146245059288544</v>
      </c>
      <c r="I25" s="57">
        <f>SUM(方向別!B107,方向別!I189)</f>
        <v>3</v>
      </c>
      <c r="J25" s="57">
        <f>SUM(方向別!C107,方向別!J189)</f>
        <v>0</v>
      </c>
      <c r="K25" s="57">
        <f>SUM(方向別!D107,方向別!K189)</f>
        <v>3</v>
      </c>
      <c r="L25" s="57">
        <f>SUM(方向別!E107,方向別!L189)</f>
        <v>6</v>
      </c>
      <c r="M25" s="57">
        <f t="shared" si="3"/>
        <v>12</v>
      </c>
      <c r="N25" s="56">
        <f t="shared" si="4"/>
        <v>50</v>
      </c>
      <c r="O25" s="55">
        <f t="shared" si="5"/>
        <v>4.5454545454545459</v>
      </c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</row>
    <row r="26" spans="1:67" s="50" customFormat="1" ht="13.5" customHeight="1">
      <c r="A26" s="58" t="s">
        <v>23</v>
      </c>
      <c r="B26" s="57">
        <f>方向別!I67</f>
        <v>13</v>
      </c>
      <c r="C26" s="57">
        <f>方向別!J67</f>
        <v>0</v>
      </c>
      <c r="D26" s="57">
        <f>方向別!K67</f>
        <v>5</v>
      </c>
      <c r="E26" s="57">
        <f>方向別!L67</f>
        <v>8</v>
      </c>
      <c r="F26" s="57">
        <f t="shared" si="0"/>
        <v>26</v>
      </c>
      <c r="G26" s="56">
        <f t="shared" si="1"/>
        <v>30.76923076923077</v>
      </c>
      <c r="H26" s="55">
        <f t="shared" si="2"/>
        <v>10.276679841897234</v>
      </c>
      <c r="I26" s="57">
        <f>SUM(方向別!B108,方向別!I190)</f>
        <v>7</v>
      </c>
      <c r="J26" s="57">
        <f>SUM(方向別!C108,方向別!J190)</f>
        <v>0</v>
      </c>
      <c r="K26" s="57">
        <f>SUM(方向別!D108,方向別!K190)</f>
        <v>4</v>
      </c>
      <c r="L26" s="57">
        <f>SUM(方向別!E108,方向別!L190)</f>
        <v>5</v>
      </c>
      <c r="M26" s="57">
        <f t="shared" si="3"/>
        <v>16</v>
      </c>
      <c r="N26" s="56">
        <f t="shared" si="4"/>
        <v>31.25</v>
      </c>
      <c r="O26" s="55">
        <f t="shared" si="5"/>
        <v>6.0606060606060606</v>
      </c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</row>
    <row r="27" spans="1:67" s="48" customFormat="1" ht="13.5" customHeight="1">
      <c r="A27" s="58" t="s">
        <v>24</v>
      </c>
      <c r="B27" s="57">
        <f>方向別!I68</f>
        <v>10</v>
      </c>
      <c r="C27" s="57">
        <f>方向別!J68</f>
        <v>0</v>
      </c>
      <c r="D27" s="57">
        <f>方向別!K68</f>
        <v>4</v>
      </c>
      <c r="E27" s="57">
        <f>方向別!L68</f>
        <v>6</v>
      </c>
      <c r="F27" s="57">
        <f t="shared" si="0"/>
        <v>20</v>
      </c>
      <c r="G27" s="56">
        <f t="shared" si="1"/>
        <v>30</v>
      </c>
      <c r="H27" s="55">
        <f t="shared" si="2"/>
        <v>7.9051383399209492</v>
      </c>
      <c r="I27" s="57">
        <f>SUM(方向別!B109,方向別!I191)</f>
        <v>8</v>
      </c>
      <c r="J27" s="57">
        <f>SUM(方向別!C109,方向別!J191)</f>
        <v>0</v>
      </c>
      <c r="K27" s="57">
        <f>SUM(方向別!D109,方向別!K191)</f>
        <v>2</v>
      </c>
      <c r="L27" s="57">
        <f>SUM(方向別!E109,方向別!L191)</f>
        <v>6</v>
      </c>
      <c r="M27" s="57">
        <f t="shared" si="3"/>
        <v>16</v>
      </c>
      <c r="N27" s="56">
        <f t="shared" si="4"/>
        <v>37.5</v>
      </c>
      <c r="O27" s="55">
        <f t="shared" si="5"/>
        <v>6.0606060606060606</v>
      </c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</row>
    <row r="28" spans="1:67" s="50" customFormat="1" ht="13.5" customHeight="1">
      <c r="A28" s="58" t="s">
        <v>25</v>
      </c>
      <c r="B28" s="57">
        <f>方向別!I69</f>
        <v>10</v>
      </c>
      <c r="C28" s="57">
        <f>方向別!J69</f>
        <v>0</v>
      </c>
      <c r="D28" s="57">
        <f>方向別!K69</f>
        <v>0</v>
      </c>
      <c r="E28" s="57">
        <f>方向別!L69</f>
        <v>7</v>
      </c>
      <c r="F28" s="57">
        <f t="shared" si="0"/>
        <v>17</v>
      </c>
      <c r="G28" s="56">
        <f t="shared" si="1"/>
        <v>41.17647058823529</v>
      </c>
      <c r="H28" s="55">
        <f t="shared" si="2"/>
        <v>6.7193675889328066</v>
      </c>
      <c r="I28" s="57">
        <f>SUM(方向別!B110,方向別!I192)</f>
        <v>10</v>
      </c>
      <c r="J28" s="57">
        <f>SUM(方向別!C110,方向別!J192)</f>
        <v>0</v>
      </c>
      <c r="K28" s="57">
        <f>SUM(方向別!D110,方向別!K192)</f>
        <v>2</v>
      </c>
      <c r="L28" s="57">
        <f>SUM(方向別!E110,方向別!L192)</f>
        <v>1</v>
      </c>
      <c r="M28" s="57">
        <f t="shared" si="3"/>
        <v>13</v>
      </c>
      <c r="N28" s="56">
        <f t="shared" si="4"/>
        <v>7.6923076923076925</v>
      </c>
      <c r="O28" s="55">
        <f t="shared" si="5"/>
        <v>4.9242424242424239</v>
      </c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</row>
    <row r="29" spans="1:67" s="50" customFormat="1" ht="13.5" customHeight="1">
      <c r="A29" s="58" t="s">
        <v>26</v>
      </c>
      <c r="B29" s="57">
        <f>方向別!I70</f>
        <v>15</v>
      </c>
      <c r="C29" s="57">
        <f>方向別!J70</f>
        <v>0</v>
      </c>
      <c r="D29" s="57">
        <f>方向別!K70</f>
        <v>6</v>
      </c>
      <c r="E29" s="57">
        <f>方向別!L70</f>
        <v>5</v>
      </c>
      <c r="F29" s="57">
        <f t="shared" si="0"/>
        <v>26</v>
      </c>
      <c r="G29" s="56">
        <f t="shared" si="1"/>
        <v>19.230769230769234</v>
      </c>
      <c r="H29" s="55">
        <f t="shared" si="2"/>
        <v>10.276679841897234</v>
      </c>
      <c r="I29" s="57">
        <f>SUM(方向別!B111,方向別!I193)</f>
        <v>11</v>
      </c>
      <c r="J29" s="57">
        <f>SUM(方向別!C111,方向別!J193)</f>
        <v>0</v>
      </c>
      <c r="K29" s="57">
        <f>SUM(方向別!D111,方向別!K193)</f>
        <v>2</v>
      </c>
      <c r="L29" s="57">
        <f>SUM(方向別!E111,方向別!L193)</f>
        <v>11</v>
      </c>
      <c r="M29" s="57">
        <f t="shared" si="3"/>
        <v>24</v>
      </c>
      <c r="N29" s="56">
        <f t="shared" si="4"/>
        <v>45.833333333333329</v>
      </c>
      <c r="O29" s="55">
        <f t="shared" si="5"/>
        <v>9.0909090909090917</v>
      </c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</row>
    <row r="30" spans="1:67" s="50" customFormat="1" ht="13.5" customHeight="1">
      <c r="A30" s="58" t="s">
        <v>27</v>
      </c>
      <c r="B30" s="57">
        <f>方向別!I71</f>
        <v>9</v>
      </c>
      <c r="C30" s="57">
        <f>方向別!J71</f>
        <v>0</v>
      </c>
      <c r="D30" s="57">
        <f>方向別!K71</f>
        <v>5</v>
      </c>
      <c r="E30" s="57">
        <f>方向別!L71</f>
        <v>7</v>
      </c>
      <c r="F30" s="57">
        <f t="shared" si="0"/>
        <v>21</v>
      </c>
      <c r="G30" s="56">
        <f t="shared" si="1"/>
        <v>33.333333333333329</v>
      </c>
      <c r="H30" s="55">
        <f t="shared" si="2"/>
        <v>8.3003952569169961</v>
      </c>
      <c r="I30" s="57">
        <f>SUM(方向別!B112,方向別!I194)</f>
        <v>9</v>
      </c>
      <c r="J30" s="57">
        <f>SUM(方向別!C112,方向別!J194)</f>
        <v>0</v>
      </c>
      <c r="K30" s="57">
        <f>SUM(方向別!D112,方向別!K194)</f>
        <v>4</v>
      </c>
      <c r="L30" s="57">
        <f>SUM(方向別!E112,方向別!L194)</f>
        <v>4</v>
      </c>
      <c r="M30" s="57">
        <f t="shared" si="3"/>
        <v>17</v>
      </c>
      <c r="N30" s="56">
        <f t="shared" si="4"/>
        <v>23.52941176470588</v>
      </c>
      <c r="O30" s="55">
        <f t="shared" si="5"/>
        <v>6.4393939393939394</v>
      </c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</row>
    <row r="31" spans="1:67" s="48" customFormat="1" ht="13.5" customHeight="1">
      <c r="A31" s="58" t="s">
        <v>28</v>
      </c>
      <c r="B31" s="57">
        <f>方向別!I72</f>
        <v>4</v>
      </c>
      <c r="C31" s="57">
        <f>方向別!J72</f>
        <v>0</v>
      </c>
      <c r="D31" s="57">
        <f>方向別!K72</f>
        <v>4</v>
      </c>
      <c r="E31" s="57">
        <f>方向別!L72</f>
        <v>0</v>
      </c>
      <c r="F31" s="57">
        <f t="shared" si="0"/>
        <v>8</v>
      </c>
      <c r="G31" s="56">
        <f t="shared" si="1"/>
        <v>0</v>
      </c>
      <c r="H31" s="55">
        <f t="shared" si="2"/>
        <v>3.1620553359683794</v>
      </c>
      <c r="I31" s="57">
        <f>SUM(方向別!B113,方向別!I195)</f>
        <v>13</v>
      </c>
      <c r="J31" s="57">
        <f>SUM(方向別!C113,方向別!J195)</f>
        <v>0</v>
      </c>
      <c r="K31" s="57">
        <f>SUM(方向別!D113,方向別!K195)</f>
        <v>2</v>
      </c>
      <c r="L31" s="57">
        <f>SUM(方向別!E113,方向別!L195)</f>
        <v>5</v>
      </c>
      <c r="M31" s="57">
        <f t="shared" si="3"/>
        <v>20</v>
      </c>
      <c r="N31" s="56">
        <f t="shared" si="4"/>
        <v>25</v>
      </c>
      <c r="O31" s="55">
        <f t="shared" si="5"/>
        <v>7.5757575757575761</v>
      </c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</row>
    <row r="32" spans="1:67" s="48" customFormat="1" ht="13.5" customHeight="1">
      <c r="A32" s="135" t="s">
        <v>89</v>
      </c>
      <c r="B32" s="131">
        <f>方向別!I73</f>
        <v>8</v>
      </c>
      <c r="C32" s="131">
        <f>方向別!J73</f>
        <v>0</v>
      </c>
      <c r="D32" s="131">
        <f>方向別!K73</f>
        <v>2</v>
      </c>
      <c r="E32" s="131">
        <f>方向別!L73</f>
        <v>3</v>
      </c>
      <c r="F32" s="131">
        <f t="shared" si="0"/>
        <v>13</v>
      </c>
      <c r="G32" s="132">
        <f t="shared" si="1"/>
        <v>23.076923076923077</v>
      </c>
      <c r="H32" s="133">
        <f t="shared" si="2"/>
        <v>5.1383399209486171</v>
      </c>
      <c r="I32" s="131">
        <f>SUM(方向別!B114,方向別!I196)</f>
        <v>21</v>
      </c>
      <c r="J32" s="131">
        <f>SUM(方向別!C114,方向別!J196)</f>
        <v>0</v>
      </c>
      <c r="K32" s="131">
        <f>SUM(方向別!D114,方向別!K196)</f>
        <v>5</v>
      </c>
      <c r="L32" s="131">
        <f>SUM(方向別!E114,方向別!L196)</f>
        <v>3</v>
      </c>
      <c r="M32" s="131">
        <f t="shared" si="3"/>
        <v>29</v>
      </c>
      <c r="N32" s="132">
        <f t="shared" si="4"/>
        <v>10.344827586206897</v>
      </c>
      <c r="O32" s="133">
        <f t="shared" si="5"/>
        <v>10.984848484848484</v>
      </c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</row>
    <row r="33" spans="1:67" s="48" customFormat="1" ht="13.5" customHeight="1">
      <c r="A33" s="62" t="s">
        <v>29</v>
      </c>
      <c r="B33" s="61">
        <f>方向別!I74</f>
        <v>0</v>
      </c>
      <c r="C33" s="61">
        <f>方向別!J74</f>
        <v>0</v>
      </c>
      <c r="D33" s="61">
        <f>方向別!K74</f>
        <v>0</v>
      </c>
      <c r="E33" s="61">
        <f>方向別!L74</f>
        <v>2</v>
      </c>
      <c r="F33" s="61">
        <f t="shared" si="0"/>
        <v>2</v>
      </c>
      <c r="G33" s="60">
        <f t="shared" si="1"/>
        <v>100</v>
      </c>
      <c r="H33" s="59">
        <f t="shared" si="2"/>
        <v>0.79051383399209485</v>
      </c>
      <c r="I33" s="61">
        <f>SUM(方向別!B115,方向別!I197)</f>
        <v>3</v>
      </c>
      <c r="J33" s="61">
        <f>SUM(方向別!C115,方向別!J197)</f>
        <v>0</v>
      </c>
      <c r="K33" s="61">
        <f>SUM(方向別!D115,方向別!K197)</f>
        <v>1</v>
      </c>
      <c r="L33" s="61">
        <f>SUM(方向別!E115,方向別!L197)</f>
        <v>0</v>
      </c>
      <c r="M33" s="61">
        <f t="shared" si="3"/>
        <v>4</v>
      </c>
      <c r="N33" s="60">
        <f t="shared" si="4"/>
        <v>0</v>
      </c>
      <c r="O33" s="59">
        <f t="shared" si="5"/>
        <v>1.5151515151515151</v>
      </c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</row>
    <row r="34" spans="1:67" s="50" customFormat="1" ht="13.5" customHeight="1">
      <c r="A34" s="58" t="s">
        <v>30</v>
      </c>
      <c r="B34" s="57">
        <f>方向別!I75</f>
        <v>0</v>
      </c>
      <c r="C34" s="57">
        <f>方向別!J75</f>
        <v>0</v>
      </c>
      <c r="D34" s="57">
        <f>方向別!K75</f>
        <v>0</v>
      </c>
      <c r="E34" s="57">
        <f>方向別!L75</f>
        <v>1</v>
      </c>
      <c r="F34" s="57">
        <f t="shared" si="0"/>
        <v>1</v>
      </c>
      <c r="G34" s="56">
        <f t="shared" si="1"/>
        <v>100</v>
      </c>
      <c r="H34" s="55">
        <f t="shared" si="2"/>
        <v>0.39525691699604742</v>
      </c>
      <c r="I34" s="57">
        <f>SUM(方向別!B116,方向別!I198)</f>
        <v>7</v>
      </c>
      <c r="J34" s="57">
        <f>SUM(方向別!C116,方向別!J198)</f>
        <v>0</v>
      </c>
      <c r="K34" s="57">
        <f>SUM(方向別!D116,方向別!K198)</f>
        <v>1</v>
      </c>
      <c r="L34" s="57">
        <f>SUM(方向別!E116,方向別!L198)</f>
        <v>0</v>
      </c>
      <c r="M34" s="57">
        <f t="shared" si="3"/>
        <v>8</v>
      </c>
      <c r="N34" s="56">
        <f t="shared" si="4"/>
        <v>0</v>
      </c>
      <c r="O34" s="55">
        <f t="shared" si="5"/>
        <v>3.0303030303030303</v>
      </c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</row>
    <row r="35" spans="1:67" s="50" customFormat="1" ht="13.5" customHeight="1">
      <c r="A35" s="58" t="s">
        <v>31</v>
      </c>
      <c r="B35" s="57">
        <f>方向別!I76</f>
        <v>2</v>
      </c>
      <c r="C35" s="57">
        <f>方向別!J76</f>
        <v>0</v>
      </c>
      <c r="D35" s="57">
        <f>方向別!K76</f>
        <v>1</v>
      </c>
      <c r="E35" s="57">
        <f>方向別!L76</f>
        <v>0</v>
      </c>
      <c r="F35" s="57">
        <f t="shared" si="0"/>
        <v>3</v>
      </c>
      <c r="G35" s="56">
        <f t="shared" si="1"/>
        <v>0</v>
      </c>
      <c r="H35" s="55">
        <f t="shared" si="2"/>
        <v>1.1857707509881421</v>
      </c>
      <c r="I35" s="57">
        <f>SUM(方向別!B117,方向別!I199)</f>
        <v>2</v>
      </c>
      <c r="J35" s="57">
        <f>SUM(方向別!C117,方向別!J199)</f>
        <v>0</v>
      </c>
      <c r="K35" s="57">
        <f>SUM(方向別!D117,方向別!K199)</f>
        <v>1</v>
      </c>
      <c r="L35" s="57">
        <f>SUM(方向別!E117,方向別!L199)</f>
        <v>2</v>
      </c>
      <c r="M35" s="57">
        <f t="shared" si="3"/>
        <v>5</v>
      </c>
      <c r="N35" s="56">
        <f t="shared" si="4"/>
        <v>40</v>
      </c>
      <c r="O35" s="55">
        <f t="shared" si="5"/>
        <v>1.893939393939394</v>
      </c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</row>
    <row r="36" spans="1:67" s="50" customFormat="1" ht="13.5" customHeight="1">
      <c r="A36" s="58" t="s">
        <v>32</v>
      </c>
      <c r="B36" s="57">
        <f>方向別!I77</f>
        <v>1</v>
      </c>
      <c r="C36" s="57">
        <f>方向別!J77</f>
        <v>0</v>
      </c>
      <c r="D36" s="57">
        <f>方向別!K77</f>
        <v>0</v>
      </c>
      <c r="E36" s="57">
        <f>方向別!L77</f>
        <v>0</v>
      </c>
      <c r="F36" s="57">
        <f t="shared" si="0"/>
        <v>1</v>
      </c>
      <c r="G36" s="56">
        <f t="shared" si="1"/>
        <v>0</v>
      </c>
      <c r="H36" s="55">
        <f t="shared" si="2"/>
        <v>0.39525691699604742</v>
      </c>
      <c r="I36" s="57">
        <f>SUM(方向別!B118,方向別!I200)</f>
        <v>2</v>
      </c>
      <c r="J36" s="57">
        <f>SUM(方向別!C118,方向別!J200)</f>
        <v>0</v>
      </c>
      <c r="K36" s="57">
        <f>SUM(方向別!D118,方向別!K200)</f>
        <v>1</v>
      </c>
      <c r="L36" s="57">
        <f>SUM(方向別!E118,方向別!L200)</f>
        <v>0</v>
      </c>
      <c r="M36" s="57">
        <f t="shared" si="3"/>
        <v>3</v>
      </c>
      <c r="N36" s="56">
        <f t="shared" si="4"/>
        <v>0</v>
      </c>
      <c r="O36" s="55">
        <f t="shared" si="5"/>
        <v>1.1363636363636365</v>
      </c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</row>
    <row r="37" spans="1:67" s="48" customFormat="1" ht="13.5" customHeight="1">
      <c r="A37" s="58" t="s">
        <v>33</v>
      </c>
      <c r="B37" s="57">
        <f>方向別!I78</f>
        <v>1</v>
      </c>
      <c r="C37" s="57">
        <f>方向別!J78</f>
        <v>0</v>
      </c>
      <c r="D37" s="57">
        <f>方向別!K78</f>
        <v>1</v>
      </c>
      <c r="E37" s="57">
        <f>方向別!L78</f>
        <v>1</v>
      </c>
      <c r="F37" s="57">
        <f t="shared" si="0"/>
        <v>3</v>
      </c>
      <c r="G37" s="56">
        <f t="shared" si="1"/>
        <v>33.333333333333329</v>
      </c>
      <c r="H37" s="55">
        <f t="shared" si="2"/>
        <v>1.1857707509881421</v>
      </c>
      <c r="I37" s="57">
        <f>SUM(方向別!B119,方向別!I201)</f>
        <v>5</v>
      </c>
      <c r="J37" s="57">
        <f>SUM(方向別!C119,方向別!J201)</f>
        <v>0</v>
      </c>
      <c r="K37" s="57">
        <f>SUM(方向別!D119,方向別!K201)</f>
        <v>1</v>
      </c>
      <c r="L37" s="57">
        <f>SUM(方向別!E119,方向別!L201)</f>
        <v>1</v>
      </c>
      <c r="M37" s="57">
        <f t="shared" si="3"/>
        <v>7</v>
      </c>
      <c r="N37" s="56">
        <f t="shared" si="4"/>
        <v>14.285714285714285</v>
      </c>
      <c r="O37" s="55">
        <f t="shared" si="5"/>
        <v>2.6515151515151514</v>
      </c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</row>
    <row r="38" spans="1:67" s="50" customFormat="1" ht="13.5" customHeight="1">
      <c r="A38" s="58" t="s">
        <v>34</v>
      </c>
      <c r="B38" s="57">
        <f>方向別!I79</f>
        <v>1</v>
      </c>
      <c r="C38" s="57">
        <f>方向別!J79</f>
        <v>0</v>
      </c>
      <c r="D38" s="57">
        <f>方向別!K79</f>
        <v>1</v>
      </c>
      <c r="E38" s="57">
        <f>方向別!L79</f>
        <v>0</v>
      </c>
      <c r="F38" s="57">
        <f t="shared" si="0"/>
        <v>2</v>
      </c>
      <c r="G38" s="56">
        <f t="shared" si="1"/>
        <v>0</v>
      </c>
      <c r="H38" s="55">
        <f t="shared" si="2"/>
        <v>0.79051383399209485</v>
      </c>
      <c r="I38" s="57">
        <f>SUM(方向別!B120,方向別!I202)</f>
        <v>3</v>
      </c>
      <c r="J38" s="57">
        <f>SUM(方向別!C120,方向別!J202)</f>
        <v>0</v>
      </c>
      <c r="K38" s="57">
        <f>SUM(方向別!D120,方向別!K202)</f>
        <v>1</v>
      </c>
      <c r="L38" s="57">
        <f>SUM(方向別!E120,方向別!L202)</f>
        <v>1</v>
      </c>
      <c r="M38" s="57">
        <f t="shared" si="3"/>
        <v>5</v>
      </c>
      <c r="N38" s="56">
        <f t="shared" si="4"/>
        <v>20</v>
      </c>
      <c r="O38" s="55">
        <f t="shared" si="5"/>
        <v>1.893939393939394</v>
      </c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</row>
    <row r="39" spans="1:67" s="48" customFormat="1" ht="13.5" customHeight="1">
      <c r="A39" s="54" t="s">
        <v>15</v>
      </c>
      <c r="B39" s="53">
        <f>SUM(B33:B38)</f>
        <v>5</v>
      </c>
      <c r="C39" s="53">
        <f>SUM(C33:C38)</f>
        <v>0</v>
      </c>
      <c r="D39" s="53">
        <f>SUM(D33:D38)</f>
        <v>3</v>
      </c>
      <c r="E39" s="53">
        <f>SUM(E33:E38)</f>
        <v>4</v>
      </c>
      <c r="F39" s="53">
        <f t="shared" si="0"/>
        <v>12</v>
      </c>
      <c r="G39" s="52">
        <f t="shared" si="1"/>
        <v>33.333333333333329</v>
      </c>
      <c r="H39" s="51">
        <f t="shared" si="2"/>
        <v>4.7430830039525684</v>
      </c>
      <c r="I39" s="53">
        <f>SUM(I33:I38)</f>
        <v>22</v>
      </c>
      <c r="J39" s="53">
        <f>SUM(J33:J38)</f>
        <v>0</v>
      </c>
      <c r="K39" s="53">
        <f>SUM(K33:K38)</f>
        <v>6</v>
      </c>
      <c r="L39" s="53">
        <f>SUM(L33:L38)</f>
        <v>4</v>
      </c>
      <c r="M39" s="53">
        <f t="shared" si="3"/>
        <v>32</v>
      </c>
      <c r="N39" s="52">
        <f t="shared" si="4"/>
        <v>12.5</v>
      </c>
      <c r="O39" s="51">
        <f t="shared" si="5"/>
        <v>12.121212121212121</v>
      </c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</row>
    <row r="40" spans="1:67" s="48" customFormat="1" ht="13.5" customHeight="1">
      <c r="A40" s="62" t="s">
        <v>35</v>
      </c>
      <c r="B40" s="61">
        <f>方向別!I81</f>
        <v>1</v>
      </c>
      <c r="C40" s="61">
        <f>方向別!J81</f>
        <v>0</v>
      </c>
      <c r="D40" s="61">
        <f>方向別!K81</f>
        <v>2</v>
      </c>
      <c r="E40" s="61">
        <f>方向別!L81</f>
        <v>2</v>
      </c>
      <c r="F40" s="61">
        <f t="shared" si="0"/>
        <v>5</v>
      </c>
      <c r="G40" s="60">
        <f t="shared" si="1"/>
        <v>40</v>
      </c>
      <c r="H40" s="59">
        <f t="shared" si="2"/>
        <v>1.9762845849802373</v>
      </c>
      <c r="I40" s="61">
        <f>SUM(方向別!B122,方向別!I204)</f>
        <v>4</v>
      </c>
      <c r="J40" s="61">
        <f>SUM(方向別!C122,方向別!J204)</f>
        <v>0</v>
      </c>
      <c r="K40" s="61">
        <f>SUM(方向別!D122,方向別!K204)</f>
        <v>1</v>
      </c>
      <c r="L40" s="61">
        <f>SUM(方向別!E122,方向別!L204)</f>
        <v>0</v>
      </c>
      <c r="M40" s="61">
        <f t="shared" si="3"/>
        <v>5</v>
      </c>
      <c r="N40" s="60">
        <f t="shared" si="4"/>
        <v>0</v>
      </c>
      <c r="O40" s="59">
        <f t="shared" si="5"/>
        <v>1.893939393939394</v>
      </c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</row>
    <row r="41" spans="1:67" s="50" customFormat="1" ht="13.5" customHeight="1">
      <c r="A41" s="58" t="s">
        <v>36</v>
      </c>
      <c r="B41" s="57">
        <f>方向別!I82</f>
        <v>1</v>
      </c>
      <c r="C41" s="57">
        <f>方向別!J82</f>
        <v>0</v>
      </c>
      <c r="D41" s="57">
        <f>方向別!K82</f>
        <v>0</v>
      </c>
      <c r="E41" s="57">
        <f>方向別!L82</f>
        <v>0</v>
      </c>
      <c r="F41" s="57">
        <f t="shared" si="0"/>
        <v>1</v>
      </c>
      <c r="G41" s="56">
        <f t="shared" si="1"/>
        <v>0</v>
      </c>
      <c r="H41" s="55">
        <f t="shared" si="2"/>
        <v>0.39525691699604742</v>
      </c>
      <c r="I41" s="57">
        <f>SUM(方向別!B123,方向別!I205)</f>
        <v>4</v>
      </c>
      <c r="J41" s="57">
        <f>SUM(方向別!C123,方向別!J205)</f>
        <v>0</v>
      </c>
      <c r="K41" s="57">
        <f>SUM(方向別!D123,方向別!K205)</f>
        <v>1</v>
      </c>
      <c r="L41" s="57">
        <f>SUM(方向別!E123,方向別!L205)</f>
        <v>0</v>
      </c>
      <c r="M41" s="57">
        <f t="shared" si="3"/>
        <v>5</v>
      </c>
      <c r="N41" s="56">
        <f t="shared" si="4"/>
        <v>0</v>
      </c>
      <c r="O41" s="55">
        <f t="shared" si="5"/>
        <v>1.893939393939394</v>
      </c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</row>
    <row r="42" spans="1:67" s="50" customFormat="1" ht="13.5" customHeight="1">
      <c r="A42" s="58" t="s">
        <v>37</v>
      </c>
      <c r="B42" s="57">
        <f>方向別!I83</f>
        <v>0</v>
      </c>
      <c r="C42" s="57">
        <f>方向別!J83</f>
        <v>0</v>
      </c>
      <c r="D42" s="57">
        <f>方向別!K83</f>
        <v>0</v>
      </c>
      <c r="E42" s="57">
        <f>方向別!L83</f>
        <v>0</v>
      </c>
      <c r="F42" s="57">
        <f t="shared" si="0"/>
        <v>0</v>
      </c>
      <c r="G42" s="56">
        <f t="shared" si="1"/>
        <v>0</v>
      </c>
      <c r="H42" s="55">
        <f t="shared" si="2"/>
        <v>0</v>
      </c>
      <c r="I42" s="57">
        <f>SUM(方向別!B124,方向別!I206)</f>
        <v>2</v>
      </c>
      <c r="J42" s="57">
        <f>SUM(方向別!C124,方向別!J206)</f>
        <v>0</v>
      </c>
      <c r="K42" s="57">
        <f>SUM(方向別!D124,方向別!K206)</f>
        <v>0</v>
      </c>
      <c r="L42" s="57">
        <f>SUM(方向別!E124,方向別!L206)</f>
        <v>1</v>
      </c>
      <c r="M42" s="57">
        <f t="shared" si="3"/>
        <v>3</v>
      </c>
      <c r="N42" s="56">
        <f t="shared" si="4"/>
        <v>33.333333333333329</v>
      </c>
      <c r="O42" s="55">
        <f t="shared" si="5"/>
        <v>1.1363636363636365</v>
      </c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</row>
    <row r="43" spans="1:67" s="47" customFormat="1" ht="13.5" customHeight="1">
      <c r="A43" s="58" t="s">
        <v>38</v>
      </c>
      <c r="B43" s="57">
        <f>方向別!I84</f>
        <v>1</v>
      </c>
      <c r="C43" s="57">
        <f>方向別!J84</f>
        <v>0</v>
      </c>
      <c r="D43" s="57">
        <f>方向別!K84</f>
        <v>1</v>
      </c>
      <c r="E43" s="57">
        <f>方向別!L84</f>
        <v>0</v>
      </c>
      <c r="F43" s="57">
        <f t="shared" si="0"/>
        <v>2</v>
      </c>
      <c r="G43" s="56">
        <f t="shared" si="1"/>
        <v>0</v>
      </c>
      <c r="H43" s="55">
        <f t="shared" si="2"/>
        <v>0.79051383399209485</v>
      </c>
      <c r="I43" s="57">
        <f>SUM(方向別!B125,方向別!I207)</f>
        <v>5</v>
      </c>
      <c r="J43" s="57">
        <f>SUM(方向別!C125,方向別!J207)</f>
        <v>0</v>
      </c>
      <c r="K43" s="57">
        <f>SUM(方向別!D125,方向別!K207)</f>
        <v>2</v>
      </c>
      <c r="L43" s="57">
        <f>SUM(方向別!E125,方向別!L207)</f>
        <v>0</v>
      </c>
      <c r="M43" s="57">
        <f t="shared" si="3"/>
        <v>7</v>
      </c>
      <c r="N43" s="56">
        <f t="shared" si="4"/>
        <v>0</v>
      </c>
      <c r="O43" s="55">
        <f t="shared" si="5"/>
        <v>2.6515151515151514</v>
      </c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</row>
    <row r="44" spans="1:67" s="47" customFormat="1" ht="13.5" customHeight="1">
      <c r="A44" s="58" t="s">
        <v>39</v>
      </c>
      <c r="B44" s="57">
        <f>方向別!I85</f>
        <v>0</v>
      </c>
      <c r="C44" s="57">
        <f>方向別!J85</f>
        <v>0</v>
      </c>
      <c r="D44" s="57">
        <f>方向別!K85</f>
        <v>0</v>
      </c>
      <c r="E44" s="57">
        <f>方向別!L85</f>
        <v>0</v>
      </c>
      <c r="F44" s="57">
        <f t="shared" si="0"/>
        <v>0</v>
      </c>
      <c r="G44" s="56">
        <f t="shared" si="1"/>
        <v>0</v>
      </c>
      <c r="H44" s="55">
        <f t="shared" si="2"/>
        <v>0</v>
      </c>
      <c r="I44" s="57">
        <f>SUM(方向別!B126,方向別!I208)</f>
        <v>4</v>
      </c>
      <c r="J44" s="57">
        <f>SUM(方向別!C126,方向別!J208)</f>
        <v>0</v>
      </c>
      <c r="K44" s="57">
        <f>SUM(方向別!D126,方向別!K208)</f>
        <v>3</v>
      </c>
      <c r="L44" s="57">
        <f>SUM(方向別!E126,方向別!L208)</f>
        <v>1</v>
      </c>
      <c r="M44" s="57">
        <f t="shared" si="3"/>
        <v>8</v>
      </c>
      <c r="N44" s="56">
        <f t="shared" si="4"/>
        <v>12.5</v>
      </c>
      <c r="O44" s="55">
        <f t="shared" si="5"/>
        <v>3.0303030303030303</v>
      </c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</row>
    <row r="45" spans="1:67" s="48" customFormat="1" ht="13.5" customHeight="1">
      <c r="A45" s="58" t="s">
        <v>40</v>
      </c>
      <c r="B45" s="57">
        <f>方向別!I86</f>
        <v>2</v>
      </c>
      <c r="C45" s="57">
        <f>方向別!J86</f>
        <v>0</v>
      </c>
      <c r="D45" s="57">
        <f>方向別!K86</f>
        <v>0</v>
      </c>
      <c r="E45" s="57">
        <f>方向別!L86</f>
        <v>0</v>
      </c>
      <c r="F45" s="57">
        <f t="shared" si="0"/>
        <v>2</v>
      </c>
      <c r="G45" s="56">
        <f t="shared" si="1"/>
        <v>0</v>
      </c>
      <c r="H45" s="55">
        <f t="shared" si="2"/>
        <v>0.79051383399209485</v>
      </c>
      <c r="I45" s="57">
        <f>SUM(方向別!B127,方向別!I209)</f>
        <v>1</v>
      </c>
      <c r="J45" s="57">
        <f>SUM(方向別!C127,方向別!J209)</f>
        <v>0</v>
      </c>
      <c r="K45" s="57">
        <f>SUM(方向別!D127,方向別!K209)</f>
        <v>1</v>
      </c>
      <c r="L45" s="57">
        <f>SUM(方向別!E127,方向別!L209)</f>
        <v>0</v>
      </c>
      <c r="M45" s="57">
        <f t="shared" si="3"/>
        <v>2</v>
      </c>
      <c r="N45" s="56">
        <f t="shared" si="4"/>
        <v>0</v>
      </c>
      <c r="O45" s="55">
        <f t="shared" si="5"/>
        <v>0.75757575757575757</v>
      </c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</row>
    <row r="46" spans="1:67" s="50" customFormat="1" ht="13.5" customHeight="1">
      <c r="A46" s="54" t="s">
        <v>15</v>
      </c>
      <c r="B46" s="53">
        <f>SUM(B40:B45)</f>
        <v>5</v>
      </c>
      <c r="C46" s="53">
        <f>SUM(C40:C45)</f>
        <v>0</v>
      </c>
      <c r="D46" s="53">
        <f>SUM(D40:D45)</f>
        <v>3</v>
      </c>
      <c r="E46" s="53">
        <f>SUM(E40:E45)</f>
        <v>2</v>
      </c>
      <c r="F46" s="53">
        <f t="shared" si="0"/>
        <v>10</v>
      </c>
      <c r="G46" s="52">
        <f t="shared" si="1"/>
        <v>20</v>
      </c>
      <c r="H46" s="51">
        <f t="shared" si="2"/>
        <v>3.9525691699604746</v>
      </c>
      <c r="I46" s="53">
        <f>SUM(I40:I45)</f>
        <v>20</v>
      </c>
      <c r="J46" s="53">
        <f>SUM(J40:J45)</f>
        <v>0</v>
      </c>
      <c r="K46" s="53">
        <f>SUM(K40:K45)</f>
        <v>8</v>
      </c>
      <c r="L46" s="53">
        <f>SUM(L40:L45)</f>
        <v>2</v>
      </c>
      <c r="M46" s="53">
        <f t="shared" si="3"/>
        <v>30</v>
      </c>
      <c r="N46" s="52">
        <f t="shared" si="4"/>
        <v>6.666666666666667</v>
      </c>
      <c r="O46" s="51">
        <f t="shared" si="5"/>
        <v>11.363636363636363</v>
      </c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</row>
    <row r="47" spans="1:67" s="47" customFormat="1" ht="13.5" customHeight="1">
      <c r="A47" s="54" t="s">
        <v>41</v>
      </c>
      <c r="B47" s="53">
        <f>SUM(B17,B24:B32,B39,B46)</f>
        <v>149</v>
      </c>
      <c r="C47" s="53">
        <f>SUM(C17,C24:C32,C39,C46)</f>
        <v>0</v>
      </c>
      <c r="D47" s="53">
        <f>SUM(D17,D24:D32,D39,D46)</f>
        <v>51</v>
      </c>
      <c r="E47" s="53">
        <f>SUM(E17,E24:E32,E39,E46)</f>
        <v>53</v>
      </c>
      <c r="F47" s="53">
        <f t="shared" si="0"/>
        <v>253</v>
      </c>
      <c r="G47" s="52">
        <f t="shared" si="1"/>
        <v>20.948616600790515</v>
      </c>
      <c r="H47" s="51">
        <f t="shared" si="2"/>
        <v>100</v>
      </c>
      <c r="I47" s="53">
        <f>SUM(I17,I24:I32,I39,I46)</f>
        <v>155</v>
      </c>
      <c r="J47" s="53">
        <f>SUM(J17,J24:J32,J39,J46)</f>
        <v>0</v>
      </c>
      <c r="K47" s="53">
        <f>SUM(K17,K24:K32,K39,K46)</f>
        <v>49</v>
      </c>
      <c r="L47" s="53">
        <f>SUM(L17,L24:L32,L39,L46)</f>
        <v>60</v>
      </c>
      <c r="M47" s="53">
        <f t="shared" si="3"/>
        <v>264</v>
      </c>
      <c r="N47" s="52">
        <f t="shared" si="4"/>
        <v>22.727272727272727</v>
      </c>
      <c r="O47" s="51">
        <f t="shared" si="5"/>
        <v>100</v>
      </c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</row>
    <row r="48" spans="1:67" s="47" customFormat="1" ht="13.5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</row>
    <row r="49" spans="1:67" s="48" customFormat="1" ht="13.5" customHeight="1">
      <c r="A49" s="74" t="s">
        <v>0</v>
      </c>
      <c r="B49" s="73"/>
      <c r="C49" s="72"/>
      <c r="D49" s="72"/>
      <c r="E49" s="72"/>
      <c r="F49" s="72"/>
      <c r="G49" s="72"/>
      <c r="H49" s="71"/>
      <c r="I49" s="73" t="s">
        <v>74</v>
      </c>
      <c r="J49" s="72"/>
      <c r="K49" s="72"/>
      <c r="L49" s="72"/>
      <c r="M49" s="72"/>
      <c r="N49" s="72"/>
      <c r="O49" s="71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</row>
    <row r="50" spans="1:67" s="50" customFormat="1" ht="37.5" customHeight="1">
      <c r="A50" s="69" t="s">
        <v>1</v>
      </c>
      <c r="B50" s="67" t="s">
        <v>2</v>
      </c>
      <c r="C50" s="66" t="s">
        <v>3</v>
      </c>
      <c r="D50" s="65" t="s">
        <v>4</v>
      </c>
      <c r="E50" s="66" t="s">
        <v>5</v>
      </c>
      <c r="F50" s="65" t="s">
        <v>6</v>
      </c>
      <c r="G50" s="65" t="s">
        <v>7</v>
      </c>
      <c r="H50" s="68" t="s">
        <v>8</v>
      </c>
      <c r="I50" s="67" t="s">
        <v>2</v>
      </c>
      <c r="J50" s="65" t="s">
        <v>3</v>
      </c>
      <c r="K50" s="65" t="s">
        <v>4</v>
      </c>
      <c r="L50" s="66" t="s">
        <v>5</v>
      </c>
      <c r="M50" s="65" t="s">
        <v>6</v>
      </c>
      <c r="N50" s="65" t="s">
        <v>7</v>
      </c>
      <c r="O50" s="64" t="s">
        <v>8</v>
      </c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</row>
    <row r="51" spans="1:67" s="47" customFormat="1" ht="13.5" customHeight="1">
      <c r="A51" s="62" t="s">
        <v>9</v>
      </c>
      <c r="B51" s="61"/>
      <c r="C51" s="61"/>
      <c r="D51" s="61"/>
      <c r="E51" s="61"/>
      <c r="F51" s="61"/>
      <c r="G51" s="60"/>
      <c r="H51" s="59"/>
      <c r="I51" s="61">
        <f t="shared" ref="I51:I87" si="6">B11+I11</f>
        <v>9</v>
      </c>
      <c r="J51" s="61">
        <f t="shared" ref="J51:J87" si="7">C11+J11</f>
        <v>0</v>
      </c>
      <c r="K51" s="61">
        <f t="shared" ref="K51:K87" si="8">D11+K11</f>
        <v>1</v>
      </c>
      <c r="L51" s="61">
        <f t="shared" ref="L51:L87" si="9">E11+L11</f>
        <v>1</v>
      </c>
      <c r="M51" s="61">
        <f t="shared" ref="M51:M87" si="10">F11+M11</f>
        <v>11</v>
      </c>
      <c r="N51" s="60">
        <f t="shared" ref="N51:N87" si="11">IF(SUM(J51,L51)=0,0,SUM(J51,L51)/M51*100)</f>
        <v>9.0909090909090917</v>
      </c>
      <c r="O51" s="59">
        <f>IF(M51=0,0,M51/M$87*100)</f>
        <v>2.1276595744680851</v>
      </c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</row>
    <row r="52" spans="1:67" s="47" customFormat="1" ht="13.5" customHeight="1">
      <c r="A52" s="58" t="s">
        <v>10</v>
      </c>
      <c r="B52" s="57"/>
      <c r="C52" s="57"/>
      <c r="D52" s="57"/>
      <c r="E52" s="57"/>
      <c r="F52" s="57"/>
      <c r="G52" s="56"/>
      <c r="H52" s="55"/>
      <c r="I52" s="57">
        <f t="shared" si="6"/>
        <v>4</v>
      </c>
      <c r="J52" s="57">
        <f t="shared" si="7"/>
        <v>0</v>
      </c>
      <c r="K52" s="57">
        <f t="shared" si="8"/>
        <v>2</v>
      </c>
      <c r="L52" s="57">
        <f t="shared" si="9"/>
        <v>2</v>
      </c>
      <c r="M52" s="57">
        <f t="shared" si="10"/>
        <v>8</v>
      </c>
      <c r="N52" s="56">
        <f t="shared" si="11"/>
        <v>25</v>
      </c>
      <c r="O52" s="55">
        <f t="shared" ref="O52:O87" si="12">IF(M52=0,0,M52/M$87*100)</f>
        <v>1.5473887814313347</v>
      </c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</row>
    <row r="53" spans="1:67" s="47" customFormat="1" ht="13.5" customHeight="1">
      <c r="A53" s="58" t="s">
        <v>11</v>
      </c>
      <c r="B53" s="57"/>
      <c r="C53" s="57"/>
      <c r="D53" s="57"/>
      <c r="E53" s="57"/>
      <c r="F53" s="57"/>
      <c r="G53" s="56"/>
      <c r="H53" s="55"/>
      <c r="I53" s="57">
        <f t="shared" si="6"/>
        <v>7</v>
      </c>
      <c r="J53" s="57">
        <f t="shared" si="7"/>
        <v>0</v>
      </c>
      <c r="K53" s="57">
        <f t="shared" si="8"/>
        <v>0</v>
      </c>
      <c r="L53" s="57">
        <f t="shared" si="9"/>
        <v>2</v>
      </c>
      <c r="M53" s="57">
        <f t="shared" si="10"/>
        <v>9</v>
      </c>
      <c r="N53" s="56">
        <f t="shared" si="11"/>
        <v>22.222222222222221</v>
      </c>
      <c r="O53" s="55">
        <f t="shared" si="12"/>
        <v>1.7408123791102514</v>
      </c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</row>
    <row r="54" spans="1:67" s="47" customFormat="1" ht="13.5" customHeight="1">
      <c r="A54" s="58" t="s">
        <v>12</v>
      </c>
      <c r="B54" s="57"/>
      <c r="C54" s="57"/>
      <c r="D54" s="57"/>
      <c r="E54" s="57"/>
      <c r="F54" s="57"/>
      <c r="G54" s="56"/>
      <c r="H54" s="55"/>
      <c r="I54" s="57">
        <f t="shared" si="6"/>
        <v>6</v>
      </c>
      <c r="J54" s="57">
        <f t="shared" si="7"/>
        <v>0</v>
      </c>
      <c r="K54" s="57">
        <f t="shared" si="8"/>
        <v>3</v>
      </c>
      <c r="L54" s="57">
        <f t="shared" si="9"/>
        <v>0</v>
      </c>
      <c r="M54" s="57">
        <f t="shared" si="10"/>
        <v>9</v>
      </c>
      <c r="N54" s="56">
        <f t="shared" si="11"/>
        <v>0</v>
      </c>
      <c r="O54" s="55">
        <f t="shared" si="12"/>
        <v>1.7408123791102514</v>
      </c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</row>
    <row r="55" spans="1:67" s="47" customFormat="1" ht="13.5" customHeight="1">
      <c r="A55" s="58" t="s">
        <v>13</v>
      </c>
      <c r="B55" s="57"/>
      <c r="C55" s="57"/>
      <c r="D55" s="57"/>
      <c r="E55" s="57"/>
      <c r="F55" s="57"/>
      <c r="G55" s="56"/>
      <c r="H55" s="55"/>
      <c r="I55" s="57">
        <f t="shared" si="6"/>
        <v>6</v>
      </c>
      <c r="J55" s="57">
        <f t="shared" si="7"/>
        <v>0</v>
      </c>
      <c r="K55" s="57">
        <f t="shared" si="8"/>
        <v>2</v>
      </c>
      <c r="L55" s="57">
        <f t="shared" si="9"/>
        <v>3</v>
      </c>
      <c r="M55" s="57">
        <f t="shared" si="10"/>
        <v>11</v>
      </c>
      <c r="N55" s="56">
        <f t="shared" si="11"/>
        <v>27.27272727272727</v>
      </c>
      <c r="O55" s="55">
        <f t="shared" si="12"/>
        <v>2.1276595744680851</v>
      </c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</row>
    <row r="56" spans="1:67" s="47" customFormat="1" ht="13.5" customHeight="1">
      <c r="A56" s="58" t="s">
        <v>14</v>
      </c>
      <c r="B56" s="57"/>
      <c r="C56" s="57"/>
      <c r="D56" s="57"/>
      <c r="E56" s="57"/>
      <c r="F56" s="57"/>
      <c r="G56" s="56"/>
      <c r="H56" s="55"/>
      <c r="I56" s="57">
        <f t="shared" si="6"/>
        <v>5</v>
      </c>
      <c r="J56" s="57">
        <f t="shared" si="7"/>
        <v>0</v>
      </c>
      <c r="K56" s="57">
        <f t="shared" si="8"/>
        <v>2</v>
      </c>
      <c r="L56" s="57">
        <f t="shared" si="9"/>
        <v>0</v>
      </c>
      <c r="M56" s="57">
        <f t="shared" si="10"/>
        <v>7</v>
      </c>
      <c r="N56" s="56">
        <f t="shared" si="11"/>
        <v>0</v>
      </c>
      <c r="O56" s="55">
        <f t="shared" si="12"/>
        <v>1.3539651837524178</v>
      </c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</row>
    <row r="57" spans="1:67" s="48" customFormat="1" ht="13.5" customHeight="1">
      <c r="A57" s="54" t="s">
        <v>15</v>
      </c>
      <c r="B57" s="53"/>
      <c r="C57" s="53"/>
      <c r="D57" s="53"/>
      <c r="E57" s="53"/>
      <c r="F57" s="53"/>
      <c r="G57" s="52"/>
      <c r="H57" s="51"/>
      <c r="I57" s="53">
        <f t="shared" si="6"/>
        <v>37</v>
      </c>
      <c r="J57" s="53">
        <f t="shared" si="7"/>
        <v>0</v>
      </c>
      <c r="K57" s="53">
        <f t="shared" si="8"/>
        <v>10</v>
      </c>
      <c r="L57" s="53">
        <f t="shared" si="9"/>
        <v>8</v>
      </c>
      <c r="M57" s="53">
        <f t="shared" si="10"/>
        <v>55</v>
      </c>
      <c r="N57" s="52">
        <f t="shared" si="11"/>
        <v>14.545454545454545</v>
      </c>
      <c r="O57" s="51">
        <f t="shared" si="12"/>
        <v>10.638297872340425</v>
      </c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</row>
    <row r="58" spans="1:67" s="50" customFormat="1" ht="13.5" customHeight="1">
      <c r="A58" s="62" t="s">
        <v>16</v>
      </c>
      <c r="B58" s="61"/>
      <c r="C58" s="61"/>
      <c r="D58" s="61"/>
      <c r="E58" s="61"/>
      <c r="F58" s="61"/>
      <c r="G58" s="60"/>
      <c r="H58" s="59"/>
      <c r="I58" s="61">
        <f t="shared" si="6"/>
        <v>12</v>
      </c>
      <c r="J58" s="61">
        <f t="shared" si="7"/>
        <v>0</v>
      </c>
      <c r="K58" s="61">
        <f t="shared" si="8"/>
        <v>3</v>
      </c>
      <c r="L58" s="61">
        <f t="shared" si="9"/>
        <v>1</v>
      </c>
      <c r="M58" s="61">
        <f t="shared" si="10"/>
        <v>16</v>
      </c>
      <c r="N58" s="60">
        <f t="shared" si="11"/>
        <v>6.25</v>
      </c>
      <c r="O58" s="59">
        <f t="shared" si="12"/>
        <v>3.0947775628626695</v>
      </c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</row>
    <row r="59" spans="1:67" s="47" customFormat="1" ht="13.5" customHeight="1">
      <c r="A59" s="58" t="s">
        <v>17</v>
      </c>
      <c r="B59" s="57"/>
      <c r="C59" s="57"/>
      <c r="D59" s="57"/>
      <c r="E59" s="57"/>
      <c r="F59" s="57"/>
      <c r="G59" s="56"/>
      <c r="H59" s="55"/>
      <c r="I59" s="57">
        <f t="shared" si="6"/>
        <v>10</v>
      </c>
      <c r="J59" s="57">
        <f t="shared" si="7"/>
        <v>0</v>
      </c>
      <c r="K59" s="57">
        <f t="shared" si="8"/>
        <v>3</v>
      </c>
      <c r="L59" s="57">
        <f t="shared" si="9"/>
        <v>3</v>
      </c>
      <c r="M59" s="57">
        <f t="shared" si="10"/>
        <v>16</v>
      </c>
      <c r="N59" s="56">
        <f t="shared" si="11"/>
        <v>18.75</v>
      </c>
      <c r="O59" s="55">
        <f t="shared" si="12"/>
        <v>3.0947775628626695</v>
      </c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</row>
    <row r="60" spans="1:67" s="47" customFormat="1" ht="13.5" customHeight="1">
      <c r="A60" s="58" t="s">
        <v>18</v>
      </c>
      <c r="B60" s="57"/>
      <c r="C60" s="57"/>
      <c r="D60" s="57"/>
      <c r="E60" s="57"/>
      <c r="F60" s="57"/>
      <c r="G60" s="56"/>
      <c r="H60" s="55"/>
      <c r="I60" s="57">
        <f t="shared" si="6"/>
        <v>10</v>
      </c>
      <c r="J60" s="57">
        <f t="shared" si="7"/>
        <v>0</v>
      </c>
      <c r="K60" s="57">
        <f t="shared" si="8"/>
        <v>2</v>
      </c>
      <c r="L60" s="57">
        <f t="shared" si="9"/>
        <v>2</v>
      </c>
      <c r="M60" s="57">
        <f t="shared" si="10"/>
        <v>14</v>
      </c>
      <c r="N60" s="56">
        <f t="shared" si="11"/>
        <v>14.285714285714285</v>
      </c>
      <c r="O60" s="55">
        <f t="shared" si="12"/>
        <v>2.7079303675048356</v>
      </c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</row>
    <row r="61" spans="1:67" s="47" customFormat="1" ht="13.5" customHeight="1">
      <c r="A61" s="58" t="s">
        <v>19</v>
      </c>
      <c r="B61" s="57"/>
      <c r="C61" s="57"/>
      <c r="D61" s="57"/>
      <c r="E61" s="57"/>
      <c r="F61" s="57"/>
      <c r="G61" s="56"/>
      <c r="H61" s="55"/>
      <c r="I61" s="57">
        <f t="shared" si="6"/>
        <v>10</v>
      </c>
      <c r="J61" s="57">
        <f t="shared" si="7"/>
        <v>0</v>
      </c>
      <c r="K61" s="57">
        <f t="shared" si="8"/>
        <v>2</v>
      </c>
      <c r="L61" s="57">
        <f t="shared" si="9"/>
        <v>1</v>
      </c>
      <c r="M61" s="57">
        <f t="shared" si="10"/>
        <v>13</v>
      </c>
      <c r="N61" s="56">
        <f t="shared" si="11"/>
        <v>7.6923076923076925</v>
      </c>
      <c r="O61" s="55">
        <f t="shared" si="12"/>
        <v>2.5145067698259185</v>
      </c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</row>
    <row r="62" spans="1:67" s="47" customFormat="1" ht="13.5" customHeight="1">
      <c r="A62" s="58" t="s">
        <v>20</v>
      </c>
      <c r="B62" s="57"/>
      <c r="C62" s="57"/>
      <c r="D62" s="57"/>
      <c r="E62" s="57"/>
      <c r="F62" s="57"/>
      <c r="G62" s="56"/>
      <c r="H62" s="55"/>
      <c r="I62" s="57">
        <f t="shared" si="6"/>
        <v>8</v>
      </c>
      <c r="J62" s="57">
        <f t="shared" si="7"/>
        <v>0</v>
      </c>
      <c r="K62" s="57">
        <f t="shared" si="8"/>
        <v>4</v>
      </c>
      <c r="L62" s="57">
        <f t="shared" si="9"/>
        <v>4</v>
      </c>
      <c r="M62" s="57">
        <f t="shared" si="10"/>
        <v>16</v>
      </c>
      <c r="N62" s="56">
        <f t="shared" si="11"/>
        <v>25</v>
      </c>
      <c r="O62" s="55">
        <f t="shared" si="12"/>
        <v>3.0947775628626695</v>
      </c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</row>
    <row r="63" spans="1:67" s="47" customFormat="1" ht="13.5" customHeight="1">
      <c r="A63" s="58" t="s">
        <v>21</v>
      </c>
      <c r="B63" s="57"/>
      <c r="C63" s="57"/>
      <c r="D63" s="57"/>
      <c r="E63" s="57"/>
      <c r="F63" s="57"/>
      <c r="G63" s="56"/>
      <c r="H63" s="55"/>
      <c r="I63" s="57">
        <f t="shared" si="6"/>
        <v>4</v>
      </c>
      <c r="J63" s="57">
        <f t="shared" si="7"/>
        <v>0</v>
      </c>
      <c r="K63" s="57">
        <f t="shared" si="8"/>
        <v>1</v>
      </c>
      <c r="L63" s="57">
        <f t="shared" si="9"/>
        <v>2</v>
      </c>
      <c r="M63" s="57">
        <f t="shared" si="10"/>
        <v>7</v>
      </c>
      <c r="N63" s="56">
        <f t="shared" si="11"/>
        <v>28.571428571428569</v>
      </c>
      <c r="O63" s="55">
        <f t="shared" si="12"/>
        <v>1.3539651837524178</v>
      </c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</row>
    <row r="64" spans="1:67" s="47" customFormat="1" ht="13.5" customHeight="1">
      <c r="A64" s="54" t="s">
        <v>15</v>
      </c>
      <c r="B64" s="53"/>
      <c r="C64" s="53"/>
      <c r="D64" s="53"/>
      <c r="E64" s="53"/>
      <c r="F64" s="53"/>
      <c r="G64" s="52"/>
      <c r="H64" s="51"/>
      <c r="I64" s="53">
        <f t="shared" si="6"/>
        <v>54</v>
      </c>
      <c r="J64" s="53">
        <f t="shared" si="7"/>
        <v>0</v>
      </c>
      <c r="K64" s="53">
        <f t="shared" si="8"/>
        <v>15</v>
      </c>
      <c r="L64" s="53">
        <f t="shared" si="9"/>
        <v>13</v>
      </c>
      <c r="M64" s="53">
        <f t="shared" si="10"/>
        <v>82</v>
      </c>
      <c r="N64" s="52">
        <f t="shared" si="11"/>
        <v>15.853658536585366</v>
      </c>
      <c r="O64" s="51">
        <f t="shared" si="12"/>
        <v>15.860735009671178</v>
      </c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</row>
    <row r="65" spans="1:67" s="47" customFormat="1" ht="13.5" customHeight="1">
      <c r="A65" s="58" t="s">
        <v>22</v>
      </c>
      <c r="B65" s="57"/>
      <c r="C65" s="57"/>
      <c r="D65" s="57"/>
      <c r="E65" s="57"/>
      <c r="F65" s="57"/>
      <c r="G65" s="56"/>
      <c r="H65" s="55"/>
      <c r="I65" s="57">
        <f t="shared" si="6"/>
        <v>13</v>
      </c>
      <c r="J65" s="57">
        <f t="shared" si="7"/>
        <v>0</v>
      </c>
      <c r="K65" s="57">
        <f t="shared" si="8"/>
        <v>8</v>
      </c>
      <c r="L65" s="57">
        <f t="shared" si="9"/>
        <v>9</v>
      </c>
      <c r="M65" s="57">
        <f t="shared" si="10"/>
        <v>30</v>
      </c>
      <c r="N65" s="56">
        <f t="shared" si="11"/>
        <v>30</v>
      </c>
      <c r="O65" s="55">
        <f t="shared" si="12"/>
        <v>5.8027079303675047</v>
      </c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</row>
    <row r="66" spans="1:67" s="47" customFormat="1" ht="13.5" customHeight="1">
      <c r="A66" s="58" t="s">
        <v>23</v>
      </c>
      <c r="B66" s="57"/>
      <c r="C66" s="57"/>
      <c r="D66" s="57"/>
      <c r="E66" s="57"/>
      <c r="F66" s="57"/>
      <c r="G66" s="56"/>
      <c r="H66" s="55"/>
      <c r="I66" s="57">
        <f t="shared" si="6"/>
        <v>20</v>
      </c>
      <c r="J66" s="57">
        <f t="shared" si="7"/>
        <v>0</v>
      </c>
      <c r="K66" s="57">
        <f t="shared" si="8"/>
        <v>9</v>
      </c>
      <c r="L66" s="57">
        <f t="shared" si="9"/>
        <v>13</v>
      </c>
      <c r="M66" s="57">
        <f t="shared" si="10"/>
        <v>42</v>
      </c>
      <c r="N66" s="56">
        <f t="shared" si="11"/>
        <v>30.952380952380953</v>
      </c>
      <c r="O66" s="55">
        <f t="shared" si="12"/>
        <v>8.123791102514506</v>
      </c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</row>
    <row r="67" spans="1:67" s="47" customFormat="1" ht="13.5" customHeight="1">
      <c r="A67" s="58" t="s">
        <v>24</v>
      </c>
      <c r="B67" s="57"/>
      <c r="C67" s="57"/>
      <c r="D67" s="57"/>
      <c r="E67" s="57"/>
      <c r="F67" s="57"/>
      <c r="G67" s="56"/>
      <c r="H67" s="55"/>
      <c r="I67" s="57">
        <f t="shared" si="6"/>
        <v>18</v>
      </c>
      <c r="J67" s="57">
        <f t="shared" si="7"/>
        <v>0</v>
      </c>
      <c r="K67" s="57">
        <f t="shared" si="8"/>
        <v>6</v>
      </c>
      <c r="L67" s="57">
        <f t="shared" si="9"/>
        <v>12</v>
      </c>
      <c r="M67" s="57">
        <f t="shared" si="10"/>
        <v>36</v>
      </c>
      <c r="N67" s="56">
        <f t="shared" si="11"/>
        <v>33.333333333333329</v>
      </c>
      <c r="O67" s="55">
        <f t="shared" si="12"/>
        <v>6.9632495164410058</v>
      </c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</row>
    <row r="68" spans="1:67" s="47" customFormat="1" ht="13.5" customHeight="1">
      <c r="A68" s="58" t="s">
        <v>25</v>
      </c>
      <c r="B68" s="57"/>
      <c r="C68" s="57"/>
      <c r="D68" s="57"/>
      <c r="E68" s="57"/>
      <c r="F68" s="57"/>
      <c r="G68" s="56"/>
      <c r="H68" s="55"/>
      <c r="I68" s="57">
        <f t="shared" si="6"/>
        <v>20</v>
      </c>
      <c r="J68" s="57">
        <f t="shared" si="7"/>
        <v>0</v>
      </c>
      <c r="K68" s="57">
        <f t="shared" si="8"/>
        <v>2</v>
      </c>
      <c r="L68" s="57">
        <f t="shared" si="9"/>
        <v>8</v>
      </c>
      <c r="M68" s="57">
        <f t="shared" si="10"/>
        <v>30</v>
      </c>
      <c r="N68" s="56">
        <f t="shared" si="11"/>
        <v>26.666666666666668</v>
      </c>
      <c r="O68" s="55">
        <f t="shared" si="12"/>
        <v>5.8027079303675047</v>
      </c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</row>
    <row r="69" spans="1:67" s="47" customFormat="1" ht="13.5" customHeight="1">
      <c r="A69" s="58" t="s">
        <v>26</v>
      </c>
      <c r="B69" s="57"/>
      <c r="C69" s="57"/>
      <c r="D69" s="57"/>
      <c r="E69" s="57"/>
      <c r="F69" s="57"/>
      <c r="G69" s="56"/>
      <c r="H69" s="55"/>
      <c r="I69" s="57">
        <f t="shared" si="6"/>
        <v>26</v>
      </c>
      <c r="J69" s="57">
        <f t="shared" si="7"/>
        <v>0</v>
      </c>
      <c r="K69" s="57">
        <f t="shared" si="8"/>
        <v>8</v>
      </c>
      <c r="L69" s="57">
        <f t="shared" si="9"/>
        <v>16</v>
      </c>
      <c r="M69" s="57">
        <f t="shared" si="10"/>
        <v>50</v>
      </c>
      <c r="N69" s="56">
        <f t="shared" si="11"/>
        <v>32</v>
      </c>
      <c r="O69" s="55">
        <f t="shared" si="12"/>
        <v>9.6711798839458414</v>
      </c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</row>
    <row r="70" spans="1:67" s="47" customFormat="1" ht="13.5" customHeight="1">
      <c r="A70" s="58" t="s">
        <v>27</v>
      </c>
      <c r="B70" s="57"/>
      <c r="C70" s="57"/>
      <c r="D70" s="57"/>
      <c r="E70" s="57"/>
      <c r="F70" s="57"/>
      <c r="G70" s="56"/>
      <c r="H70" s="55"/>
      <c r="I70" s="57">
        <f t="shared" si="6"/>
        <v>18</v>
      </c>
      <c r="J70" s="57">
        <f t="shared" si="7"/>
        <v>0</v>
      </c>
      <c r="K70" s="57">
        <f t="shared" si="8"/>
        <v>9</v>
      </c>
      <c r="L70" s="57">
        <f t="shared" si="9"/>
        <v>11</v>
      </c>
      <c r="M70" s="57">
        <f t="shared" si="10"/>
        <v>38</v>
      </c>
      <c r="N70" s="56">
        <f t="shared" si="11"/>
        <v>28.947368421052634</v>
      </c>
      <c r="O70" s="55">
        <f t="shared" si="12"/>
        <v>7.3500967117988401</v>
      </c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</row>
    <row r="71" spans="1:67" s="47" customFormat="1" ht="13.5" customHeight="1">
      <c r="A71" s="58" t="s">
        <v>28</v>
      </c>
      <c r="B71" s="57"/>
      <c r="C71" s="57"/>
      <c r="D71" s="57"/>
      <c r="E71" s="57"/>
      <c r="F71" s="57"/>
      <c r="G71" s="56"/>
      <c r="H71" s="55"/>
      <c r="I71" s="57">
        <f t="shared" si="6"/>
        <v>17</v>
      </c>
      <c r="J71" s="57">
        <f t="shared" si="7"/>
        <v>0</v>
      </c>
      <c r="K71" s="57">
        <f t="shared" si="8"/>
        <v>6</v>
      </c>
      <c r="L71" s="57">
        <f t="shared" si="9"/>
        <v>5</v>
      </c>
      <c r="M71" s="57">
        <f t="shared" si="10"/>
        <v>28</v>
      </c>
      <c r="N71" s="56">
        <f t="shared" si="11"/>
        <v>17.857142857142858</v>
      </c>
      <c r="O71" s="55">
        <f t="shared" si="12"/>
        <v>5.4158607350096712</v>
      </c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</row>
    <row r="72" spans="1:67" s="47" customFormat="1" ht="13.5" customHeight="1">
      <c r="A72" s="135" t="s">
        <v>89</v>
      </c>
      <c r="B72" s="131"/>
      <c r="C72" s="131"/>
      <c r="D72" s="131"/>
      <c r="E72" s="131"/>
      <c r="F72" s="131"/>
      <c r="G72" s="132"/>
      <c r="H72" s="133"/>
      <c r="I72" s="131">
        <f t="shared" si="6"/>
        <v>29</v>
      </c>
      <c r="J72" s="131">
        <f t="shared" si="7"/>
        <v>0</v>
      </c>
      <c r="K72" s="131">
        <f t="shared" si="8"/>
        <v>7</v>
      </c>
      <c r="L72" s="131">
        <f t="shared" si="9"/>
        <v>6</v>
      </c>
      <c r="M72" s="131">
        <f t="shared" si="10"/>
        <v>42</v>
      </c>
      <c r="N72" s="132">
        <f t="shared" si="11"/>
        <v>14.285714285714285</v>
      </c>
      <c r="O72" s="133">
        <f t="shared" si="12"/>
        <v>8.123791102514506</v>
      </c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</row>
    <row r="73" spans="1:67" s="47" customFormat="1" ht="13.5" customHeight="1">
      <c r="A73" s="62" t="s">
        <v>29</v>
      </c>
      <c r="B73" s="61"/>
      <c r="C73" s="61"/>
      <c r="D73" s="61"/>
      <c r="E73" s="61"/>
      <c r="F73" s="61"/>
      <c r="G73" s="60"/>
      <c r="H73" s="59"/>
      <c r="I73" s="61">
        <f t="shared" si="6"/>
        <v>3</v>
      </c>
      <c r="J73" s="61">
        <f t="shared" si="7"/>
        <v>0</v>
      </c>
      <c r="K73" s="61">
        <f t="shared" si="8"/>
        <v>1</v>
      </c>
      <c r="L73" s="61">
        <f t="shared" si="9"/>
        <v>2</v>
      </c>
      <c r="M73" s="61">
        <f t="shared" si="10"/>
        <v>6</v>
      </c>
      <c r="N73" s="60">
        <f t="shared" si="11"/>
        <v>33.333333333333329</v>
      </c>
      <c r="O73" s="59">
        <f t="shared" si="12"/>
        <v>1.1605415860735011</v>
      </c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</row>
    <row r="74" spans="1:67" s="47" customFormat="1" ht="13.5" customHeight="1">
      <c r="A74" s="58" t="s">
        <v>30</v>
      </c>
      <c r="B74" s="57"/>
      <c r="C74" s="57"/>
      <c r="D74" s="57"/>
      <c r="E74" s="57"/>
      <c r="F74" s="57"/>
      <c r="G74" s="56"/>
      <c r="H74" s="55"/>
      <c r="I74" s="57">
        <f t="shared" si="6"/>
        <v>7</v>
      </c>
      <c r="J74" s="57">
        <f t="shared" si="7"/>
        <v>0</v>
      </c>
      <c r="K74" s="57">
        <f t="shared" si="8"/>
        <v>1</v>
      </c>
      <c r="L74" s="57">
        <f t="shared" si="9"/>
        <v>1</v>
      </c>
      <c r="M74" s="57">
        <f t="shared" si="10"/>
        <v>9</v>
      </c>
      <c r="N74" s="56">
        <f t="shared" si="11"/>
        <v>11.111111111111111</v>
      </c>
      <c r="O74" s="55">
        <f t="shared" si="12"/>
        <v>1.7408123791102514</v>
      </c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</row>
    <row r="75" spans="1:67" s="47" customFormat="1" ht="13.5" customHeight="1">
      <c r="A75" s="58" t="s">
        <v>31</v>
      </c>
      <c r="B75" s="57"/>
      <c r="C75" s="57"/>
      <c r="D75" s="57"/>
      <c r="E75" s="57"/>
      <c r="F75" s="57"/>
      <c r="G75" s="56"/>
      <c r="H75" s="55"/>
      <c r="I75" s="57">
        <f t="shared" si="6"/>
        <v>4</v>
      </c>
      <c r="J75" s="57">
        <f t="shared" si="7"/>
        <v>0</v>
      </c>
      <c r="K75" s="57">
        <f t="shared" si="8"/>
        <v>2</v>
      </c>
      <c r="L75" s="57">
        <f t="shared" si="9"/>
        <v>2</v>
      </c>
      <c r="M75" s="57">
        <f t="shared" si="10"/>
        <v>8</v>
      </c>
      <c r="N75" s="56">
        <f t="shared" si="11"/>
        <v>25</v>
      </c>
      <c r="O75" s="55">
        <f t="shared" si="12"/>
        <v>1.5473887814313347</v>
      </c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</row>
    <row r="76" spans="1:67" s="47" customFormat="1" ht="13.5" customHeight="1">
      <c r="A76" s="58" t="s">
        <v>32</v>
      </c>
      <c r="B76" s="57"/>
      <c r="C76" s="57"/>
      <c r="D76" s="57"/>
      <c r="E76" s="57"/>
      <c r="F76" s="57"/>
      <c r="G76" s="56"/>
      <c r="H76" s="55"/>
      <c r="I76" s="57">
        <f t="shared" si="6"/>
        <v>3</v>
      </c>
      <c r="J76" s="57">
        <f t="shared" si="7"/>
        <v>0</v>
      </c>
      <c r="K76" s="57">
        <f t="shared" si="8"/>
        <v>1</v>
      </c>
      <c r="L76" s="57">
        <f t="shared" si="9"/>
        <v>0</v>
      </c>
      <c r="M76" s="57">
        <f t="shared" si="10"/>
        <v>4</v>
      </c>
      <c r="N76" s="56">
        <f t="shared" si="11"/>
        <v>0</v>
      </c>
      <c r="O76" s="55">
        <f t="shared" si="12"/>
        <v>0.77369439071566737</v>
      </c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</row>
    <row r="77" spans="1:67" s="47" customFormat="1" ht="13.5" customHeight="1">
      <c r="A77" s="58" t="s">
        <v>33</v>
      </c>
      <c r="B77" s="57"/>
      <c r="C77" s="57"/>
      <c r="D77" s="57"/>
      <c r="E77" s="57"/>
      <c r="F77" s="57"/>
      <c r="G77" s="56"/>
      <c r="H77" s="55"/>
      <c r="I77" s="57">
        <f t="shared" si="6"/>
        <v>6</v>
      </c>
      <c r="J77" s="57">
        <f t="shared" si="7"/>
        <v>0</v>
      </c>
      <c r="K77" s="57">
        <f t="shared" si="8"/>
        <v>2</v>
      </c>
      <c r="L77" s="57">
        <f t="shared" si="9"/>
        <v>2</v>
      </c>
      <c r="M77" s="57">
        <f t="shared" si="10"/>
        <v>10</v>
      </c>
      <c r="N77" s="56">
        <f t="shared" si="11"/>
        <v>20</v>
      </c>
      <c r="O77" s="55">
        <f t="shared" si="12"/>
        <v>1.9342359767891684</v>
      </c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</row>
    <row r="78" spans="1:67" s="47" customFormat="1" ht="13.5" customHeight="1">
      <c r="A78" s="58" t="s">
        <v>34</v>
      </c>
      <c r="B78" s="57"/>
      <c r="C78" s="57"/>
      <c r="D78" s="57"/>
      <c r="E78" s="57"/>
      <c r="F78" s="57"/>
      <c r="G78" s="56"/>
      <c r="H78" s="55"/>
      <c r="I78" s="57">
        <f t="shared" si="6"/>
        <v>4</v>
      </c>
      <c r="J78" s="57">
        <f t="shared" si="7"/>
        <v>0</v>
      </c>
      <c r="K78" s="57">
        <f t="shared" si="8"/>
        <v>2</v>
      </c>
      <c r="L78" s="57">
        <f t="shared" si="9"/>
        <v>1</v>
      </c>
      <c r="M78" s="57">
        <f t="shared" si="10"/>
        <v>7</v>
      </c>
      <c r="N78" s="56">
        <f t="shared" si="11"/>
        <v>14.285714285714285</v>
      </c>
      <c r="O78" s="55">
        <f t="shared" si="12"/>
        <v>1.3539651837524178</v>
      </c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</row>
    <row r="79" spans="1:67" s="47" customFormat="1" ht="13.5" customHeight="1">
      <c r="A79" s="54" t="s">
        <v>15</v>
      </c>
      <c r="B79" s="53"/>
      <c r="C79" s="53"/>
      <c r="D79" s="53"/>
      <c r="E79" s="53"/>
      <c r="F79" s="53"/>
      <c r="G79" s="52"/>
      <c r="H79" s="51"/>
      <c r="I79" s="53">
        <f t="shared" si="6"/>
        <v>27</v>
      </c>
      <c r="J79" s="53">
        <f t="shared" si="7"/>
        <v>0</v>
      </c>
      <c r="K79" s="53">
        <f t="shared" si="8"/>
        <v>9</v>
      </c>
      <c r="L79" s="53">
        <f t="shared" si="9"/>
        <v>8</v>
      </c>
      <c r="M79" s="53">
        <f t="shared" si="10"/>
        <v>44</v>
      </c>
      <c r="N79" s="52">
        <f t="shared" si="11"/>
        <v>18.181818181818183</v>
      </c>
      <c r="O79" s="51">
        <f t="shared" si="12"/>
        <v>8.5106382978723403</v>
      </c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</row>
    <row r="80" spans="1:67" s="47" customFormat="1" ht="13.5" customHeight="1">
      <c r="A80" s="62" t="s">
        <v>35</v>
      </c>
      <c r="B80" s="61"/>
      <c r="C80" s="61"/>
      <c r="D80" s="61"/>
      <c r="E80" s="61"/>
      <c r="F80" s="61"/>
      <c r="G80" s="60"/>
      <c r="H80" s="59"/>
      <c r="I80" s="61">
        <f t="shared" si="6"/>
        <v>5</v>
      </c>
      <c r="J80" s="61">
        <f t="shared" si="7"/>
        <v>0</v>
      </c>
      <c r="K80" s="61">
        <f t="shared" si="8"/>
        <v>3</v>
      </c>
      <c r="L80" s="61">
        <f t="shared" si="9"/>
        <v>2</v>
      </c>
      <c r="M80" s="61">
        <f t="shared" si="10"/>
        <v>10</v>
      </c>
      <c r="N80" s="60">
        <f t="shared" si="11"/>
        <v>20</v>
      </c>
      <c r="O80" s="59">
        <f t="shared" si="12"/>
        <v>1.9342359767891684</v>
      </c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</row>
    <row r="81" spans="1:67" s="48" customFormat="1" ht="13.5" customHeight="1">
      <c r="A81" s="58" t="s">
        <v>36</v>
      </c>
      <c r="B81" s="57"/>
      <c r="C81" s="57"/>
      <c r="D81" s="57"/>
      <c r="E81" s="57"/>
      <c r="F81" s="57"/>
      <c r="G81" s="56"/>
      <c r="H81" s="55"/>
      <c r="I81" s="57">
        <f t="shared" si="6"/>
        <v>5</v>
      </c>
      <c r="J81" s="57">
        <f t="shared" si="7"/>
        <v>0</v>
      </c>
      <c r="K81" s="57">
        <f t="shared" si="8"/>
        <v>1</v>
      </c>
      <c r="L81" s="57">
        <f t="shared" si="9"/>
        <v>0</v>
      </c>
      <c r="M81" s="57">
        <f t="shared" si="10"/>
        <v>6</v>
      </c>
      <c r="N81" s="56">
        <f t="shared" si="11"/>
        <v>0</v>
      </c>
      <c r="O81" s="55">
        <f t="shared" si="12"/>
        <v>1.1605415860735011</v>
      </c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</row>
    <row r="82" spans="1:67" s="50" customFormat="1" ht="13.5" customHeight="1">
      <c r="A82" s="58" t="s">
        <v>37</v>
      </c>
      <c r="B82" s="57"/>
      <c r="C82" s="57"/>
      <c r="D82" s="57"/>
      <c r="E82" s="57"/>
      <c r="F82" s="57"/>
      <c r="G82" s="56"/>
      <c r="H82" s="55"/>
      <c r="I82" s="57">
        <f t="shared" si="6"/>
        <v>2</v>
      </c>
      <c r="J82" s="57">
        <f t="shared" si="7"/>
        <v>0</v>
      </c>
      <c r="K82" s="57">
        <f t="shared" si="8"/>
        <v>0</v>
      </c>
      <c r="L82" s="57">
        <f t="shared" si="9"/>
        <v>1</v>
      </c>
      <c r="M82" s="57">
        <f t="shared" si="10"/>
        <v>3</v>
      </c>
      <c r="N82" s="56">
        <f t="shared" si="11"/>
        <v>33.333333333333329</v>
      </c>
      <c r="O82" s="55">
        <f t="shared" si="12"/>
        <v>0.58027079303675055</v>
      </c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</row>
    <row r="83" spans="1:67" s="47" customFormat="1" ht="13.5" customHeight="1">
      <c r="A83" s="58" t="s">
        <v>38</v>
      </c>
      <c r="B83" s="57"/>
      <c r="C83" s="57"/>
      <c r="D83" s="57"/>
      <c r="E83" s="57"/>
      <c r="F83" s="57"/>
      <c r="G83" s="56"/>
      <c r="H83" s="55"/>
      <c r="I83" s="57">
        <f t="shared" si="6"/>
        <v>6</v>
      </c>
      <c r="J83" s="57">
        <f t="shared" si="7"/>
        <v>0</v>
      </c>
      <c r="K83" s="57">
        <f t="shared" si="8"/>
        <v>3</v>
      </c>
      <c r="L83" s="57">
        <f t="shared" si="9"/>
        <v>0</v>
      </c>
      <c r="M83" s="57">
        <f t="shared" si="10"/>
        <v>9</v>
      </c>
      <c r="N83" s="56">
        <f t="shared" si="11"/>
        <v>0</v>
      </c>
      <c r="O83" s="55">
        <f t="shared" si="12"/>
        <v>1.7408123791102514</v>
      </c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</row>
    <row r="84" spans="1:67" s="47" customFormat="1" ht="13.5" customHeight="1">
      <c r="A84" s="58" t="s">
        <v>39</v>
      </c>
      <c r="B84" s="57"/>
      <c r="C84" s="57"/>
      <c r="D84" s="57"/>
      <c r="E84" s="57"/>
      <c r="F84" s="57"/>
      <c r="G84" s="56"/>
      <c r="H84" s="55"/>
      <c r="I84" s="57">
        <f t="shared" si="6"/>
        <v>4</v>
      </c>
      <c r="J84" s="57">
        <f t="shared" si="7"/>
        <v>0</v>
      </c>
      <c r="K84" s="57">
        <f t="shared" si="8"/>
        <v>3</v>
      </c>
      <c r="L84" s="57">
        <f t="shared" si="9"/>
        <v>1</v>
      </c>
      <c r="M84" s="57">
        <f t="shared" si="10"/>
        <v>8</v>
      </c>
      <c r="N84" s="56">
        <f t="shared" si="11"/>
        <v>12.5</v>
      </c>
      <c r="O84" s="55">
        <f t="shared" si="12"/>
        <v>1.5473887814313347</v>
      </c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</row>
    <row r="85" spans="1:67" s="47" customFormat="1" ht="13.5" customHeight="1">
      <c r="A85" s="58" t="s">
        <v>40</v>
      </c>
      <c r="B85" s="57"/>
      <c r="C85" s="57"/>
      <c r="D85" s="57"/>
      <c r="E85" s="57"/>
      <c r="F85" s="57"/>
      <c r="G85" s="56"/>
      <c r="H85" s="55"/>
      <c r="I85" s="57">
        <f t="shared" si="6"/>
        <v>3</v>
      </c>
      <c r="J85" s="57">
        <f t="shared" si="7"/>
        <v>0</v>
      </c>
      <c r="K85" s="57">
        <f t="shared" si="8"/>
        <v>1</v>
      </c>
      <c r="L85" s="57">
        <f t="shared" si="9"/>
        <v>0</v>
      </c>
      <c r="M85" s="57">
        <f t="shared" si="10"/>
        <v>4</v>
      </c>
      <c r="N85" s="56">
        <f t="shared" si="11"/>
        <v>0</v>
      </c>
      <c r="O85" s="55">
        <f t="shared" si="12"/>
        <v>0.77369439071566737</v>
      </c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</row>
    <row r="86" spans="1:67" s="47" customFormat="1" ht="13.5" customHeight="1">
      <c r="A86" s="54" t="s">
        <v>15</v>
      </c>
      <c r="B86" s="53"/>
      <c r="C86" s="53"/>
      <c r="D86" s="53"/>
      <c r="E86" s="53"/>
      <c r="F86" s="53"/>
      <c r="G86" s="52"/>
      <c r="H86" s="51"/>
      <c r="I86" s="53">
        <f t="shared" si="6"/>
        <v>25</v>
      </c>
      <c r="J86" s="53">
        <f t="shared" si="7"/>
        <v>0</v>
      </c>
      <c r="K86" s="53">
        <f t="shared" si="8"/>
        <v>11</v>
      </c>
      <c r="L86" s="53">
        <f t="shared" si="9"/>
        <v>4</v>
      </c>
      <c r="M86" s="53">
        <f t="shared" si="10"/>
        <v>40</v>
      </c>
      <c r="N86" s="52">
        <f t="shared" si="11"/>
        <v>10</v>
      </c>
      <c r="O86" s="51">
        <f t="shared" si="12"/>
        <v>7.7369439071566735</v>
      </c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</row>
    <row r="87" spans="1:67" s="47" customFormat="1" ht="13.5" customHeight="1">
      <c r="A87" s="54" t="s">
        <v>41</v>
      </c>
      <c r="B87" s="53"/>
      <c r="C87" s="53"/>
      <c r="D87" s="53"/>
      <c r="E87" s="53"/>
      <c r="F87" s="53"/>
      <c r="G87" s="52"/>
      <c r="H87" s="51"/>
      <c r="I87" s="53">
        <f t="shared" si="6"/>
        <v>304</v>
      </c>
      <c r="J87" s="53">
        <f t="shared" si="7"/>
        <v>0</v>
      </c>
      <c r="K87" s="53">
        <f t="shared" si="8"/>
        <v>100</v>
      </c>
      <c r="L87" s="53">
        <f t="shared" si="9"/>
        <v>113</v>
      </c>
      <c r="M87" s="53">
        <f t="shared" si="10"/>
        <v>517</v>
      </c>
      <c r="N87" s="52">
        <f t="shared" si="11"/>
        <v>21.8568665377176</v>
      </c>
      <c r="O87" s="51">
        <f t="shared" si="12"/>
        <v>100</v>
      </c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</row>
    <row r="88" spans="1:67" s="47" customFormat="1" ht="13.5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</row>
    <row r="89" spans="1:67" s="47" customFormat="1" ht="13.5" customHeight="1">
      <c r="A89" s="74" t="s">
        <v>0</v>
      </c>
      <c r="B89" s="73" t="s">
        <v>71</v>
      </c>
      <c r="C89" s="72"/>
      <c r="D89" s="72"/>
      <c r="E89" s="72"/>
      <c r="F89" s="72"/>
      <c r="G89" s="72"/>
      <c r="H89" s="71"/>
      <c r="I89" s="73" t="s">
        <v>70</v>
      </c>
      <c r="J89" s="72"/>
      <c r="K89" s="72"/>
      <c r="L89" s="72"/>
      <c r="M89" s="72"/>
      <c r="N89" s="72"/>
      <c r="O89" s="71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</row>
    <row r="90" spans="1:67" s="47" customFormat="1" ht="37.5" customHeight="1">
      <c r="A90" s="69" t="s">
        <v>1</v>
      </c>
      <c r="B90" s="67" t="s">
        <v>2</v>
      </c>
      <c r="C90" s="66" t="s">
        <v>3</v>
      </c>
      <c r="D90" s="65" t="s">
        <v>4</v>
      </c>
      <c r="E90" s="66" t="s">
        <v>5</v>
      </c>
      <c r="F90" s="65" t="s">
        <v>6</v>
      </c>
      <c r="G90" s="65" t="s">
        <v>7</v>
      </c>
      <c r="H90" s="68" t="s">
        <v>8</v>
      </c>
      <c r="I90" s="67" t="s">
        <v>2</v>
      </c>
      <c r="J90" s="65" t="s">
        <v>3</v>
      </c>
      <c r="K90" s="65" t="s">
        <v>4</v>
      </c>
      <c r="L90" s="66" t="s">
        <v>5</v>
      </c>
      <c r="M90" s="65" t="s">
        <v>6</v>
      </c>
      <c r="N90" s="65" t="s">
        <v>7</v>
      </c>
      <c r="O90" s="64" t="s">
        <v>8</v>
      </c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</row>
    <row r="91" spans="1:67" s="47" customFormat="1" ht="13.5" customHeight="1">
      <c r="A91" s="62" t="s">
        <v>9</v>
      </c>
      <c r="B91" s="61">
        <f>方向別!I134</f>
        <v>54</v>
      </c>
      <c r="C91" s="61">
        <f>方向別!J134</f>
        <v>0</v>
      </c>
      <c r="D91" s="61">
        <f>方向別!K134</f>
        <v>12</v>
      </c>
      <c r="E91" s="61">
        <f>方向別!L134</f>
        <v>2</v>
      </c>
      <c r="F91" s="61">
        <f t="shared" ref="F91:F127" si="13">SUM(B91:E91)</f>
        <v>68</v>
      </c>
      <c r="G91" s="60">
        <f t="shared" ref="G91:G127" si="14">IF(SUM(C91,E91)=0,0,SUM(C91,E91)/F91*100)</f>
        <v>2.9411764705882351</v>
      </c>
      <c r="H91" s="59">
        <f t="shared" ref="H91:H127" si="15">IF(F91=0,0,F91/F$127*100)</f>
        <v>1.7932489451476792</v>
      </c>
      <c r="I91" s="61">
        <f>SUM(方向別!I11,方向別!B175)</f>
        <v>21</v>
      </c>
      <c r="J91" s="61">
        <f>SUM(方向別!J11,方向別!C175)</f>
        <v>0</v>
      </c>
      <c r="K91" s="61">
        <f>SUM(方向別!K11,方向別!D175)</f>
        <v>4</v>
      </c>
      <c r="L91" s="61">
        <f>SUM(方向別!L11,方向別!E175)</f>
        <v>3</v>
      </c>
      <c r="M91" s="61">
        <f t="shared" ref="M91:M127" si="16">SUM(I91:L91)</f>
        <v>28</v>
      </c>
      <c r="N91" s="60">
        <f t="shared" ref="N91:N127" si="17">IF(SUM(J91,L91)=0,0,SUM(J91,L91)/M91*100)</f>
        <v>10.714285714285714</v>
      </c>
      <c r="O91" s="59">
        <f t="shared" ref="O91:O127" si="18">IF(M91=0,0,M91/M$127*100)</f>
        <v>0.78851027879470581</v>
      </c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</row>
    <row r="92" spans="1:67" s="47" customFormat="1" ht="13.5" customHeight="1">
      <c r="A92" s="58" t="s">
        <v>10</v>
      </c>
      <c r="B92" s="57">
        <f>方向別!I135</f>
        <v>89</v>
      </c>
      <c r="C92" s="57">
        <f>方向別!J135</f>
        <v>0</v>
      </c>
      <c r="D92" s="57">
        <f>方向別!K135</f>
        <v>8</v>
      </c>
      <c r="E92" s="57">
        <f>方向別!L135</f>
        <v>2</v>
      </c>
      <c r="F92" s="57">
        <f t="shared" si="13"/>
        <v>99</v>
      </c>
      <c r="G92" s="56">
        <f t="shared" si="14"/>
        <v>2.0202020202020203</v>
      </c>
      <c r="H92" s="55">
        <f t="shared" si="15"/>
        <v>2.6107594936708862</v>
      </c>
      <c r="I92" s="57">
        <f>SUM(方向別!I12,方向別!B176)</f>
        <v>36</v>
      </c>
      <c r="J92" s="57">
        <f>SUM(方向別!J12,方向別!C176)</f>
        <v>3</v>
      </c>
      <c r="K92" s="57">
        <f>SUM(方向別!K12,方向別!D176)</f>
        <v>5</v>
      </c>
      <c r="L92" s="57">
        <f>SUM(方向別!L12,方向別!E176)</f>
        <v>3</v>
      </c>
      <c r="M92" s="57">
        <f t="shared" si="16"/>
        <v>47</v>
      </c>
      <c r="N92" s="56">
        <f t="shared" si="17"/>
        <v>12.76595744680851</v>
      </c>
      <c r="O92" s="55">
        <f t="shared" si="18"/>
        <v>1.3235708251196845</v>
      </c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</row>
    <row r="93" spans="1:67" s="47" customFormat="1" ht="13.5" customHeight="1">
      <c r="A93" s="58" t="s">
        <v>11</v>
      </c>
      <c r="B93" s="57">
        <f>方向別!I136</f>
        <v>83</v>
      </c>
      <c r="C93" s="57">
        <f>方向別!J136</f>
        <v>2</v>
      </c>
      <c r="D93" s="57">
        <f>方向別!K136</f>
        <v>11</v>
      </c>
      <c r="E93" s="57">
        <f>方向別!L136</f>
        <v>9</v>
      </c>
      <c r="F93" s="57">
        <f t="shared" si="13"/>
        <v>105</v>
      </c>
      <c r="G93" s="56">
        <f t="shared" si="14"/>
        <v>10.476190476190476</v>
      </c>
      <c r="H93" s="55">
        <f t="shared" si="15"/>
        <v>2.7689873417721516</v>
      </c>
      <c r="I93" s="57">
        <f>SUM(方向別!I13,方向別!B177)</f>
        <v>32</v>
      </c>
      <c r="J93" s="57">
        <f>SUM(方向別!J13,方向別!C177)</f>
        <v>1</v>
      </c>
      <c r="K93" s="57">
        <f>SUM(方向別!K13,方向別!D177)</f>
        <v>6</v>
      </c>
      <c r="L93" s="57">
        <f>SUM(方向別!L13,方向別!E177)</f>
        <v>0</v>
      </c>
      <c r="M93" s="57">
        <f t="shared" si="16"/>
        <v>39</v>
      </c>
      <c r="N93" s="56">
        <f t="shared" si="17"/>
        <v>2.5641025641025639</v>
      </c>
      <c r="O93" s="55">
        <f t="shared" si="18"/>
        <v>1.0982821740354829</v>
      </c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</row>
    <row r="94" spans="1:67" s="47" customFormat="1" ht="13.5" customHeight="1">
      <c r="A94" s="58" t="s">
        <v>12</v>
      </c>
      <c r="B94" s="57">
        <f>方向別!I137</f>
        <v>110</v>
      </c>
      <c r="C94" s="57">
        <f>方向別!J137</f>
        <v>0</v>
      </c>
      <c r="D94" s="57">
        <f>方向別!K137</f>
        <v>14</v>
      </c>
      <c r="E94" s="57">
        <f>方向別!L137</f>
        <v>4</v>
      </c>
      <c r="F94" s="57">
        <f t="shared" si="13"/>
        <v>128</v>
      </c>
      <c r="G94" s="56">
        <f t="shared" si="14"/>
        <v>3.125</v>
      </c>
      <c r="H94" s="55">
        <f t="shared" si="15"/>
        <v>3.3755274261603372</v>
      </c>
      <c r="I94" s="57">
        <f>SUM(方向別!I14,方向別!B178)</f>
        <v>32</v>
      </c>
      <c r="J94" s="57">
        <f>SUM(方向別!J14,方向別!C178)</f>
        <v>3</v>
      </c>
      <c r="K94" s="57">
        <f>SUM(方向別!K14,方向別!D178)</f>
        <v>5</v>
      </c>
      <c r="L94" s="57">
        <f>SUM(方向別!L14,方向別!E178)</f>
        <v>3</v>
      </c>
      <c r="M94" s="57">
        <f t="shared" si="16"/>
        <v>43</v>
      </c>
      <c r="N94" s="56">
        <f t="shared" si="17"/>
        <v>13.953488372093023</v>
      </c>
      <c r="O94" s="55">
        <f t="shared" si="18"/>
        <v>1.2109264995775839</v>
      </c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</row>
    <row r="95" spans="1:67" s="47" customFormat="1" ht="13.5" customHeight="1">
      <c r="A95" s="58" t="s">
        <v>13</v>
      </c>
      <c r="B95" s="57">
        <f>方向別!I138</f>
        <v>99</v>
      </c>
      <c r="C95" s="57">
        <f>方向別!J138</f>
        <v>4</v>
      </c>
      <c r="D95" s="57">
        <f>方向別!K138</f>
        <v>14</v>
      </c>
      <c r="E95" s="57">
        <f>方向別!L138</f>
        <v>3</v>
      </c>
      <c r="F95" s="57">
        <f t="shared" si="13"/>
        <v>120</v>
      </c>
      <c r="G95" s="56">
        <f t="shared" si="14"/>
        <v>5.833333333333333</v>
      </c>
      <c r="H95" s="55">
        <f t="shared" si="15"/>
        <v>3.1645569620253164</v>
      </c>
      <c r="I95" s="57">
        <f>SUM(方向別!I15,方向別!B179)</f>
        <v>29</v>
      </c>
      <c r="J95" s="57">
        <f>SUM(方向別!J15,方向別!C179)</f>
        <v>2</v>
      </c>
      <c r="K95" s="57">
        <f>SUM(方向別!K15,方向別!D179)</f>
        <v>2</v>
      </c>
      <c r="L95" s="57">
        <f>SUM(方向別!L15,方向別!E179)</f>
        <v>3</v>
      </c>
      <c r="M95" s="57">
        <f t="shared" si="16"/>
        <v>36</v>
      </c>
      <c r="N95" s="56">
        <f t="shared" si="17"/>
        <v>13.888888888888889</v>
      </c>
      <c r="O95" s="55">
        <f t="shared" si="18"/>
        <v>1.0137989298789074</v>
      </c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</row>
    <row r="96" spans="1:67" s="47" customFormat="1" ht="13.5" customHeight="1">
      <c r="A96" s="58" t="s">
        <v>14</v>
      </c>
      <c r="B96" s="57">
        <f>方向別!I139</f>
        <v>108</v>
      </c>
      <c r="C96" s="57">
        <f>方向別!J139</f>
        <v>1</v>
      </c>
      <c r="D96" s="57">
        <f>方向別!K139</f>
        <v>15</v>
      </c>
      <c r="E96" s="57">
        <f>方向別!L139</f>
        <v>3</v>
      </c>
      <c r="F96" s="57">
        <f t="shared" si="13"/>
        <v>127</v>
      </c>
      <c r="G96" s="56">
        <f t="shared" si="14"/>
        <v>3.1496062992125982</v>
      </c>
      <c r="H96" s="55">
        <f t="shared" si="15"/>
        <v>3.3491561181434601</v>
      </c>
      <c r="I96" s="57">
        <f>SUM(方向別!I16,方向別!B180)</f>
        <v>45</v>
      </c>
      <c r="J96" s="57">
        <f>SUM(方向別!J16,方向別!C180)</f>
        <v>1</v>
      </c>
      <c r="K96" s="57">
        <f>SUM(方向別!K16,方向別!D180)</f>
        <v>5</v>
      </c>
      <c r="L96" s="57">
        <f>SUM(方向別!L16,方向別!E180)</f>
        <v>3</v>
      </c>
      <c r="M96" s="57">
        <f t="shared" si="16"/>
        <v>54</v>
      </c>
      <c r="N96" s="56">
        <f t="shared" si="17"/>
        <v>7.4074074074074066</v>
      </c>
      <c r="O96" s="55">
        <f t="shared" si="18"/>
        <v>1.520698394818361</v>
      </c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</row>
    <row r="97" spans="1:67" s="47" customFormat="1" ht="13.5" customHeight="1">
      <c r="A97" s="54" t="s">
        <v>15</v>
      </c>
      <c r="B97" s="53">
        <f>SUM(B91:B96)</f>
        <v>543</v>
      </c>
      <c r="C97" s="53">
        <f>SUM(C91:C96)</f>
        <v>7</v>
      </c>
      <c r="D97" s="53">
        <f>SUM(D91:D96)</f>
        <v>74</v>
      </c>
      <c r="E97" s="53">
        <f>SUM(E91:E96)</f>
        <v>23</v>
      </c>
      <c r="F97" s="53">
        <f t="shared" si="13"/>
        <v>647</v>
      </c>
      <c r="G97" s="52">
        <f t="shared" si="14"/>
        <v>4.6367851622874809</v>
      </c>
      <c r="H97" s="51">
        <f t="shared" si="15"/>
        <v>17.062236286919834</v>
      </c>
      <c r="I97" s="53">
        <f>SUM(I91:I96)</f>
        <v>195</v>
      </c>
      <c r="J97" s="53">
        <f>SUM(J91:J96)</f>
        <v>10</v>
      </c>
      <c r="K97" s="53">
        <f>SUM(K91:K96)</f>
        <v>27</v>
      </c>
      <c r="L97" s="53">
        <f>SUM(L91:L96)</f>
        <v>15</v>
      </c>
      <c r="M97" s="53">
        <f t="shared" si="16"/>
        <v>247</v>
      </c>
      <c r="N97" s="52">
        <f t="shared" si="17"/>
        <v>10.121457489878543</v>
      </c>
      <c r="O97" s="51">
        <f t="shared" si="18"/>
        <v>6.9557871022247255</v>
      </c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</row>
    <row r="98" spans="1:67" s="47" customFormat="1" ht="13.5" customHeight="1">
      <c r="A98" s="62" t="s">
        <v>16</v>
      </c>
      <c r="B98" s="61">
        <f>方向別!I141</f>
        <v>153</v>
      </c>
      <c r="C98" s="61">
        <f>方向別!J141</f>
        <v>3</v>
      </c>
      <c r="D98" s="61">
        <f>方向別!K141</f>
        <v>17</v>
      </c>
      <c r="E98" s="61">
        <f>方向別!L141</f>
        <v>4</v>
      </c>
      <c r="F98" s="61">
        <f t="shared" si="13"/>
        <v>177</v>
      </c>
      <c r="G98" s="60">
        <f t="shared" si="14"/>
        <v>3.9548022598870061</v>
      </c>
      <c r="H98" s="59">
        <f t="shared" si="15"/>
        <v>4.6677215189873413</v>
      </c>
      <c r="I98" s="61">
        <f>SUM(方向別!I18,方向別!B182)</f>
        <v>33</v>
      </c>
      <c r="J98" s="61">
        <f>SUM(方向別!J18,方向別!C182)</f>
        <v>2</v>
      </c>
      <c r="K98" s="61">
        <f>SUM(方向別!K18,方向別!D182)</f>
        <v>1</v>
      </c>
      <c r="L98" s="61">
        <f>SUM(方向別!L18,方向別!E182)</f>
        <v>3</v>
      </c>
      <c r="M98" s="61">
        <f t="shared" si="16"/>
        <v>39</v>
      </c>
      <c r="N98" s="60">
        <f t="shared" si="17"/>
        <v>12.820512820512819</v>
      </c>
      <c r="O98" s="59">
        <f t="shared" si="18"/>
        <v>1.0982821740354829</v>
      </c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</row>
    <row r="99" spans="1:67" s="47" customFormat="1" ht="13.5" customHeight="1">
      <c r="A99" s="58" t="s">
        <v>17</v>
      </c>
      <c r="B99" s="57">
        <f>方向別!I142</f>
        <v>128</v>
      </c>
      <c r="C99" s="57">
        <f>方向別!J142</f>
        <v>4</v>
      </c>
      <c r="D99" s="57">
        <f>方向別!K142</f>
        <v>10</v>
      </c>
      <c r="E99" s="57">
        <f>方向別!L142</f>
        <v>3</v>
      </c>
      <c r="F99" s="57">
        <f t="shared" si="13"/>
        <v>145</v>
      </c>
      <c r="G99" s="56">
        <f t="shared" si="14"/>
        <v>4.8275862068965516</v>
      </c>
      <c r="H99" s="55">
        <f t="shared" si="15"/>
        <v>3.823839662447257</v>
      </c>
      <c r="I99" s="57">
        <f>SUM(方向別!I19,方向別!B183)</f>
        <v>29</v>
      </c>
      <c r="J99" s="57">
        <f>SUM(方向別!J19,方向別!C183)</f>
        <v>2</v>
      </c>
      <c r="K99" s="57">
        <f>SUM(方向別!K19,方向別!D183)</f>
        <v>2</v>
      </c>
      <c r="L99" s="57">
        <f>SUM(方向別!L19,方向別!E183)</f>
        <v>3</v>
      </c>
      <c r="M99" s="57">
        <f t="shared" si="16"/>
        <v>36</v>
      </c>
      <c r="N99" s="56">
        <f t="shared" si="17"/>
        <v>13.888888888888889</v>
      </c>
      <c r="O99" s="55">
        <f t="shared" si="18"/>
        <v>1.0137989298789074</v>
      </c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</row>
    <row r="100" spans="1:67" s="47" customFormat="1" ht="13.5" customHeight="1">
      <c r="A100" s="58" t="s">
        <v>18</v>
      </c>
      <c r="B100" s="57">
        <f>方向別!I143</f>
        <v>103</v>
      </c>
      <c r="C100" s="57">
        <f>方向別!J143</f>
        <v>1</v>
      </c>
      <c r="D100" s="57">
        <f>方向別!K143</f>
        <v>13</v>
      </c>
      <c r="E100" s="57">
        <f>方向別!L143</f>
        <v>5</v>
      </c>
      <c r="F100" s="57">
        <f t="shared" si="13"/>
        <v>122</v>
      </c>
      <c r="G100" s="56">
        <f t="shared" si="14"/>
        <v>4.918032786885246</v>
      </c>
      <c r="H100" s="55">
        <f t="shared" si="15"/>
        <v>3.2172995780590719</v>
      </c>
      <c r="I100" s="57">
        <f>SUM(方向別!I20,方向別!B184)</f>
        <v>38</v>
      </c>
      <c r="J100" s="57">
        <f>SUM(方向別!J20,方向別!C184)</f>
        <v>2</v>
      </c>
      <c r="K100" s="57">
        <f>SUM(方向別!K20,方向別!D184)</f>
        <v>9</v>
      </c>
      <c r="L100" s="57">
        <f>SUM(方向別!L20,方向別!E184)</f>
        <v>1</v>
      </c>
      <c r="M100" s="57">
        <f t="shared" si="16"/>
        <v>50</v>
      </c>
      <c r="N100" s="56">
        <f t="shared" si="17"/>
        <v>6</v>
      </c>
      <c r="O100" s="55">
        <f t="shared" si="18"/>
        <v>1.4080540692762602</v>
      </c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</row>
    <row r="101" spans="1:67" s="47" customFormat="1" ht="13.5" customHeight="1">
      <c r="A101" s="58" t="s">
        <v>19</v>
      </c>
      <c r="B101" s="57">
        <f>方向別!I144</f>
        <v>72</v>
      </c>
      <c r="C101" s="57">
        <f>方向別!J144</f>
        <v>4</v>
      </c>
      <c r="D101" s="57">
        <f>方向別!K144</f>
        <v>6</v>
      </c>
      <c r="E101" s="57">
        <f>方向別!L144</f>
        <v>5</v>
      </c>
      <c r="F101" s="57">
        <f t="shared" si="13"/>
        <v>87</v>
      </c>
      <c r="G101" s="56">
        <f t="shared" si="14"/>
        <v>10.344827586206897</v>
      </c>
      <c r="H101" s="55">
        <f t="shared" si="15"/>
        <v>2.2943037974683547</v>
      </c>
      <c r="I101" s="57">
        <f>SUM(方向別!I21,方向別!B185)</f>
        <v>36</v>
      </c>
      <c r="J101" s="57">
        <f>SUM(方向別!J21,方向別!C185)</f>
        <v>1</v>
      </c>
      <c r="K101" s="57">
        <f>SUM(方向別!K21,方向別!D185)</f>
        <v>4</v>
      </c>
      <c r="L101" s="57">
        <f>SUM(方向別!L21,方向別!E185)</f>
        <v>5</v>
      </c>
      <c r="M101" s="57">
        <f t="shared" si="16"/>
        <v>46</v>
      </c>
      <c r="N101" s="56">
        <f t="shared" si="17"/>
        <v>13.043478260869565</v>
      </c>
      <c r="O101" s="55">
        <f t="shared" si="18"/>
        <v>1.2954097437341594</v>
      </c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</row>
    <row r="102" spans="1:67" s="47" customFormat="1" ht="13.5" customHeight="1">
      <c r="A102" s="58" t="s">
        <v>20</v>
      </c>
      <c r="B102" s="57">
        <f>方向別!I145</f>
        <v>108</v>
      </c>
      <c r="C102" s="57">
        <f>方向別!J145</f>
        <v>1</v>
      </c>
      <c r="D102" s="57">
        <f>方向別!K145</f>
        <v>3</v>
      </c>
      <c r="E102" s="57">
        <f>方向別!L145</f>
        <v>2</v>
      </c>
      <c r="F102" s="57">
        <f t="shared" si="13"/>
        <v>114</v>
      </c>
      <c r="G102" s="56">
        <f t="shared" si="14"/>
        <v>2.6315789473684208</v>
      </c>
      <c r="H102" s="55">
        <f t="shared" si="15"/>
        <v>3.0063291139240507</v>
      </c>
      <c r="I102" s="57">
        <f>SUM(方向別!I22,方向別!B186)</f>
        <v>34</v>
      </c>
      <c r="J102" s="57">
        <f>SUM(方向別!J22,方向別!C186)</f>
        <v>1</v>
      </c>
      <c r="K102" s="57">
        <f>SUM(方向別!K22,方向別!D186)</f>
        <v>10</v>
      </c>
      <c r="L102" s="57">
        <f>SUM(方向別!L22,方向別!E186)</f>
        <v>7</v>
      </c>
      <c r="M102" s="57">
        <f t="shared" si="16"/>
        <v>52</v>
      </c>
      <c r="N102" s="56">
        <f t="shared" si="17"/>
        <v>15.384615384615385</v>
      </c>
      <c r="O102" s="55">
        <f t="shared" si="18"/>
        <v>1.4643762320473106</v>
      </c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</row>
    <row r="103" spans="1:67" s="47" customFormat="1" ht="13.5" customHeight="1">
      <c r="A103" s="58" t="s">
        <v>21</v>
      </c>
      <c r="B103" s="57">
        <f>方向別!I146</f>
        <v>66</v>
      </c>
      <c r="C103" s="57">
        <f>方向別!J146</f>
        <v>3</v>
      </c>
      <c r="D103" s="57">
        <f>方向別!K146</f>
        <v>8</v>
      </c>
      <c r="E103" s="57">
        <f>方向別!L146</f>
        <v>5</v>
      </c>
      <c r="F103" s="57">
        <f t="shared" si="13"/>
        <v>82</v>
      </c>
      <c r="G103" s="56">
        <f t="shared" si="14"/>
        <v>9.7560975609756095</v>
      </c>
      <c r="H103" s="55">
        <f t="shared" si="15"/>
        <v>2.1624472573839664</v>
      </c>
      <c r="I103" s="57">
        <f>SUM(方向別!I23,方向別!B187)</f>
        <v>30</v>
      </c>
      <c r="J103" s="57">
        <f>SUM(方向別!J23,方向別!C187)</f>
        <v>1</v>
      </c>
      <c r="K103" s="57">
        <f>SUM(方向別!K23,方向別!D187)</f>
        <v>7</v>
      </c>
      <c r="L103" s="57">
        <f>SUM(方向別!L23,方向別!E187)</f>
        <v>4</v>
      </c>
      <c r="M103" s="57">
        <f t="shared" si="16"/>
        <v>42</v>
      </c>
      <c r="N103" s="56">
        <f t="shared" si="17"/>
        <v>11.904761904761903</v>
      </c>
      <c r="O103" s="55">
        <f t="shared" si="18"/>
        <v>1.1827654181920586</v>
      </c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</row>
    <row r="104" spans="1:67" s="47" customFormat="1" ht="13.5" customHeight="1">
      <c r="A104" s="54" t="s">
        <v>15</v>
      </c>
      <c r="B104" s="53">
        <f>SUM(B98:B103)</f>
        <v>630</v>
      </c>
      <c r="C104" s="53">
        <f>SUM(C98:C103)</f>
        <v>16</v>
      </c>
      <c r="D104" s="53">
        <f>SUM(D98:D103)</f>
        <v>57</v>
      </c>
      <c r="E104" s="53">
        <f>SUM(E98:E103)</f>
        <v>24</v>
      </c>
      <c r="F104" s="53">
        <f t="shared" si="13"/>
        <v>727</v>
      </c>
      <c r="G104" s="52">
        <f t="shared" si="14"/>
        <v>5.5020632737276474</v>
      </c>
      <c r="H104" s="51">
        <f t="shared" si="15"/>
        <v>19.171940928270043</v>
      </c>
      <c r="I104" s="53">
        <f>SUM(I98:I103)</f>
        <v>200</v>
      </c>
      <c r="J104" s="53">
        <f>SUM(J98:J103)</f>
        <v>9</v>
      </c>
      <c r="K104" s="53">
        <f>SUM(K98:K103)</f>
        <v>33</v>
      </c>
      <c r="L104" s="53">
        <f>SUM(L98:L103)</f>
        <v>23</v>
      </c>
      <c r="M104" s="53">
        <f t="shared" si="16"/>
        <v>265</v>
      </c>
      <c r="N104" s="52">
        <f t="shared" si="17"/>
        <v>12.075471698113208</v>
      </c>
      <c r="O104" s="51">
        <f t="shared" si="18"/>
        <v>7.4626865671641784</v>
      </c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</row>
    <row r="105" spans="1:67" s="47" customFormat="1" ht="13.5" customHeight="1">
      <c r="A105" s="58" t="s">
        <v>22</v>
      </c>
      <c r="B105" s="57">
        <f>方向別!I148</f>
        <v>196</v>
      </c>
      <c r="C105" s="57">
        <f>方向別!J148</f>
        <v>3</v>
      </c>
      <c r="D105" s="57">
        <f>方向別!K148</f>
        <v>46</v>
      </c>
      <c r="E105" s="57">
        <f>方向別!L148</f>
        <v>49</v>
      </c>
      <c r="F105" s="57">
        <f t="shared" si="13"/>
        <v>294</v>
      </c>
      <c r="G105" s="56">
        <f t="shared" si="14"/>
        <v>17.687074829931973</v>
      </c>
      <c r="H105" s="55">
        <f t="shared" si="15"/>
        <v>7.7531645569620249</v>
      </c>
      <c r="I105" s="57">
        <f>SUM(方向別!I25,方向別!B189)</f>
        <v>117</v>
      </c>
      <c r="J105" s="57">
        <f>SUM(方向別!J25,方向別!C189)</f>
        <v>4</v>
      </c>
      <c r="K105" s="57">
        <f>SUM(方向別!K25,方向別!D189)</f>
        <v>29</v>
      </c>
      <c r="L105" s="57">
        <f>SUM(方向別!L25,方向別!E189)</f>
        <v>43</v>
      </c>
      <c r="M105" s="57">
        <f t="shared" si="16"/>
        <v>193</v>
      </c>
      <c r="N105" s="56">
        <f t="shared" si="17"/>
        <v>24.352331606217618</v>
      </c>
      <c r="O105" s="55">
        <f t="shared" si="18"/>
        <v>5.4350887074063641</v>
      </c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</row>
    <row r="106" spans="1:67" s="47" customFormat="1" ht="13.5" customHeight="1">
      <c r="A106" s="58" t="s">
        <v>23</v>
      </c>
      <c r="B106" s="57">
        <f>方向別!I149</f>
        <v>216</v>
      </c>
      <c r="C106" s="57">
        <f>方向別!J149</f>
        <v>1</v>
      </c>
      <c r="D106" s="57">
        <f>方向別!K149</f>
        <v>29</v>
      </c>
      <c r="E106" s="57">
        <f>方向別!L149</f>
        <v>32</v>
      </c>
      <c r="F106" s="57">
        <f t="shared" si="13"/>
        <v>278</v>
      </c>
      <c r="G106" s="56">
        <f t="shared" si="14"/>
        <v>11.870503597122301</v>
      </c>
      <c r="H106" s="55">
        <f t="shared" si="15"/>
        <v>7.3312236286919834</v>
      </c>
      <c r="I106" s="57">
        <f>SUM(方向別!I26,方向別!B190)</f>
        <v>106</v>
      </c>
      <c r="J106" s="57">
        <f>SUM(方向別!J26,方向別!C190)</f>
        <v>4</v>
      </c>
      <c r="K106" s="57">
        <f>SUM(方向別!K26,方向別!D190)</f>
        <v>34</v>
      </c>
      <c r="L106" s="57">
        <f>SUM(方向別!L26,方向別!E190)</f>
        <v>35</v>
      </c>
      <c r="M106" s="57">
        <f t="shared" si="16"/>
        <v>179</v>
      </c>
      <c r="N106" s="56">
        <f t="shared" si="17"/>
        <v>21.787709497206702</v>
      </c>
      <c r="O106" s="55">
        <f t="shared" si="18"/>
        <v>5.0408335680090115</v>
      </c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</row>
    <row r="107" spans="1:67" s="47" customFormat="1" ht="13.5" customHeight="1">
      <c r="A107" s="58" t="s">
        <v>24</v>
      </c>
      <c r="B107" s="57">
        <f>方向別!I150</f>
        <v>143</v>
      </c>
      <c r="C107" s="57">
        <f>方向別!J150</f>
        <v>3</v>
      </c>
      <c r="D107" s="57">
        <f>方向別!K150</f>
        <v>40</v>
      </c>
      <c r="E107" s="57">
        <f>方向別!L150</f>
        <v>29</v>
      </c>
      <c r="F107" s="57">
        <f t="shared" si="13"/>
        <v>215</v>
      </c>
      <c r="G107" s="56">
        <f t="shared" si="14"/>
        <v>14.883720930232558</v>
      </c>
      <c r="H107" s="55">
        <f t="shared" si="15"/>
        <v>5.6698312236286919</v>
      </c>
      <c r="I107" s="57">
        <f>SUM(方向別!I27,方向別!B191)</f>
        <v>122</v>
      </c>
      <c r="J107" s="57">
        <f>SUM(方向別!J27,方向別!C191)</f>
        <v>3</v>
      </c>
      <c r="K107" s="57">
        <f>SUM(方向別!K27,方向別!D191)</f>
        <v>39</v>
      </c>
      <c r="L107" s="57">
        <f>SUM(方向別!L27,方向別!E191)</f>
        <v>27</v>
      </c>
      <c r="M107" s="57">
        <f t="shared" si="16"/>
        <v>191</v>
      </c>
      <c r="N107" s="56">
        <f t="shared" si="17"/>
        <v>15.706806282722512</v>
      </c>
      <c r="O107" s="55">
        <f t="shared" si="18"/>
        <v>5.3787665446353143</v>
      </c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</row>
    <row r="108" spans="1:67" s="47" customFormat="1" ht="13.5" customHeight="1">
      <c r="A108" s="58" t="s">
        <v>25</v>
      </c>
      <c r="B108" s="57">
        <f>方向別!I151</f>
        <v>199</v>
      </c>
      <c r="C108" s="57">
        <f>方向別!J151</f>
        <v>6</v>
      </c>
      <c r="D108" s="57">
        <f>方向別!K151</f>
        <v>29</v>
      </c>
      <c r="E108" s="57">
        <f>方向別!L151</f>
        <v>30</v>
      </c>
      <c r="F108" s="57">
        <f t="shared" si="13"/>
        <v>264</v>
      </c>
      <c r="G108" s="56">
        <f t="shared" si="14"/>
        <v>13.636363636363635</v>
      </c>
      <c r="H108" s="55">
        <f t="shared" si="15"/>
        <v>6.962025316455696</v>
      </c>
      <c r="I108" s="57">
        <f>SUM(方向別!I28,方向別!B192)</f>
        <v>195</v>
      </c>
      <c r="J108" s="57">
        <f>SUM(方向別!J28,方向別!C192)</f>
        <v>3</v>
      </c>
      <c r="K108" s="57">
        <f>SUM(方向別!K28,方向別!D192)</f>
        <v>38</v>
      </c>
      <c r="L108" s="57">
        <f>SUM(方向別!L28,方向別!E192)</f>
        <v>28</v>
      </c>
      <c r="M108" s="57">
        <f t="shared" si="16"/>
        <v>264</v>
      </c>
      <c r="N108" s="56">
        <f t="shared" si="17"/>
        <v>11.742424242424242</v>
      </c>
      <c r="O108" s="55">
        <f t="shared" si="18"/>
        <v>7.4345254857786536</v>
      </c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</row>
    <row r="109" spans="1:67" s="47" customFormat="1" ht="13.5" customHeight="1">
      <c r="A109" s="58" t="s">
        <v>26</v>
      </c>
      <c r="B109" s="57">
        <f>方向別!I152</f>
        <v>165</v>
      </c>
      <c r="C109" s="57">
        <f>方向別!J152</f>
        <v>6</v>
      </c>
      <c r="D109" s="57">
        <f>方向別!K152</f>
        <v>42</v>
      </c>
      <c r="E109" s="57">
        <f>方向別!L152</f>
        <v>29</v>
      </c>
      <c r="F109" s="57">
        <f t="shared" si="13"/>
        <v>242</v>
      </c>
      <c r="G109" s="56">
        <f t="shared" si="14"/>
        <v>14.46280991735537</v>
      </c>
      <c r="H109" s="55">
        <f t="shared" si="15"/>
        <v>6.3818565400843879</v>
      </c>
      <c r="I109" s="57">
        <f>SUM(方向別!I29,方向別!B193)</f>
        <v>174</v>
      </c>
      <c r="J109" s="57">
        <f>SUM(方向別!J29,方向別!C193)</f>
        <v>1</v>
      </c>
      <c r="K109" s="57">
        <f>SUM(方向別!K29,方向別!D193)</f>
        <v>40</v>
      </c>
      <c r="L109" s="57">
        <f>SUM(方向別!L29,方向別!E193)</f>
        <v>28</v>
      </c>
      <c r="M109" s="57">
        <f t="shared" si="16"/>
        <v>243</v>
      </c>
      <c r="N109" s="56">
        <f t="shared" si="17"/>
        <v>11.934156378600823</v>
      </c>
      <c r="O109" s="55">
        <f t="shared" si="18"/>
        <v>6.8431427766826243</v>
      </c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</row>
    <row r="110" spans="1:67" s="47" customFormat="1" ht="13.5" customHeight="1">
      <c r="A110" s="58" t="s">
        <v>27</v>
      </c>
      <c r="B110" s="57">
        <f>方向別!I153</f>
        <v>152</v>
      </c>
      <c r="C110" s="57">
        <f>方向別!J153</f>
        <v>0</v>
      </c>
      <c r="D110" s="57">
        <f>方向別!K153</f>
        <v>34</v>
      </c>
      <c r="E110" s="57">
        <f>方向別!L153</f>
        <v>19</v>
      </c>
      <c r="F110" s="57">
        <f t="shared" si="13"/>
        <v>205</v>
      </c>
      <c r="G110" s="56">
        <f t="shared" si="14"/>
        <v>9.2682926829268286</v>
      </c>
      <c r="H110" s="55">
        <f t="shared" si="15"/>
        <v>5.4061181434599153</v>
      </c>
      <c r="I110" s="57">
        <f>SUM(方向別!I30,方向別!B194)</f>
        <v>200</v>
      </c>
      <c r="J110" s="57">
        <f>SUM(方向別!J30,方向別!C194)</f>
        <v>2</v>
      </c>
      <c r="K110" s="57">
        <f>SUM(方向別!K30,方向別!D194)</f>
        <v>35</v>
      </c>
      <c r="L110" s="57">
        <f>SUM(方向別!L30,方向別!E194)</f>
        <v>26</v>
      </c>
      <c r="M110" s="57">
        <f t="shared" si="16"/>
        <v>263</v>
      </c>
      <c r="N110" s="56">
        <f t="shared" si="17"/>
        <v>10.646387832699618</v>
      </c>
      <c r="O110" s="55">
        <f t="shared" si="18"/>
        <v>7.4063644043931287</v>
      </c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</row>
    <row r="111" spans="1:67" s="47" customFormat="1" ht="13.5" customHeight="1">
      <c r="A111" s="58" t="s">
        <v>28</v>
      </c>
      <c r="B111" s="57">
        <f>方向別!I154</f>
        <v>160</v>
      </c>
      <c r="C111" s="57">
        <f>方向別!J154</f>
        <v>4</v>
      </c>
      <c r="D111" s="57">
        <f>方向別!K154</f>
        <v>31</v>
      </c>
      <c r="E111" s="57">
        <f>方向別!L154</f>
        <v>30</v>
      </c>
      <c r="F111" s="57">
        <f t="shared" si="13"/>
        <v>225</v>
      </c>
      <c r="G111" s="56">
        <f t="shared" si="14"/>
        <v>15.111111111111111</v>
      </c>
      <c r="H111" s="55">
        <f t="shared" si="15"/>
        <v>5.9335443037974684</v>
      </c>
      <c r="I111" s="57">
        <f>SUM(方向別!I31,方向別!B195)</f>
        <v>173</v>
      </c>
      <c r="J111" s="57">
        <f>SUM(方向別!J31,方向別!C195)</f>
        <v>6</v>
      </c>
      <c r="K111" s="57">
        <f>SUM(方向別!K31,方向別!D195)</f>
        <v>41</v>
      </c>
      <c r="L111" s="57">
        <f>SUM(方向別!L31,方向別!E195)</f>
        <v>28</v>
      </c>
      <c r="M111" s="57">
        <f t="shared" si="16"/>
        <v>248</v>
      </c>
      <c r="N111" s="56">
        <f t="shared" si="17"/>
        <v>13.709677419354838</v>
      </c>
      <c r="O111" s="55">
        <f t="shared" si="18"/>
        <v>6.9839481836102504</v>
      </c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</row>
    <row r="112" spans="1:67" s="47" customFormat="1" ht="13.5" customHeight="1">
      <c r="A112" s="135" t="s">
        <v>89</v>
      </c>
      <c r="B112" s="131">
        <f>方向別!I155</f>
        <v>151</v>
      </c>
      <c r="C112" s="131">
        <f>方向別!J155</f>
        <v>3</v>
      </c>
      <c r="D112" s="131">
        <f>方向別!K155</f>
        <v>41</v>
      </c>
      <c r="E112" s="131">
        <f>方向別!L155</f>
        <v>20</v>
      </c>
      <c r="F112" s="131">
        <f t="shared" si="13"/>
        <v>215</v>
      </c>
      <c r="G112" s="132">
        <f t="shared" si="14"/>
        <v>10.697674418604651</v>
      </c>
      <c r="H112" s="133">
        <f t="shared" si="15"/>
        <v>5.6698312236286919</v>
      </c>
      <c r="I112" s="131">
        <f>SUM(方向別!I32,方向別!B196)</f>
        <v>245</v>
      </c>
      <c r="J112" s="131">
        <f>SUM(方向別!J32,方向別!C196)</f>
        <v>3</v>
      </c>
      <c r="K112" s="131">
        <f>SUM(方向別!K32,方向別!D196)</f>
        <v>38</v>
      </c>
      <c r="L112" s="131">
        <f>SUM(方向別!L32,方向別!E196)</f>
        <v>22</v>
      </c>
      <c r="M112" s="131">
        <f t="shared" si="16"/>
        <v>308</v>
      </c>
      <c r="N112" s="132">
        <f t="shared" si="17"/>
        <v>8.1168831168831161</v>
      </c>
      <c r="O112" s="133">
        <f t="shared" si="18"/>
        <v>8.6736130667417637</v>
      </c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</row>
    <row r="113" spans="1:67" s="47" customFormat="1" ht="13.5" customHeight="1">
      <c r="A113" s="62" t="s">
        <v>29</v>
      </c>
      <c r="B113" s="61">
        <f>方向別!I156</f>
        <v>34</v>
      </c>
      <c r="C113" s="61">
        <f>方向別!J156</f>
        <v>0</v>
      </c>
      <c r="D113" s="61">
        <f>方向別!K156</f>
        <v>5</v>
      </c>
      <c r="E113" s="61">
        <f>方向別!L156</f>
        <v>2</v>
      </c>
      <c r="F113" s="61">
        <f t="shared" si="13"/>
        <v>41</v>
      </c>
      <c r="G113" s="60">
        <f t="shared" si="14"/>
        <v>4.8780487804878048</v>
      </c>
      <c r="H113" s="59">
        <f t="shared" si="15"/>
        <v>1.0812236286919832</v>
      </c>
      <c r="I113" s="61">
        <f>SUM(方向別!I33,方向別!B197)</f>
        <v>62</v>
      </c>
      <c r="J113" s="61">
        <f>SUM(方向別!J33,方向別!C197)</f>
        <v>0</v>
      </c>
      <c r="K113" s="61">
        <f>SUM(方向別!K33,方向別!D197)</f>
        <v>11</v>
      </c>
      <c r="L113" s="61">
        <f>SUM(方向別!L33,方向別!E197)</f>
        <v>6</v>
      </c>
      <c r="M113" s="61">
        <f t="shared" si="16"/>
        <v>79</v>
      </c>
      <c r="N113" s="60">
        <f t="shared" si="17"/>
        <v>7.59493670886076</v>
      </c>
      <c r="O113" s="59">
        <f t="shared" si="18"/>
        <v>2.2247254294564911</v>
      </c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</row>
    <row r="114" spans="1:67" s="47" customFormat="1" ht="13.5" customHeight="1">
      <c r="A114" s="58" t="s">
        <v>30</v>
      </c>
      <c r="B114" s="57">
        <f>方向別!I157</f>
        <v>42</v>
      </c>
      <c r="C114" s="57">
        <f>方向別!J157</f>
        <v>1</v>
      </c>
      <c r="D114" s="57">
        <f>方向別!K157</f>
        <v>2</v>
      </c>
      <c r="E114" s="57">
        <f>方向別!L157</f>
        <v>2</v>
      </c>
      <c r="F114" s="57">
        <f t="shared" si="13"/>
        <v>47</v>
      </c>
      <c r="G114" s="56">
        <f t="shared" si="14"/>
        <v>6.3829787234042552</v>
      </c>
      <c r="H114" s="55">
        <f t="shared" si="15"/>
        <v>1.239451476793249</v>
      </c>
      <c r="I114" s="57">
        <f>SUM(方向別!I34,方向別!B198)</f>
        <v>84</v>
      </c>
      <c r="J114" s="57">
        <f>SUM(方向別!J34,方向別!C198)</f>
        <v>2</v>
      </c>
      <c r="K114" s="57">
        <f>SUM(方向別!K34,方向別!D198)</f>
        <v>9</v>
      </c>
      <c r="L114" s="57">
        <f>SUM(方向別!L34,方向別!E198)</f>
        <v>4</v>
      </c>
      <c r="M114" s="57">
        <f t="shared" si="16"/>
        <v>99</v>
      </c>
      <c r="N114" s="56">
        <f t="shared" si="17"/>
        <v>6.0606060606060606</v>
      </c>
      <c r="O114" s="55">
        <f t="shared" si="18"/>
        <v>2.7879470571669951</v>
      </c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</row>
    <row r="115" spans="1:67" s="47" customFormat="1" ht="13.5" customHeight="1">
      <c r="A115" s="58" t="s">
        <v>31</v>
      </c>
      <c r="B115" s="57">
        <f>方向別!I158</f>
        <v>24</v>
      </c>
      <c r="C115" s="57">
        <f>方向別!J158</f>
        <v>0</v>
      </c>
      <c r="D115" s="57">
        <f>方向別!K158</f>
        <v>5</v>
      </c>
      <c r="E115" s="57">
        <f>方向別!L158</f>
        <v>2</v>
      </c>
      <c r="F115" s="57">
        <f t="shared" si="13"/>
        <v>31</v>
      </c>
      <c r="G115" s="56">
        <f t="shared" si="14"/>
        <v>6.4516129032258061</v>
      </c>
      <c r="H115" s="55">
        <f t="shared" si="15"/>
        <v>0.81751054852320681</v>
      </c>
      <c r="I115" s="57">
        <f>SUM(方向別!I35,方向別!B199)</f>
        <v>97</v>
      </c>
      <c r="J115" s="57">
        <f>SUM(方向別!J35,方向別!C199)</f>
        <v>6</v>
      </c>
      <c r="K115" s="57">
        <f>SUM(方向別!K35,方向別!D199)</f>
        <v>17</v>
      </c>
      <c r="L115" s="57">
        <f>SUM(方向別!L35,方向別!E199)</f>
        <v>3</v>
      </c>
      <c r="M115" s="57">
        <f t="shared" si="16"/>
        <v>123</v>
      </c>
      <c r="N115" s="56">
        <f t="shared" si="17"/>
        <v>7.3170731707317067</v>
      </c>
      <c r="O115" s="55">
        <f t="shared" si="18"/>
        <v>3.4638130104196003</v>
      </c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</row>
    <row r="116" spans="1:67" s="47" customFormat="1" ht="13.5" customHeight="1">
      <c r="A116" s="58" t="s">
        <v>32</v>
      </c>
      <c r="B116" s="57">
        <f>方向別!I159</f>
        <v>35</v>
      </c>
      <c r="C116" s="57">
        <f>方向別!J159</f>
        <v>3</v>
      </c>
      <c r="D116" s="57">
        <f>方向別!K159</f>
        <v>8</v>
      </c>
      <c r="E116" s="57">
        <f>方向別!L159</f>
        <v>2</v>
      </c>
      <c r="F116" s="57">
        <f t="shared" si="13"/>
        <v>48</v>
      </c>
      <c r="G116" s="56">
        <f t="shared" si="14"/>
        <v>10.416666666666668</v>
      </c>
      <c r="H116" s="55">
        <f t="shared" si="15"/>
        <v>1.2658227848101267</v>
      </c>
      <c r="I116" s="57">
        <f>SUM(方向別!I36,方向別!B200)</f>
        <v>71</v>
      </c>
      <c r="J116" s="57">
        <f>SUM(方向別!J36,方向別!C200)</f>
        <v>0</v>
      </c>
      <c r="K116" s="57">
        <f>SUM(方向別!K36,方向別!D200)</f>
        <v>4</v>
      </c>
      <c r="L116" s="57">
        <f>SUM(方向別!L36,方向別!E200)</f>
        <v>2</v>
      </c>
      <c r="M116" s="57">
        <f t="shared" si="16"/>
        <v>77</v>
      </c>
      <c r="N116" s="56">
        <f t="shared" si="17"/>
        <v>2.5974025974025974</v>
      </c>
      <c r="O116" s="55">
        <f t="shared" si="18"/>
        <v>2.1684032666854409</v>
      </c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</row>
    <row r="117" spans="1:67" s="47" customFormat="1" ht="13.5" customHeight="1">
      <c r="A117" s="58" t="s">
        <v>33</v>
      </c>
      <c r="B117" s="57">
        <f>方向別!I160</f>
        <v>40</v>
      </c>
      <c r="C117" s="57">
        <f>方向別!J160</f>
        <v>5</v>
      </c>
      <c r="D117" s="57">
        <f>方向別!K160</f>
        <v>2</v>
      </c>
      <c r="E117" s="57">
        <f>方向別!L160</f>
        <v>3</v>
      </c>
      <c r="F117" s="57">
        <f t="shared" si="13"/>
        <v>50</v>
      </c>
      <c r="G117" s="56">
        <f t="shared" si="14"/>
        <v>16</v>
      </c>
      <c r="H117" s="55">
        <f t="shared" si="15"/>
        <v>1.3185654008438819</v>
      </c>
      <c r="I117" s="57">
        <f>SUM(方向別!I37,方向別!B201)</f>
        <v>144</v>
      </c>
      <c r="J117" s="57">
        <f>SUM(方向別!J37,方向別!C201)</f>
        <v>3</v>
      </c>
      <c r="K117" s="57">
        <f>SUM(方向別!K37,方向別!D201)</f>
        <v>18</v>
      </c>
      <c r="L117" s="57">
        <f>SUM(方向別!L37,方向別!E201)</f>
        <v>3</v>
      </c>
      <c r="M117" s="57">
        <f t="shared" si="16"/>
        <v>168</v>
      </c>
      <c r="N117" s="56">
        <f t="shared" si="17"/>
        <v>3.5714285714285712</v>
      </c>
      <c r="O117" s="55">
        <f t="shared" si="18"/>
        <v>4.7310616727682344</v>
      </c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</row>
    <row r="118" spans="1:67" s="47" customFormat="1" ht="13.5" customHeight="1">
      <c r="A118" s="58" t="s">
        <v>34</v>
      </c>
      <c r="B118" s="57">
        <f>方向別!I161</f>
        <v>24</v>
      </c>
      <c r="C118" s="57">
        <f>方向別!J161</f>
        <v>0</v>
      </c>
      <c r="D118" s="57">
        <f>方向別!K161</f>
        <v>7</v>
      </c>
      <c r="E118" s="57">
        <f>方向別!L161</f>
        <v>0</v>
      </c>
      <c r="F118" s="57">
        <f t="shared" si="13"/>
        <v>31</v>
      </c>
      <c r="G118" s="56">
        <f t="shared" si="14"/>
        <v>0</v>
      </c>
      <c r="H118" s="55">
        <f t="shared" si="15"/>
        <v>0.81751054852320681</v>
      </c>
      <c r="I118" s="57">
        <f>SUM(方向別!I38,方向別!B202)</f>
        <v>106</v>
      </c>
      <c r="J118" s="57">
        <f>SUM(方向別!J38,方向別!C202)</f>
        <v>4</v>
      </c>
      <c r="K118" s="57">
        <f>SUM(方向別!K38,方向別!D202)</f>
        <v>16</v>
      </c>
      <c r="L118" s="57">
        <f>SUM(方向別!L38,方向別!E202)</f>
        <v>4</v>
      </c>
      <c r="M118" s="57">
        <f t="shared" si="16"/>
        <v>130</v>
      </c>
      <c r="N118" s="56">
        <f t="shared" si="17"/>
        <v>6.1538461538461542</v>
      </c>
      <c r="O118" s="55">
        <f t="shared" si="18"/>
        <v>3.6609405801182762</v>
      </c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</row>
    <row r="119" spans="1:67" s="47" customFormat="1" ht="13.5" customHeight="1">
      <c r="A119" s="54" t="s">
        <v>15</v>
      </c>
      <c r="B119" s="53">
        <f>SUM(B113:B118)</f>
        <v>199</v>
      </c>
      <c r="C119" s="53">
        <f>SUM(C113:C118)</f>
        <v>9</v>
      </c>
      <c r="D119" s="53">
        <f>SUM(D113:D118)</f>
        <v>29</v>
      </c>
      <c r="E119" s="53">
        <f>SUM(E113:E118)</f>
        <v>11</v>
      </c>
      <c r="F119" s="53">
        <f t="shared" si="13"/>
        <v>248</v>
      </c>
      <c r="G119" s="52">
        <f t="shared" si="14"/>
        <v>8.064516129032258</v>
      </c>
      <c r="H119" s="51">
        <f t="shared" si="15"/>
        <v>6.5400843881856545</v>
      </c>
      <c r="I119" s="53">
        <f>SUM(I113:I118)</f>
        <v>564</v>
      </c>
      <c r="J119" s="53">
        <f>SUM(J113:J118)</f>
        <v>15</v>
      </c>
      <c r="K119" s="53">
        <f>SUM(K113:K118)</f>
        <v>75</v>
      </c>
      <c r="L119" s="53">
        <f>SUM(L113:L118)</f>
        <v>22</v>
      </c>
      <c r="M119" s="53">
        <f t="shared" si="16"/>
        <v>676</v>
      </c>
      <c r="N119" s="52">
        <f t="shared" si="17"/>
        <v>5.4733727810650894</v>
      </c>
      <c r="O119" s="51">
        <f t="shared" si="18"/>
        <v>19.036891016615037</v>
      </c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</row>
    <row r="120" spans="1:67" s="47" customFormat="1" ht="13.5" customHeight="1">
      <c r="A120" s="62" t="s">
        <v>35</v>
      </c>
      <c r="B120" s="61">
        <f>方向別!I163</f>
        <v>32</v>
      </c>
      <c r="C120" s="61">
        <f>方向別!J163</f>
        <v>1</v>
      </c>
      <c r="D120" s="61">
        <f>方向別!K163</f>
        <v>4</v>
      </c>
      <c r="E120" s="61">
        <f>方向別!L163</f>
        <v>1</v>
      </c>
      <c r="F120" s="61">
        <f t="shared" si="13"/>
        <v>38</v>
      </c>
      <c r="G120" s="60">
        <f t="shared" si="14"/>
        <v>5.2631578947368416</v>
      </c>
      <c r="H120" s="59">
        <f t="shared" si="15"/>
        <v>1.0021097046413503</v>
      </c>
      <c r="I120" s="61">
        <f>SUM(方向別!I40,方向別!B204)</f>
        <v>46</v>
      </c>
      <c r="J120" s="61">
        <f>SUM(方向別!J40,方向別!C204)</f>
        <v>2</v>
      </c>
      <c r="K120" s="61">
        <f>SUM(方向別!K40,方向別!D204)</f>
        <v>15</v>
      </c>
      <c r="L120" s="61">
        <f>SUM(方向別!L40,方向別!E204)</f>
        <v>3</v>
      </c>
      <c r="M120" s="61">
        <f t="shared" si="16"/>
        <v>66</v>
      </c>
      <c r="N120" s="60">
        <f t="shared" si="17"/>
        <v>7.5757575757575761</v>
      </c>
      <c r="O120" s="59">
        <f t="shared" si="18"/>
        <v>1.8586313714446634</v>
      </c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</row>
    <row r="121" spans="1:67" s="47" customFormat="1" ht="13.5" customHeight="1">
      <c r="A121" s="58" t="s">
        <v>36</v>
      </c>
      <c r="B121" s="57">
        <f>方向別!I164</f>
        <v>40</v>
      </c>
      <c r="C121" s="57">
        <f>方向別!J164</f>
        <v>4</v>
      </c>
      <c r="D121" s="57">
        <f>方向別!K164</f>
        <v>6</v>
      </c>
      <c r="E121" s="57">
        <f>方向別!L164</f>
        <v>1</v>
      </c>
      <c r="F121" s="57">
        <f t="shared" si="13"/>
        <v>51</v>
      </c>
      <c r="G121" s="56">
        <f t="shared" si="14"/>
        <v>9.8039215686274517</v>
      </c>
      <c r="H121" s="55">
        <f t="shared" si="15"/>
        <v>1.3449367088607596</v>
      </c>
      <c r="I121" s="57">
        <f>SUM(方向別!I41,方向別!B205)</f>
        <v>77</v>
      </c>
      <c r="J121" s="57">
        <f>SUM(方向別!J41,方向別!C205)</f>
        <v>3</v>
      </c>
      <c r="K121" s="57">
        <f>SUM(方向別!K41,方向別!D205)</f>
        <v>12</v>
      </c>
      <c r="L121" s="57">
        <f>SUM(方向別!L41,方向別!E205)</f>
        <v>2</v>
      </c>
      <c r="M121" s="57">
        <f t="shared" si="16"/>
        <v>94</v>
      </c>
      <c r="N121" s="56">
        <f t="shared" si="17"/>
        <v>5.3191489361702127</v>
      </c>
      <c r="O121" s="55">
        <f t="shared" si="18"/>
        <v>2.647141650239369</v>
      </c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</row>
    <row r="122" spans="1:67" s="47" customFormat="1" ht="13.5" customHeight="1">
      <c r="A122" s="58" t="s">
        <v>37</v>
      </c>
      <c r="B122" s="57">
        <f>方向別!I165</f>
        <v>24</v>
      </c>
      <c r="C122" s="57">
        <f>方向別!J165</f>
        <v>1</v>
      </c>
      <c r="D122" s="57">
        <f>方向別!K165</f>
        <v>2</v>
      </c>
      <c r="E122" s="57">
        <f>方向別!L165</f>
        <v>0</v>
      </c>
      <c r="F122" s="57">
        <f t="shared" si="13"/>
        <v>27</v>
      </c>
      <c r="G122" s="56">
        <f t="shared" si="14"/>
        <v>3.7037037037037033</v>
      </c>
      <c r="H122" s="55">
        <f t="shared" si="15"/>
        <v>0.71202531645569622</v>
      </c>
      <c r="I122" s="57">
        <f>SUM(方向別!I42,方向別!B206)</f>
        <v>67</v>
      </c>
      <c r="J122" s="57">
        <f>SUM(方向別!J42,方向別!C206)</f>
        <v>1</v>
      </c>
      <c r="K122" s="57">
        <f>SUM(方向別!K42,方向別!D206)</f>
        <v>7</v>
      </c>
      <c r="L122" s="57">
        <f>SUM(方向別!L42,方向別!E206)</f>
        <v>4</v>
      </c>
      <c r="M122" s="57">
        <f t="shared" si="16"/>
        <v>79</v>
      </c>
      <c r="N122" s="56">
        <f t="shared" si="17"/>
        <v>6.3291139240506329</v>
      </c>
      <c r="O122" s="55">
        <f t="shared" si="18"/>
        <v>2.2247254294564911</v>
      </c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</row>
    <row r="123" spans="1:67" s="47" customFormat="1" ht="13.5" customHeight="1">
      <c r="A123" s="58" t="s">
        <v>38</v>
      </c>
      <c r="B123" s="57">
        <f>方向別!I166</f>
        <v>14</v>
      </c>
      <c r="C123" s="57">
        <f>方向別!J166</f>
        <v>3</v>
      </c>
      <c r="D123" s="57">
        <f>方向別!K166</f>
        <v>3</v>
      </c>
      <c r="E123" s="57">
        <f>方向別!L166</f>
        <v>1</v>
      </c>
      <c r="F123" s="57">
        <f t="shared" si="13"/>
        <v>21</v>
      </c>
      <c r="G123" s="56">
        <f t="shared" si="14"/>
        <v>19.047619047619047</v>
      </c>
      <c r="H123" s="55">
        <f t="shared" si="15"/>
        <v>0.55379746835443033</v>
      </c>
      <c r="I123" s="57">
        <f>SUM(方向別!I43,方向別!B207)</f>
        <v>66</v>
      </c>
      <c r="J123" s="57">
        <f>SUM(方向別!J43,方向別!C207)</f>
        <v>2</v>
      </c>
      <c r="K123" s="57">
        <f>SUM(方向別!K43,方向別!D207)</f>
        <v>9</v>
      </c>
      <c r="L123" s="57">
        <f>SUM(方向別!L43,方向別!E207)</f>
        <v>1</v>
      </c>
      <c r="M123" s="57">
        <f t="shared" si="16"/>
        <v>78</v>
      </c>
      <c r="N123" s="56">
        <f t="shared" si="17"/>
        <v>3.8461538461538463</v>
      </c>
      <c r="O123" s="55">
        <f t="shared" si="18"/>
        <v>2.1965643480709658</v>
      </c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</row>
    <row r="124" spans="1:67" s="47" customFormat="1" ht="13.5" customHeight="1">
      <c r="A124" s="58" t="s">
        <v>39</v>
      </c>
      <c r="B124" s="57">
        <f>方向別!I167</f>
        <v>29</v>
      </c>
      <c r="C124" s="57">
        <f>方向別!J167</f>
        <v>0</v>
      </c>
      <c r="D124" s="57">
        <f>方向別!K167</f>
        <v>4</v>
      </c>
      <c r="E124" s="57">
        <f>方向別!L167</f>
        <v>4</v>
      </c>
      <c r="F124" s="57">
        <f t="shared" si="13"/>
        <v>37</v>
      </c>
      <c r="G124" s="56">
        <f t="shared" si="14"/>
        <v>10.810810810810811</v>
      </c>
      <c r="H124" s="55">
        <f t="shared" si="15"/>
        <v>0.97573839662447259</v>
      </c>
      <c r="I124" s="57">
        <f>SUM(方向別!I44,方向別!B208)</f>
        <v>67</v>
      </c>
      <c r="J124" s="57">
        <f>SUM(方向別!J44,方向別!C208)</f>
        <v>1</v>
      </c>
      <c r="K124" s="57">
        <f>SUM(方向別!K44,方向別!D208)</f>
        <v>9</v>
      </c>
      <c r="L124" s="57">
        <f>SUM(方向別!L44,方向別!E208)</f>
        <v>2</v>
      </c>
      <c r="M124" s="57">
        <f t="shared" si="16"/>
        <v>79</v>
      </c>
      <c r="N124" s="56">
        <f t="shared" si="17"/>
        <v>3.79746835443038</v>
      </c>
      <c r="O124" s="55">
        <f t="shared" si="18"/>
        <v>2.2247254294564911</v>
      </c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</row>
    <row r="125" spans="1:67" s="47" customFormat="1" ht="13.5" customHeight="1">
      <c r="A125" s="58" t="s">
        <v>40</v>
      </c>
      <c r="B125" s="57">
        <f>方向別!I168</f>
        <v>40</v>
      </c>
      <c r="C125" s="57">
        <f>方向別!J168</f>
        <v>2</v>
      </c>
      <c r="D125" s="57">
        <f>方向別!K168</f>
        <v>12</v>
      </c>
      <c r="E125" s="57">
        <f>方向別!L168</f>
        <v>4</v>
      </c>
      <c r="F125" s="57">
        <f t="shared" si="13"/>
        <v>58</v>
      </c>
      <c r="G125" s="56">
        <f t="shared" si="14"/>
        <v>10.344827586206897</v>
      </c>
      <c r="H125" s="55">
        <f t="shared" si="15"/>
        <v>1.529535864978903</v>
      </c>
      <c r="I125" s="57">
        <f>SUM(方向別!I45,方向別!B209)</f>
        <v>60</v>
      </c>
      <c r="J125" s="57">
        <f>SUM(方向別!J45,方向別!C209)</f>
        <v>2</v>
      </c>
      <c r="K125" s="57">
        <f>SUM(方向別!K45,方向別!D209)</f>
        <v>11</v>
      </c>
      <c r="L125" s="57">
        <f>SUM(方向別!L45,方向別!E209)</f>
        <v>5</v>
      </c>
      <c r="M125" s="57">
        <f t="shared" si="16"/>
        <v>78</v>
      </c>
      <c r="N125" s="56">
        <f t="shared" si="17"/>
        <v>8.9743589743589745</v>
      </c>
      <c r="O125" s="55">
        <f t="shared" si="18"/>
        <v>2.1965643480709658</v>
      </c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</row>
    <row r="126" spans="1:67" s="47" customFormat="1" ht="13.5" customHeight="1">
      <c r="A126" s="54" t="s">
        <v>15</v>
      </c>
      <c r="B126" s="53">
        <f>SUM(B120:B125)</f>
        <v>179</v>
      </c>
      <c r="C126" s="53">
        <f>SUM(C120:C125)</f>
        <v>11</v>
      </c>
      <c r="D126" s="53">
        <f>SUM(D120:D125)</f>
        <v>31</v>
      </c>
      <c r="E126" s="53">
        <f>SUM(E120:E125)</f>
        <v>11</v>
      </c>
      <c r="F126" s="53">
        <f t="shared" si="13"/>
        <v>232</v>
      </c>
      <c r="G126" s="52">
        <f t="shared" si="14"/>
        <v>9.4827586206896548</v>
      </c>
      <c r="H126" s="51">
        <f t="shared" si="15"/>
        <v>6.1181434599156121</v>
      </c>
      <c r="I126" s="53">
        <f>SUM(I120:I125)</f>
        <v>383</v>
      </c>
      <c r="J126" s="53">
        <f>SUM(J120:J125)</f>
        <v>11</v>
      </c>
      <c r="K126" s="53">
        <f>SUM(K120:K125)</f>
        <v>63</v>
      </c>
      <c r="L126" s="53">
        <f>SUM(L120:L125)</f>
        <v>17</v>
      </c>
      <c r="M126" s="53">
        <f t="shared" si="16"/>
        <v>474</v>
      </c>
      <c r="N126" s="52">
        <f t="shared" si="17"/>
        <v>5.9071729957805905</v>
      </c>
      <c r="O126" s="51">
        <f t="shared" si="18"/>
        <v>13.348352576738948</v>
      </c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</row>
    <row r="127" spans="1:67" s="47" customFormat="1" ht="13.5" customHeight="1">
      <c r="A127" s="54" t="s">
        <v>41</v>
      </c>
      <c r="B127" s="53">
        <f>SUM(B97,B104:B112,B119,B126)</f>
        <v>2933</v>
      </c>
      <c r="C127" s="53">
        <f>SUM(C97,C104:C112,C119,C126)</f>
        <v>69</v>
      </c>
      <c r="D127" s="53">
        <f>SUM(D97,D104:D112,D119,D126)</f>
        <v>483</v>
      </c>
      <c r="E127" s="53">
        <f>SUM(E97,E104:E112,E119,E126)</f>
        <v>307</v>
      </c>
      <c r="F127" s="53">
        <f t="shared" si="13"/>
        <v>3792</v>
      </c>
      <c r="G127" s="52">
        <f t="shared" si="14"/>
        <v>9.9156118143459917</v>
      </c>
      <c r="H127" s="51">
        <f t="shared" si="15"/>
        <v>100</v>
      </c>
      <c r="I127" s="53">
        <f>SUM(I97,I104:I112,I119,I126)</f>
        <v>2674</v>
      </c>
      <c r="J127" s="53">
        <f>SUM(J97,J104:J112,J119,J126)</f>
        <v>71</v>
      </c>
      <c r="K127" s="53">
        <f>SUM(K97,K104:K112,K119,K126)</f>
        <v>492</v>
      </c>
      <c r="L127" s="53">
        <f>SUM(L97,L104:L112,L119,L126)</f>
        <v>314</v>
      </c>
      <c r="M127" s="53">
        <f t="shared" si="16"/>
        <v>3551</v>
      </c>
      <c r="N127" s="52">
        <f t="shared" si="17"/>
        <v>10.842016333427203</v>
      </c>
      <c r="O127" s="51">
        <f t="shared" si="18"/>
        <v>100</v>
      </c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</row>
    <row r="128" spans="1:67" s="47" customFormat="1" ht="13.5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</row>
    <row r="129" spans="1:67" s="47" customFormat="1" ht="13.5" customHeight="1">
      <c r="A129" s="74" t="s">
        <v>0</v>
      </c>
      <c r="B129" s="73"/>
      <c r="C129" s="72"/>
      <c r="D129" s="72"/>
      <c r="E129" s="72"/>
      <c r="F129" s="72"/>
      <c r="G129" s="72"/>
      <c r="H129" s="71"/>
      <c r="I129" s="73" t="s">
        <v>75</v>
      </c>
      <c r="J129" s="72"/>
      <c r="K129" s="72"/>
      <c r="L129" s="72"/>
      <c r="M129" s="72"/>
      <c r="N129" s="72"/>
      <c r="O129" s="71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</row>
    <row r="130" spans="1:67" s="47" customFormat="1" ht="37.5" customHeight="1">
      <c r="A130" s="69" t="s">
        <v>1</v>
      </c>
      <c r="B130" s="67"/>
      <c r="C130" s="66"/>
      <c r="D130" s="65"/>
      <c r="E130" s="66"/>
      <c r="F130" s="65"/>
      <c r="G130" s="65"/>
      <c r="H130" s="68"/>
      <c r="I130" s="67" t="s">
        <v>2</v>
      </c>
      <c r="J130" s="65" t="s">
        <v>3</v>
      </c>
      <c r="K130" s="65" t="s">
        <v>4</v>
      </c>
      <c r="L130" s="66" t="s">
        <v>5</v>
      </c>
      <c r="M130" s="65" t="s">
        <v>6</v>
      </c>
      <c r="N130" s="65" t="s">
        <v>7</v>
      </c>
      <c r="O130" s="64" t="s">
        <v>8</v>
      </c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</row>
    <row r="131" spans="1:67" s="47" customFormat="1" ht="13.5" customHeight="1">
      <c r="A131" s="62" t="s">
        <v>9</v>
      </c>
      <c r="B131" s="61"/>
      <c r="C131" s="61"/>
      <c r="D131" s="61"/>
      <c r="E131" s="61"/>
      <c r="F131" s="61"/>
      <c r="G131" s="60"/>
      <c r="H131" s="59"/>
      <c r="I131" s="61">
        <f t="shared" ref="I131:I167" si="19">B91+I91</f>
        <v>75</v>
      </c>
      <c r="J131" s="61">
        <f t="shared" ref="J131:J167" si="20">C91+J91</f>
        <v>0</v>
      </c>
      <c r="K131" s="61">
        <f t="shared" ref="K131:K167" si="21">D91+K91</f>
        <v>16</v>
      </c>
      <c r="L131" s="61">
        <f t="shared" ref="L131:L167" si="22">E91+L91</f>
        <v>5</v>
      </c>
      <c r="M131" s="61">
        <f t="shared" ref="M131:M167" si="23">F91+M91</f>
        <v>96</v>
      </c>
      <c r="N131" s="60">
        <f t="shared" ref="N131:N167" si="24">IF(SUM(J131,L131)=0,0,SUM(J131,L131)/M131*100)</f>
        <v>5.2083333333333339</v>
      </c>
      <c r="O131" s="59">
        <f>IF(M131=0,0,M131/M$167*100)</f>
        <v>1.3073675609423943</v>
      </c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</row>
    <row r="132" spans="1:67" s="47" customFormat="1" ht="13.5" customHeight="1">
      <c r="A132" s="58" t="s">
        <v>10</v>
      </c>
      <c r="B132" s="57"/>
      <c r="C132" s="57"/>
      <c r="D132" s="57"/>
      <c r="E132" s="57"/>
      <c r="F132" s="57"/>
      <c r="G132" s="56"/>
      <c r="H132" s="55"/>
      <c r="I132" s="57">
        <f t="shared" si="19"/>
        <v>125</v>
      </c>
      <c r="J132" s="57">
        <f t="shared" si="20"/>
        <v>3</v>
      </c>
      <c r="K132" s="57">
        <f t="shared" si="21"/>
        <v>13</v>
      </c>
      <c r="L132" s="57">
        <f t="shared" si="22"/>
        <v>5</v>
      </c>
      <c r="M132" s="57">
        <f t="shared" si="23"/>
        <v>146</v>
      </c>
      <c r="N132" s="56">
        <f t="shared" si="24"/>
        <v>5.4794520547945202</v>
      </c>
      <c r="O132" s="55">
        <f t="shared" ref="O132:O167" si="25">IF(M132=0,0,M132/M$127*100)</f>
        <v>4.1115178822866794</v>
      </c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</row>
    <row r="133" spans="1:67" s="47" customFormat="1" ht="13.5" customHeight="1">
      <c r="A133" s="58" t="s">
        <v>11</v>
      </c>
      <c r="B133" s="57"/>
      <c r="C133" s="57"/>
      <c r="D133" s="57"/>
      <c r="E133" s="57"/>
      <c r="F133" s="57"/>
      <c r="G133" s="56"/>
      <c r="H133" s="55"/>
      <c r="I133" s="57">
        <f t="shared" si="19"/>
        <v>115</v>
      </c>
      <c r="J133" s="57">
        <f t="shared" si="20"/>
        <v>3</v>
      </c>
      <c r="K133" s="57">
        <f t="shared" si="21"/>
        <v>17</v>
      </c>
      <c r="L133" s="57">
        <f t="shared" si="22"/>
        <v>9</v>
      </c>
      <c r="M133" s="57">
        <f t="shared" si="23"/>
        <v>144</v>
      </c>
      <c r="N133" s="56">
        <f t="shared" si="24"/>
        <v>8.3333333333333321</v>
      </c>
      <c r="O133" s="55">
        <f t="shared" si="25"/>
        <v>4.0551957195156296</v>
      </c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</row>
    <row r="134" spans="1:67" s="47" customFormat="1" ht="13.5" customHeight="1">
      <c r="A134" s="58" t="s">
        <v>12</v>
      </c>
      <c r="B134" s="57"/>
      <c r="C134" s="57"/>
      <c r="D134" s="57"/>
      <c r="E134" s="57"/>
      <c r="F134" s="57"/>
      <c r="G134" s="56"/>
      <c r="H134" s="55"/>
      <c r="I134" s="57">
        <f t="shared" si="19"/>
        <v>142</v>
      </c>
      <c r="J134" s="57">
        <f t="shared" si="20"/>
        <v>3</v>
      </c>
      <c r="K134" s="57">
        <f t="shared" si="21"/>
        <v>19</v>
      </c>
      <c r="L134" s="57">
        <f t="shared" si="22"/>
        <v>7</v>
      </c>
      <c r="M134" s="57">
        <f t="shared" si="23"/>
        <v>171</v>
      </c>
      <c r="N134" s="56">
        <f t="shared" si="24"/>
        <v>5.8479532163742682</v>
      </c>
      <c r="O134" s="55">
        <f t="shared" si="25"/>
        <v>4.8155449169248099</v>
      </c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</row>
    <row r="135" spans="1:67" s="47" customFormat="1" ht="13.5" customHeight="1">
      <c r="A135" s="58" t="s">
        <v>13</v>
      </c>
      <c r="B135" s="57"/>
      <c r="C135" s="57"/>
      <c r="D135" s="57"/>
      <c r="E135" s="57"/>
      <c r="F135" s="57"/>
      <c r="G135" s="56"/>
      <c r="H135" s="55"/>
      <c r="I135" s="57">
        <f t="shared" si="19"/>
        <v>128</v>
      </c>
      <c r="J135" s="57">
        <f t="shared" si="20"/>
        <v>6</v>
      </c>
      <c r="K135" s="57">
        <f t="shared" si="21"/>
        <v>16</v>
      </c>
      <c r="L135" s="57">
        <f t="shared" si="22"/>
        <v>6</v>
      </c>
      <c r="M135" s="57">
        <f t="shared" si="23"/>
        <v>156</v>
      </c>
      <c r="N135" s="56">
        <f t="shared" si="24"/>
        <v>7.6923076923076925</v>
      </c>
      <c r="O135" s="55">
        <f t="shared" si="25"/>
        <v>4.3931286961419316</v>
      </c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</row>
    <row r="136" spans="1:67" s="47" customFormat="1" ht="13.5" customHeight="1">
      <c r="A136" s="58" t="s">
        <v>14</v>
      </c>
      <c r="B136" s="57"/>
      <c r="C136" s="57"/>
      <c r="D136" s="57"/>
      <c r="E136" s="57"/>
      <c r="F136" s="57"/>
      <c r="G136" s="56"/>
      <c r="H136" s="55"/>
      <c r="I136" s="57">
        <f t="shared" si="19"/>
        <v>153</v>
      </c>
      <c r="J136" s="57">
        <f t="shared" si="20"/>
        <v>2</v>
      </c>
      <c r="K136" s="57">
        <f t="shared" si="21"/>
        <v>20</v>
      </c>
      <c r="L136" s="57">
        <f t="shared" si="22"/>
        <v>6</v>
      </c>
      <c r="M136" s="57">
        <f t="shared" si="23"/>
        <v>181</v>
      </c>
      <c r="N136" s="56">
        <f t="shared" si="24"/>
        <v>4.4198895027624303</v>
      </c>
      <c r="O136" s="55">
        <f t="shared" si="25"/>
        <v>5.0971557307800621</v>
      </c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</row>
    <row r="137" spans="1:67" s="47" customFormat="1" ht="13.5" customHeight="1">
      <c r="A137" s="54" t="s">
        <v>15</v>
      </c>
      <c r="B137" s="53"/>
      <c r="C137" s="53"/>
      <c r="D137" s="53"/>
      <c r="E137" s="53"/>
      <c r="F137" s="53"/>
      <c r="G137" s="52"/>
      <c r="H137" s="51"/>
      <c r="I137" s="53">
        <f t="shared" si="19"/>
        <v>738</v>
      </c>
      <c r="J137" s="53">
        <f t="shared" si="20"/>
        <v>17</v>
      </c>
      <c r="K137" s="53">
        <f t="shared" si="21"/>
        <v>101</v>
      </c>
      <c r="L137" s="53">
        <f t="shared" si="22"/>
        <v>38</v>
      </c>
      <c r="M137" s="53">
        <f t="shared" si="23"/>
        <v>894</v>
      </c>
      <c r="N137" s="52">
        <f t="shared" si="24"/>
        <v>6.1521252796420578</v>
      </c>
      <c r="O137" s="51">
        <f t="shared" si="25"/>
        <v>25.176006758659529</v>
      </c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</row>
    <row r="138" spans="1:67" s="47" customFormat="1" ht="13.5" customHeight="1">
      <c r="A138" s="62" t="s">
        <v>16</v>
      </c>
      <c r="B138" s="61"/>
      <c r="C138" s="61"/>
      <c r="D138" s="61"/>
      <c r="E138" s="61"/>
      <c r="F138" s="61"/>
      <c r="G138" s="60"/>
      <c r="H138" s="59"/>
      <c r="I138" s="61">
        <f t="shared" si="19"/>
        <v>186</v>
      </c>
      <c r="J138" s="61">
        <f t="shared" si="20"/>
        <v>5</v>
      </c>
      <c r="K138" s="61">
        <f t="shared" si="21"/>
        <v>18</v>
      </c>
      <c r="L138" s="61">
        <f t="shared" si="22"/>
        <v>7</v>
      </c>
      <c r="M138" s="61">
        <f t="shared" si="23"/>
        <v>216</v>
      </c>
      <c r="N138" s="60">
        <f t="shared" si="24"/>
        <v>5.5555555555555554</v>
      </c>
      <c r="O138" s="59">
        <f t="shared" si="25"/>
        <v>6.082793579273444</v>
      </c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</row>
    <row r="139" spans="1:67" s="47" customFormat="1" ht="13.5" customHeight="1">
      <c r="A139" s="58" t="s">
        <v>17</v>
      </c>
      <c r="B139" s="57"/>
      <c r="C139" s="57"/>
      <c r="D139" s="57"/>
      <c r="E139" s="57"/>
      <c r="F139" s="57"/>
      <c r="G139" s="56"/>
      <c r="H139" s="55"/>
      <c r="I139" s="57">
        <f t="shared" si="19"/>
        <v>157</v>
      </c>
      <c r="J139" s="57">
        <f t="shared" si="20"/>
        <v>6</v>
      </c>
      <c r="K139" s="57">
        <f t="shared" si="21"/>
        <v>12</v>
      </c>
      <c r="L139" s="57">
        <f t="shared" si="22"/>
        <v>6</v>
      </c>
      <c r="M139" s="57">
        <f t="shared" si="23"/>
        <v>181</v>
      </c>
      <c r="N139" s="56">
        <f t="shared" si="24"/>
        <v>6.6298342541436464</v>
      </c>
      <c r="O139" s="55">
        <f t="shared" si="25"/>
        <v>5.0971557307800621</v>
      </c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</row>
    <row r="140" spans="1:67" s="47" customFormat="1" ht="13.5" customHeight="1">
      <c r="A140" s="58" t="s">
        <v>18</v>
      </c>
      <c r="B140" s="57"/>
      <c r="C140" s="57"/>
      <c r="D140" s="57"/>
      <c r="E140" s="57"/>
      <c r="F140" s="57"/>
      <c r="G140" s="56"/>
      <c r="H140" s="55"/>
      <c r="I140" s="57">
        <f t="shared" si="19"/>
        <v>141</v>
      </c>
      <c r="J140" s="57">
        <f t="shared" si="20"/>
        <v>3</v>
      </c>
      <c r="K140" s="57">
        <f t="shared" si="21"/>
        <v>22</v>
      </c>
      <c r="L140" s="57">
        <f t="shared" si="22"/>
        <v>6</v>
      </c>
      <c r="M140" s="57">
        <f t="shared" si="23"/>
        <v>172</v>
      </c>
      <c r="N140" s="56">
        <f t="shared" si="24"/>
        <v>5.2325581395348841</v>
      </c>
      <c r="O140" s="55">
        <f t="shared" si="25"/>
        <v>4.8437059983103357</v>
      </c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</row>
    <row r="141" spans="1:67" s="47" customFormat="1" ht="13.5" customHeight="1">
      <c r="A141" s="58" t="s">
        <v>19</v>
      </c>
      <c r="B141" s="57"/>
      <c r="C141" s="57"/>
      <c r="D141" s="57"/>
      <c r="E141" s="57"/>
      <c r="F141" s="57"/>
      <c r="G141" s="56"/>
      <c r="H141" s="55"/>
      <c r="I141" s="57">
        <f t="shared" si="19"/>
        <v>108</v>
      </c>
      <c r="J141" s="57">
        <f t="shared" si="20"/>
        <v>5</v>
      </c>
      <c r="K141" s="57">
        <f t="shared" si="21"/>
        <v>10</v>
      </c>
      <c r="L141" s="57">
        <f t="shared" si="22"/>
        <v>10</v>
      </c>
      <c r="M141" s="57">
        <f t="shared" si="23"/>
        <v>133</v>
      </c>
      <c r="N141" s="56">
        <f t="shared" si="24"/>
        <v>11.278195488721805</v>
      </c>
      <c r="O141" s="55">
        <f t="shared" si="25"/>
        <v>3.7454238242748525</v>
      </c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</row>
    <row r="142" spans="1:67" s="47" customFormat="1" ht="13.5" customHeight="1">
      <c r="A142" s="58" t="s">
        <v>20</v>
      </c>
      <c r="B142" s="57"/>
      <c r="C142" s="57"/>
      <c r="D142" s="57"/>
      <c r="E142" s="57"/>
      <c r="F142" s="57"/>
      <c r="G142" s="56"/>
      <c r="H142" s="55"/>
      <c r="I142" s="57">
        <f t="shared" si="19"/>
        <v>142</v>
      </c>
      <c r="J142" s="57">
        <f t="shared" si="20"/>
        <v>2</v>
      </c>
      <c r="K142" s="57">
        <f t="shared" si="21"/>
        <v>13</v>
      </c>
      <c r="L142" s="57">
        <f t="shared" si="22"/>
        <v>9</v>
      </c>
      <c r="M142" s="57">
        <f t="shared" si="23"/>
        <v>166</v>
      </c>
      <c r="N142" s="56">
        <f t="shared" si="24"/>
        <v>6.6265060240963862</v>
      </c>
      <c r="O142" s="55">
        <f t="shared" si="25"/>
        <v>4.6747395099971838</v>
      </c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</row>
    <row r="143" spans="1:67" s="47" customFormat="1" ht="13.5" customHeight="1">
      <c r="A143" s="58" t="s">
        <v>21</v>
      </c>
      <c r="B143" s="57"/>
      <c r="C143" s="57"/>
      <c r="D143" s="57"/>
      <c r="E143" s="57"/>
      <c r="F143" s="57"/>
      <c r="G143" s="56"/>
      <c r="H143" s="55"/>
      <c r="I143" s="57">
        <f t="shared" si="19"/>
        <v>96</v>
      </c>
      <c r="J143" s="57">
        <f t="shared" si="20"/>
        <v>4</v>
      </c>
      <c r="K143" s="57">
        <f t="shared" si="21"/>
        <v>15</v>
      </c>
      <c r="L143" s="57">
        <f t="shared" si="22"/>
        <v>9</v>
      </c>
      <c r="M143" s="57">
        <f t="shared" si="23"/>
        <v>124</v>
      </c>
      <c r="N143" s="56">
        <f t="shared" si="24"/>
        <v>10.483870967741936</v>
      </c>
      <c r="O143" s="55">
        <f t="shared" si="25"/>
        <v>3.4919740918051252</v>
      </c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</row>
    <row r="144" spans="1:67" s="47" customFormat="1" ht="13.5" customHeight="1">
      <c r="A144" s="54" t="s">
        <v>15</v>
      </c>
      <c r="B144" s="53"/>
      <c r="C144" s="53"/>
      <c r="D144" s="53"/>
      <c r="E144" s="53"/>
      <c r="F144" s="53"/>
      <c r="G144" s="52"/>
      <c r="H144" s="51"/>
      <c r="I144" s="53">
        <f t="shared" si="19"/>
        <v>830</v>
      </c>
      <c r="J144" s="53">
        <f t="shared" si="20"/>
        <v>25</v>
      </c>
      <c r="K144" s="53">
        <f t="shared" si="21"/>
        <v>90</v>
      </c>
      <c r="L144" s="53">
        <f t="shared" si="22"/>
        <v>47</v>
      </c>
      <c r="M144" s="53">
        <f t="shared" si="23"/>
        <v>992</v>
      </c>
      <c r="N144" s="52">
        <f t="shared" si="24"/>
        <v>7.2580645161290329</v>
      </c>
      <c r="O144" s="51">
        <f t="shared" si="25"/>
        <v>27.935792734441002</v>
      </c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</row>
    <row r="145" spans="1:52" s="47" customFormat="1" ht="13.5" customHeight="1">
      <c r="A145" s="58" t="s">
        <v>22</v>
      </c>
      <c r="B145" s="57"/>
      <c r="C145" s="57"/>
      <c r="D145" s="57"/>
      <c r="E145" s="57"/>
      <c r="F145" s="57"/>
      <c r="G145" s="56"/>
      <c r="H145" s="55"/>
      <c r="I145" s="57">
        <f t="shared" si="19"/>
        <v>313</v>
      </c>
      <c r="J145" s="57">
        <f t="shared" si="20"/>
        <v>7</v>
      </c>
      <c r="K145" s="57">
        <f t="shared" si="21"/>
        <v>75</v>
      </c>
      <c r="L145" s="57">
        <f t="shared" si="22"/>
        <v>92</v>
      </c>
      <c r="M145" s="57">
        <f t="shared" si="23"/>
        <v>487</v>
      </c>
      <c r="N145" s="56">
        <f t="shared" si="24"/>
        <v>20.328542094455852</v>
      </c>
      <c r="O145" s="55">
        <f t="shared" si="25"/>
        <v>13.714446634750773</v>
      </c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</row>
    <row r="146" spans="1:52" s="47" customFormat="1" ht="13.5" customHeight="1">
      <c r="A146" s="58" t="s">
        <v>23</v>
      </c>
      <c r="B146" s="57"/>
      <c r="C146" s="57"/>
      <c r="D146" s="57"/>
      <c r="E146" s="57"/>
      <c r="F146" s="57"/>
      <c r="G146" s="56"/>
      <c r="H146" s="55"/>
      <c r="I146" s="57">
        <f t="shared" si="19"/>
        <v>322</v>
      </c>
      <c r="J146" s="57">
        <f t="shared" si="20"/>
        <v>5</v>
      </c>
      <c r="K146" s="57">
        <f t="shared" si="21"/>
        <v>63</v>
      </c>
      <c r="L146" s="57">
        <f t="shared" si="22"/>
        <v>67</v>
      </c>
      <c r="M146" s="57">
        <f t="shared" si="23"/>
        <v>457</v>
      </c>
      <c r="N146" s="56">
        <f t="shared" si="24"/>
        <v>15.75492341356674</v>
      </c>
      <c r="O146" s="55">
        <f t="shared" si="25"/>
        <v>12.869614193185019</v>
      </c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</row>
    <row r="147" spans="1:52" s="47" customFormat="1" ht="13.5" customHeight="1">
      <c r="A147" s="58" t="s">
        <v>24</v>
      </c>
      <c r="B147" s="57"/>
      <c r="C147" s="57"/>
      <c r="D147" s="57"/>
      <c r="E147" s="57"/>
      <c r="F147" s="57"/>
      <c r="G147" s="56"/>
      <c r="H147" s="55"/>
      <c r="I147" s="57">
        <f t="shared" si="19"/>
        <v>265</v>
      </c>
      <c r="J147" s="57">
        <f t="shared" si="20"/>
        <v>6</v>
      </c>
      <c r="K147" s="57">
        <f t="shared" si="21"/>
        <v>79</v>
      </c>
      <c r="L147" s="57">
        <f t="shared" si="22"/>
        <v>56</v>
      </c>
      <c r="M147" s="57">
        <f t="shared" si="23"/>
        <v>406</v>
      </c>
      <c r="N147" s="56">
        <f t="shared" si="24"/>
        <v>15.270935960591133</v>
      </c>
      <c r="O147" s="55">
        <f t="shared" si="25"/>
        <v>11.433399042523233</v>
      </c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</row>
    <row r="148" spans="1:52" s="47" customFormat="1" ht="13.5" customHeight="1">
      <c r="A148" s="58" t="s">
        <v>25</v>
      </c>
      <c r="B148" s="57"/>
      <c r="C148" s="57"/>
      <c r="D148" s="57"/>
      <c r="E148" s="57"/>
      <c r="F148" s="57"/>
      <c r="G148" s="56"/>
      <c r="H148" s="55"/>
      <c r="I148" s="57">
        <f t="shared" si="19"/>
        <v>394</v>
      </c>
      <c r="J148" s="57">
        <f t="shared" si="20"/>
        <v>9</v>
      </c>
      <c r="K148" s="57">
        <f t="shared" si="21"/>
        <v>67</v>
      </c>
      <c r="L148" s="57">
        <f t="shared" si="22"/>
        <v>58</v>
      </c>
      <c r="M148" s="57">
        <f t="shared" si="23"/>
        <v>528</v>
      </c>
      <c r="N148" s="56">
        <f t="shared" si="24"/>
        <v>12.689393939393939</v>
      </c>
      <c r="O148" s="55">
        <f t="shared" si="25"/>
        <v>14.869050971557307</v>
      </c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</row>
    <row r="149" spans="1:52" s="47" customFormat="1" ht="13.5" customHeight="1">
      <c r="A149" s="58" t="s">
        <v>26</v>
      </c>
      <c r="B149" s="57"/>
      <c r="C149" s="57"/>
      <c r="D149" s="57"/>
      <c r="E149" s="57"/>
      <c r="F149" s="57"/>
      <c r="G149" s="56"/>
      <c r="H149" s="55"/>
      <c r="I149" s="57">
        <f t="shared" si="19"/>
        <v>339</v>
      </c>
      <c r="J149" s="57">
        <f t="shared" si="20"/>
        <v>7</v>
      </c>
      <c r="K149" s="57">
        <f t="shared" si="21"/>
        <v>82</v>
      </c>
      <c r="L149" s="57">
        <f t="shared" si="22"/>
        <v>57</v>
      </c>
      <c r="M149" s="57">
        <f t="shared" si="23"/>
        <v>485</v>
      </c>
      <c r="N149" s="56">
        <f t="shared" si="24"/>
        <v>13.195876288659795</v>
      </c>
      <c r="O149" s="55">
        <f t="shared" si="25"/>
        <v>13.658124471979724</v>
      </c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</row>
    <row r="150" spans="1:52" s="47" customFormat="1" ht="13.5" customHeight="1">
      <c r="A150" s="58" t="s">
        <v>27</v>
      </c>
      <c r="B150" s="57"/>
      <c r="C150" s="57"/>
      <c r="D150" s="57"/>
      <c r="E150" s="57"/>
      <c r="F150" s="57"/>
      <c r="G150" s="56"/>
      <c r="H150" s="55"/>
      <c r="I150" s="57">
        <f t="shared" si="19"/>
        <v>352</v>
      </c>
      <c r="J150" s="57">
        <f t="shared" si="20"/>
        <v>2</v>
      </c>
      <c r="K150" s="57">
        <f t="shared" si="21"/>
        <v>69</v>
      </c>
      <c r="L150" s="57">
        <f t="shared" si="22"/>
        <v>45</v>
      </c>
      <c r="M150" s="57">
        <f t="shared" si="23"/>
        <v>468</v>
      </c>
      <c r="N150" s="56">
        <f t="shared" si="24"/>
        <v>10.042735042735043</v>
      </c>
      <c r="O150" s="55">
        <f t="shared" si="25"/>
        <v>13.179386088425796</v>
      </c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</row>
    <row r="151" spans="1:52" s="47" customFormat="1" ht="13.5" customHeight="1">
      <c r="A151" s="58" t="s">
        <v>28</v>
      </c>
      <c r="B151" s="57"/>
      <c r="C151" s="57"/>
      <c r="D151" s="57"/>
      <c r="E151" s="57"/>
      <c r="F151" s="57"/>
      <c r="G151" s="56"/>
      <c r="H151" s="55"/>
      <c r="I151" s="57">
        <f t="shared" si="19"/>
        <v>333</v>
      </c>
      <c r="J151" s="57">
        <f t="shared" si="20"/>
        <v>10</v>
      </c>
      <c r="K151" s="57">
        <f t="shared" si="21"/>
        <v>72</v>
      </c>
      <c r="L151" s="57">
        <f t="shared" si="22"/>
        <v>58</v>
      </c>
      <c r="M151" s="57">
        <f t="shared" si="23"/>
        <v>473</v>
      </c>
      <c r="N151" s="56">
        <f t="shared" si="24"/>
        <v>14.376321353065538</v>
      </c>
      <c r="O151" s="55">
        <f t="shared" si="25"/>
        <v>13.320191495353424</v>
      </c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</row>
    <row r="152" spans="1:52" s="47" customFormat="1" ht="13.5" customHeight="1">
      <c r="A152" s="135" t="s">
        <v>89</v>
      </c>
      <c r="B152" s="131"/>
      <c r="C152" s="131"/>
      <c r="D152" s="131"/>
      <c r="E152" s="131"/>
      <c r="F152" s="131"/>
      <c r="G152" s="132"/>
      <c r="H152" s="133"/>
      <c r="I152" s="131">
        <f t="shared" si="19"/>
        <v>396</v>
      </c>
      <c r="J152" s="131">
        <f t="shared" si="20"/>
        <v>6</v>
      </c>
      <c r="K152" s="131">
        <f t="shared" si="21"/>
        <v>79</v>
      </c>
      <c r="L152" s="131">
        <f t="shared" si="22"/>
        <v>42</v>
      </c>
      <c r="M152" s="131">
        <f t="shared" si="23"/>
        <v>523</v>
      </c>
      <c r="N152" s="132">
        <f t="shared" si="24"/>
        <v>9.1778202676864247</v>
      </c>
      <c r="O152" s="133">
        <f t="shared" si="25"/>
        <v>14.728245564629683</v>
      </c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</row>
    <row r="153" spans="1:52" s="47" customFormat="1" ht="13.5" customHeight="1">
      <c r="A153" s="62" t="s">
        <v>29</v>
      </c>
      <c r="B153" s="61"/>
      <c r="C153" s="61"/>
      <c r="D153" s="61"/>
      <c r="E153" s="61"/>
      <c r="F153" s="61"/>
      <c r="G153" s="60"/>
      <c r="H153" s="59"/>
      <c r="I153" s="61">
        <f t="shared" si="19"/>
        <v>96</v>
      </c>
      <c r="J153" s="61">
        <f t="shared" si="20"/>
        <v>0</v>
      </c>
      <c r="K153" s="61">
        <f t="shared" si="21"/>
        <v>16</v>
      </c>
      <c r="L153" s="61">
        <f t="shared" si="22"/>
        <v>8</v>
      </c>
      <c r="M153" s="61">
        <f t="shared" si="23"/>
        <v>120</v>
      </c>
      <c r="N153" s="60">
        <f t="shared" si="24"/>
        <v>6.666666666666667</v>
      </c>
      <c r="O153" s="59">
        <f t="shared" si="25"/>
        <v>3.3793297662630244</v>
      </c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</row>
    <row r="154" spans="1:52" s="47" customFormat="1" ht="13.5" customHeight="1">
      <c r="A154" s="58" t="s">
        <v>30</v>
      </c>
      <c r="B154" s="57"/>
      <c r="C154" s="57"/>
      <c r="D154" s="57"/>
      <c r="E154" s="57"/>
      <c r="F154" s="57"/>
      <c r="G154" s="56"/>
      <c r="H154" s="55"/>
      <c r="I154" s="57">
        <f t="shared" si="19"/>
        <v>126</v>
      </c>
      <c r="J154" s="57">
        <f t="shared" si="20"/>
        <v>3</v>
      </c>
      <c r="K154" s="57">
        <f t="shared" si="21"/>
        <v>11</v>
      </c>
      <c r="L154" s="57">
        <f t="shared" si="22"/>
        <v>6</v>
      </c>
      <c r="M154" s="57">
        <f t="shared" si="23"/>
        <v>146</v>
      </c>
      <c r="N154" s="56">
        <f t="shared" si="24"/>
        <v>6.1643835616438354</v>
      </c>
      <c r="O154" s="55">
        <f t="shared" si="25"/>
        <v>4.1115178822866794</v>
      </c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</row>
    <row r="155" spans="1:52" s="47" customFormat="1" ht="13.5" customHeight="1">
      <c r="A155" s="58" t="s">
        <v>31</v>
      </c>
      <c r="B155" s="57"/>
      <c r="C155" s="57"/>
      <c r="D155" s="57"/>
      <c r="E155" s="57"/>
      <c r="F155" s="57"/>
      <c r="G155" s="56"/>
      <c r="H155" s="55"/>
      <c r="I155" s="57">
        <f t="shared" si="19"/>
        <v>121</v>
      </c>
      <c r="J155" s="57">
        <f t="shared" si="20"/>
        <v>6</v>
      </c>
      <c r="K155" s="57">
        <f t="shared" si="21"/>
        <v>22</v>
      </c>
      <c r="L155" s="57">
        <f t="shared" si="22"/>
        <v>5</v>
      </c>
      <c r="M155" s="57">
        <f t="shared" si="23"/>
        <v>154</v>
      </c>
      <c r="N155" s="56">
        <f t="shared" si="24"/>
        <v>7.1428571428571423</v>
      </c>
      <c r="O155" s="55">
        <f t="shared" si="25"/>
        <v>4.3368065333708818</v>
      </c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</row>
    <row r="156" spans="1:52" s="47" customFormat="1" ht="13.5" customHeight="1">
      <c r="A156" s="58" t="s">
        <v>32</v>
      </c>
      <c r="B156" s="57"/>
      <c r="C156" s="57"/>
      <c r="D156" s="57"/>
      <c r="E156" s="57"/>
      <c r="F156" s="57"/>
      <c r="G156" s="56"/>
      <c r="H156" s="55"/>
      <c r="I156" s="57">
        <f t="shared" si="19"/>
        <v>106</v>
      </c>
      <c r="J156" s="57">
        <f t="shared" si="20"/>
        <v>3</v>
      </c>
      <c r="K156" s="57">
        <f t="shared" si="21"/>
        <v>12</v>
      </c>
      <c r="L156" s="57">
        <f t="shared" si="22"/>
        <v>4</v>
      </c>
      <c r="M156" s="57">
        <f t="shared" si="23"/>
        <v>125</v>
      </c>
      <c r="N156" s="56">
        <f t="shared" si="24"/>
        <v>5.6000000000000005</v>
      </c>
      <c r="O156" s="55">
        <f t="shared" si="25"/>
        <v>3.5201351731906505</v>
      </c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</row>
    <row r="157" spans="1:52" s="47" customFormat="1" ht="13.5" customHeight="1">
      <c r="A157" s="58" t="s">
        <v>33</v>
      </c>
      <c r="B157" s="57"/>
      <c r="C157" s="57"/>
      <c r="D157" s="57"/>
      <c r="E157" s="57"/>
      <c r="F157" s="57"/>
      <c r="G157" s="56"/>
      <c r="H157" s="55"/>
      <c r="I157" s="57">
        <f t="shared" si="19"/>
        <v>184</v>
      </c>
      <c r="J157" s="57">
        <f t="shared" si="20"/>
        <v>8</v>
      </c>
      <c r="K157" s="57">
        <f t="shared" si="21"/>
        <v>20</v>
      </c>
      <c r="L157" s="57">
        <f t="shared" si="22"/>
        <v>6</v>
      </c>
      <c r="M157" s="57">
        <f t="shared" si="23"/>
        <v>218</v>
      </c>
      <c r="N157" s="56">
        <f t="shared" si="24"/>
        <v>6.4220183486238538</v>
      </c>
      <c r="O157" s="55">
        <f t="shared" si="25"/>
        <v>6.1391157420444946</v>
      </c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</row>
    <row r="158" spans="1:52" s="47" customFormat="1" ht="13.5" customHeight="1">
      <c r="A158" s="58" t="s">
        <v>34</v>
      </c>
      <c r="B158" s="57"/>
      <c r="C158" s="57"/>
      <c r="D158" s="57"/>
      <c r="E158" s="57"/>
      <c r="F158" s="57"/>
      <c r="G158" s="56"/>
      <c r="H158" s="55"/>
      <c r="I158" s="57">
        <f t="shared" si="19"/>
        <v>130</v>
      </c>
      <c r="J158" s="57">
        <f t="shared" si="20"/>
        <v>4</v>
      </c>
      <c r="K158" s="57">
        <f t="shared" si="21"/>
        <v>23</v>
      </c>
      <c r="L158" s="57">
        <f t="shared" si="22"/>
        <v>4</v>
      </c>
      <c r="M158" s="57">
        <f t="shared" si="23"/>
        <v>161</v>
      </c>
      <c r="N158" s="56">
        <f t="shared" si="24"/>
        <v>4.9689440993788816</v>
      </c>
      <c r="O158" s="55">
        <f t="shared" si="25"/>
        <v>4.5339341030695577</v>
      </c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</row>
    <row r="159" spans="1:52" s="47" customFormat="1" ht="13.5" customHeight="1">
      <c r="A159" s="54" t="s">
        <v>15</v>
      </c>
      <c r="B159" s="53"/>
      <c r="C159" s="53"/>
      <c r="D159" s="53"/>
      <c r="E159" s="53"/>
      <c r="F159" s="53"/>
      <c r="G159" s="52"/>
      <c r="H159" s="51"/>
      <c r="I159" s="53">
        <f t="shared" si="19"/>
        <v>763</v>
      </c>
      <c r="J159" s="53">
        <f t="shared" si="20"/>
        <v>24</v>
      </c>
      <c r="K159" s="53">
        <f t="shared" si="21"/>
        <v>104</v>
      </c>
      <c r="L159" s="53">
        <f t="shared" si="22"/>
        <v>33</v>
      </c>
      <c r="M159" s="53">
        <f t="shared" si="23"/>
        <v>924</v>
      </c>
      <c r="N159" s="52">
        <f t="shared" si="24"/>
        <v>6.1688311688311686</v>
      </c>
      <c r="O159" s="51">
        <f t="shared" si="25"/>
        <v>26.020839200225289</v>
      </c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</row>
    <row r="160" spans="1:52" s="47" customFormat="1" ht="13.5" customHeight="1">
      <c r="A160" s="62" t="s">
        <v>35</v>
      </c>
      <c r="B160" s="61"/>
      <c r="C160" s="61"/>
      <c r="D160" s="61"/>
      <c r="E160" s="61"/>
      <c r="F160" s="61"/>
      <c r="G160" s="60"/>
      <c r="H160" s="59"/>
      <c r="I160" s="61">
        <f t="shared" si="19"/>
        <v>78</v>
      </c>
      <c r="J160" s="61">
        <f t="shared" si="20"/>
        <v>3</v>
      </c>
      <c r="K160" s="61">
        <f t="shared" si="21"/>
        <v>19</v>
      </c>
      <c r="L160" s="61">
        <f t="shared" si="22"/>
        <v>4</v>
      </c>
      <c r="M160" s="61">
        <f t="shared" si="23"/>
        <v>104</v>
      </c>
      <c r="N160" s="60">
        <f t="shared" si="24"/>
        <v>6.7307692307692308</v>
      </c>
      <c r="O160" s="59">
        <f t="shared" si="25"/>
        <v>2.9287524640946212</v>
      </c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</row>
    <row r="161" spans="1:52" s="47" customFormat="1" ht="13.5" customHeight="1">
      <c r="A161" s="58" t="s">
        <v>36</v>
      </c>
      <c r="B161" s="57"/>
      <c r="C161" s="57"/>
      <c r="D161" s="57"/>
      <c r="E161" s="57"/>
      <c r="F161" s="57"/>
      <c r="G161" s="56"/>
      <c r="H161" s="55"/>
      <c r="I161" s="57">
        <f t="shared" si="19"/>
        <v>117</v>
      </c>
      <c r="J161" s="57">
        <f t="shared" si="20"/>
        <v>7</v>
      </c>
      <c r="K161" s="57">
        <f t="shared" si="21"/>
        <v>18</v>
      </c>
      <c r="L161" s="57">
        <f t="shared" si="22"/>
        <v>3</v>
      </c>
      <c r="M161" s="57">
        <f t="shared" si="23"/>
        <v>145</v>
      </c>
      <c r="N161" s="56">
        <f t="shared" si="24"/>
        <v>6.8965517241379306</v>
      </c>
      <c r="O161" s="55">
        <f t="shared" si="25"/>
        <v>4.0833568009011545</v>
      </c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</row>
    <row r="162" spans="1:52" s="47" customFormat="1" ht="13.5" customHeight="1">
      <c r="A162" s="58" t="s">
        <v>37</v>
      </c>
      <c r="B162" s="57"/>
      <c r="C162" s="57"/>
      <c r="D162" s="57"/>
      <c r="E162" s="57"/>
      <c r="F162" s="57"/>
      <c r="G162" s="56"/>
      <c r="H162" s="55"/>
      <c r="I162" s="57">
        <f t="shared" si="19"/>
        <v>91</v>
      </c>
      <c r="J162" s="57">
        <f t="shared" si="20"/>
        <v>2</v>
      </c>
      <c r="K162" s="57">
        <f t="shared" si="21"/>
        <v>9</v>
      </c>
      <c r="L162" s="57">
        <f t="shared" si="22"/>
        <v>4</v>
      </c>
      <c r="M162" s="57">
        <f t="shared" si="23"/>
        <v>106</v>
      </c>
      <c r="N162" s="56">
        <f t="shared" si="24"/>
        <v>5.6603773584905666</v>
      </c>
      <c r="O162" s="55">
        <f t="shared" si="25"/>
        <v>2.9850746268656714</v>
      </c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</row>
    <row r="163" spans="1:52" s="47" customFormat="1" ht="13.5" customHeight="1">
      <c r="A163" s="58" t="s">
        <v>38</v>
      </c>
      <c r="B163" s="57"/>
      <c r="C163" s="57"/>
      <c r="D163" s="57"/>
      <c r="E163" s="57"/>
      <c r="F163" s="57"/>
      <c r="G163" s="56"/>
      <c r="H163" s="55"/>
      <c r="I163" s="57">
        <f t="shared" si="19"/>
        <v>80</v>
      </c>
      <c r="J163" s="57">
        <f t="shared" si="20"/>
        <v>5</v>
      </c>
      <c r="K163" s="57">
        <f t="shared" si="21"/>
        <v>12</v>
      </c>
      <c r="L163" s="57">
        <f t="shared" si="22"/>
        <v>2</v>
      </c>
      <c r="M163" s="57">
        <f t="shared" si="23"/>
        <v>99</v>
      </c>
      <c r="N163" s="56">
        <f t="shared" si="24"/>
        <v>7.0707070707070701</v>
      </c>
      <c r="O163" s="55">
        <f t="shared" si="25"/>
        <v>2.7879470571669951</v>
      </c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</row>
    <row r="164" spans="1:52" s="47" customFormat="1" ht="13.5" customHeight="1">
      <c r="A164" s="58" t="s">
        <v>39</v>
      </c>
      <c r="B164" s="57"/>
      <c r="C164" s="57"/>
      <c r="D164" s="57"/>
      <c r="E164" s="57"/>
      <c r="F164" s="57"/>
      <c r="G164" s="56"/>
      <c r="H164" s="55"/>
      <c r="I164" s="57">
        <f t="shared" si="19"/>
        <v>96</v>
      </c>
      <c r="J164" s="57">
        <f t="shared" si="20"/>
        <v>1</v>
      </c>
      <c r="K164" s="57">
        <f t="shared" si="21"/>
        <v>13</v>
      </c>
      <c r="L164" s="57">
        <f t="shared" si="22"/>
        <v>6</v>
      </c>
      <c r="M164" s="57">
        <f t="shared" si="23"/>
        <v>116</v>
      </c>
      <c r="N164" s="56">
        <f t="shared" si="24"/>
        <v>6.0344827586206895</v>
      </c>
      <c r="O164" s="55">
        <f t="shared" si="25"/>
        <v>3.2666854407209236</v>
      </c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</row>
    <row r="165" spans="1:52" s="47" customFormat="1" ht="13.5" customHeight="1">
      <c r="A165" s="58" t="s">
        <v>40</v>
      </c>
      <c r="B165" s="57"/>
      <c r="C165" s="57"/>
      <c r="D165" s="57"/>
      <c r="E165" s="57"/>
      <c r="F165" s="57"/>
      <c r="G165" s="56"/>
      <c r="H165" s="55"/>
      <c r="I165" s="57">
        <f t="shared" si="19"/>
        <v>100</v>
      </c>
      <c r="J165" s="57">
        <f t="shared" si="20"/>
        <v>4</v>
      </c>
      <c r="K165" s="57">
        <f t="shared" si="21"/>
        <v>23</v>
      </c>
      <c r="L165" s="57">
        <f t="shared" si="22"/>
        <v>9</v>
      </c>
      <c r="M165" s="57">
        <f t="shared" si="23"/>
        <v>136</v>
      </c>
      <c r="N165" s="56">
        <f t="shared" si="24"/>
        <v>9.5588235294117645</v>
      </c>
      <c r="O165" s="55">
        <f t="shared" si="25"/>
        <v>3.8299070684314276</v>
      </c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</row>
    <row r="166" spans="1:52" s="47" customFormat="1" ht="13.5" customHeight="1">
      <c r="A166" s="54" t="s">
        <v>15</v>
      </c>
      <c r="B166" s="53"/>
      <c r="C166" s="53"/>
      <c r="D166" s="53"/>
      <c r="E166" s="53"/>
      <c r="F166" s="53"/>
      <c r="G166" s="52"/>
      <c r="H166" s="51"/>
      <c r="I166" s="53">
        <f t="shared" si="19"/>
        <v>562</v>
      </c>
      <c r="J166" s="53">
        <f t="shared" si="20"/>
        <v>22</v>
      </c>
      <c r="K166" s="53">
        <f t="shared" si="21"/>
        <v>94</v>
      </c>
      <c r="L166" s="53">
        <f t="shared" si="22"/>
        <v>28</v>
      </c>
      <c r="M166" s="53">
        <f t="shared" si="23"/>
        <v>706</v>
      </c>
      <c r="N166" s="52">
        <f t="shared" si="24"/>
        <v>7.0821529745042495</v>
      </c>
      <c r="O166" s="51">
        <f t="shared" si="25"/>
        <v>19.881723458180794</v>
      </c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</row>
    <row r="167" spans="1:52" s="47" customFormat="1" ht="13.5" customHeight="1">
      <c r="A167" s="54" t="s">
        <v>41</v>
      </c>
      <c r="B167" s="53"/>
      <c r="C167" s="53"/>
      <c r="D167" s="53"/>
      <c r="E167" s="53"/>
      <c r="F167" s="53"/>
      <c r="G167" s="52"/>
      <c r="H167" s="51"/>
      <c r="I167" s="53">
        <f t="shared" si="19"/>
        <v>5607</v>
      </c>
      <c r="J167" s="53">
        <f t="shared" si="20"/>
        <v>140</v>
      </c>
      <c r="K167" s="53">
        <f t="shared" si="21"/>
        <v>975</v>
      </c>
      <c r="L167" s="53">
        <f t="shared" si="22"/>
        <v>621</v>
      </c>
      <c r="M167" s="53">
        <f t="shared" si="23"/>
        <v>7343</v>
      </c>
      <c r="N167" s="52">
        <f t="shared" si="24"/>
        <v>10.363611602887103</v>
      </c>
      <c r="O167" s="51">
        <f t="shared" si="25"/>
        <v>206.78682061391157</v>
      </c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</row>
    <row r="168" spans="1:52" s="47" customFormat="1" ht="13.5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</row>
    <row r="169" spans="1:52" s="47" customFormat="1" ht="13.5" customHeight="1">
      <c r="A169" s="74" t="s">
        <v>0</v>
      </c>
      <c r="B169" s="73" t="s">
        <v>69</v>
      </c>
      <c r="C169" s="72"/>
      <c r="D169" s="72"/>
      <c r="E169" s="72"/>
      <c r="F169" s="72"/>
      <c r="G169" s="72"/>
      <c r="H169" s="71"/>
      <c r="I169" s="73" t="s">
        <v>68</v>
      </c>
      <c r="J169" s="72"/>
      <c r="K169" s="72"/>
      <c r="L169" s="72"/>
      <c r="M169" s="72"/>
      <c r="N169" s="72"/>
      <c r="O169" s="71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</row>
    <row r="170" spans="1:52" s="47" customFormat="1" ht="37.5" customHeight="1">
      <c r="A170" s="69" t="s">
        <v>1</v>
      </c>
      <c r="B170" s="67" t="s">
        <v>2</v>
      </c>
      <c r="C170" s="66" t="s">
        <v>3</v>
      </c>
      <c r="D170" s="65" t="s">
        <v>4</v>
      </c>
      <c r="E170" s="66" t="s">
        <v>5</v>
      </c>
      <c r="F170" s="65" t="s">
        <v>6</v>
      </c>
      <c r="G170" s="65" t="s">
        <v>7</v>
      </c>
      <c r="H170" s="68" t="s">
        <v>8</v>
      </c>
      <c r="I170" s="67" t="s">
        <v>2</v>
      </c>
      <c r="J170" s="65" t="s">
        <v>3</v>
      </c>
      <c r="K170" s="65" t="s">
        <v>4</v>
      </c>
      <c r="L170" s="66" t="s">
        <v>5</v>
      </c>
      <c r="M170" s="65" t="s">
        <v>6</v>
      </c>
      <c r="N170" s="65" t="s">
        <v>7</v>
      </c>
      <c r="O170" s="64" t="s">
        <v>8</v>
      </c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</row>
    <row r="171" spans="1:52" s="47" customFormat="1" ht="13.5" customHeight="1">
      <c r="A171" s="62" t="s">
        <v>9</v>
      </c>
      <c r="B171" s="61">
        <f>方向別!I216</f>
        <v>21</v>
      </c>
      <c r="C171" s="61">
        <f>方向別!J216</f>
        <v>0</v>
      </c>
      <c r="D171" s="61">
        <f>方向別!K216</f>
        <v>4</v>
      </c>
      <c r="E171" s="61">
        <f>方向別!L216</f>
        <v>3</v>
      </c>
      <c r="F171" s="61">
        <f t="shared" ref="F171:F207" si="26">SUM(B171:E171)</f>
        <v>28</v>
      </c>
      <c r="G171" s="60">
        <f t="shared" ref="G171:G207" si="27">IF(SUM(C171,E171)=0,0,SUM(C171,E171)/F171*100)</f>
        <v>10.714285714285714</v>
      </c>
      <c r="H171" s="59">
        <f t="shared" ref="H171:H207" si="28">IF(F171=0,0,F171/F$207*100)</f>
        <v>0.77284018768975993</v>
      </c>
      <c r="I171" s="61">
        <f>SUM(方向別!B11,方向別!I93)</f>
        <v>57</v>
      </c>
      <c r="J171" s="61">
        <f>SUM(方向別!C11,方向別!J93)</f>
        <v>0</v>
      </c>
      <c r="K171" s="61">
        <f>SUM(方向別!D11,方向別!K93)</f>
        <v>13</v>
      </c>
      <c r="L171" s="61">
        <f>SUM(方向別!E11,方向別!L93)</f>
        <v>1</v>
      </c>
      <c r="M171" s="61">
        <f t="shared" ref="M171:M207" si="29">SUM(I171:L171)</f>
        <v>71</v>
      </c>
      <c r="N171" s="60">
        <f t="shared" ref="N171:N207" si="30">IF(SUM(J171,L171)=0,0,SUM(J171,L171)/M171*100)</f>
        <v>1.4084507042253522</v>
      </c>
      <c r="O171" s="59">
        <f t="shared" ref="O171:O207" si="31">IF(M171=0,0,M171/M$207*100)</f>
        <v>1.8427199584739165</v>
      </c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</row>
    <row r="172" spans="1:52" s="47" customFormat="1" ht="13.5" customHeight="1">
      <c r="A172" s="58" t="s">
        <v>10</v>
      </c>
      <c r="B172" s="57">
        <f>方向別!I217</f>
        <v>36</v>
      </c>
      <c r="C172" s="57">
        <f>方向別!J217</f>
        <v>3</v>
      </c>
      <c r="D172" s="57">
        <f>方向別!K217</f>
        <v>6</v>
      </c>
      <c r="E172" s="57">
        <f>方向別!L217</f>
        <v>3</v>
      </c>
      <c r="F172" s="57">
        <f t="shared" si="26"/>
        <v>48</v>
      </c>
      <c r="G172" s="56">
        <f t="shared" si="27"/>
        <v>12.5</v>
      </c>
      <c r="H172" s="55">
        <f t="shared" si="28"/>
        <v>1.3248688931824455</v>
      </c>
      <c r="I172" s="57">
        <f>SUM(方向別!B12,方向別!I94)</f>
        <v>89</v>
      </c>
      <c r="J172" s="57">
        <f>SUM(方向別!C12,方向別!J94)</f>
        <v>0</v>
      </c>
      <c r="K172" s="57">
        <f>SUM(方向別!D12,方向別!K94)</f>
        <v>7</v>
      </c>
      <c r="L172" s="57">
        <f>SUM(方向別!E12,方向別!L94)</f>
        <v>2</v>
      </c>
      <c r="M172" s="57">
        <f t="shared" si="29"/>
        <v>98</v>
      </c>
      <c r="N172" s="56">
        <f t="shared" si="30"/>
        <v>2.0408163265306123</v>
      </c>
      <c r="O172" s="55">
        <f t="shared" si="31"/>
        <v>2.5434726187386452</v>
      </c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</row>
    <row r="173" spans="1:52" s="47" customFormat="1" ht="13.5" customHeight="1">
      <c r="A173" s="58" t="s">
        <v>11</v>
      </c>
      <c r="B173" s="57">
        <f>方向別!I218</f>
        <v>31</v>
      </c>
      <c r="C173" s="57">
        <f>方向別!J218</f>
        <v>1</v>
      </c>
      <c r="D173" s="57">
        <f>方向別!K218</f>
        <v>6</v>
      </c>
      <c r="E173" s="57">
        <f>方向別!L218</f>
        <v>0</v>
      </c>
      <c r="F173" s="57">
        <f t="shared" si="26"/>
        <v>38</v>
      </c>
      <c r="G173" s="56">
        <f t="shared" si="27"/>
        <v>2.6315789473684208</v>
      </c>
      <c r="H173" s="55">
        <f t="shared" si="28"/>
        <v>1.0488545404361027</v>
      </c>
      <c r="I173" s="57">
        <f>SUM(方向別!B13,方向別!I95)</f>
        <v>83</v>
      </c>
      <c r="J173" s="57">
        <f>SUM(方向別!C13,方向別!J95)</f>
        <v>2</v>
      </c>
      <c r="K173" s="57">
        <f>SUM(方向別!D13,方向別!K95)</f>
        <v>11</v>
      </c>
      <c r="L173" s="57">
        <f>SUM(方向別!E13,方向別!L95)</f>
        <v>9</v>
      </c>
      <c r="M173" s="57">
        <f t="shared" si="29"/>
        <v>105</v>
      </c>
      <c r="N173" s="56">
        <f t="shared" si="30"/>
        <v>10.476190476190476</v>
      </c>
      <c r="O173" s="55">
        <f t="shared" si="31"/>
        <v>2.7251492343628345</v>
      </c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</row>
    <row r="174" spans="1:52" s="47" customFormat="1" ht="13.5" customHeight="1">
      <c r="A174" s="58" t="s">
        <v>12</v>
      </c>
      <c r="B174" s="57">
        <f>方向別!I219</f>
        <v>31</v>
      </c>
      <c r="C174" s="57">
        <f>方向別!J219</f>
        <v>3</v>
      </c>
      <c r="D174" s="57">
        <f>方向別!K219</f>
        <v>4</v>
      </c>
      <c r="E174" s="57">
        <f>方向別!L219</f>
        <v>3</v>
      </c>
      <c r="F174" s="57">
        <f t="shared" si="26"/>
        <v>41</v>
      </c>
      <c r="G174" s="56">
        <f t="shared" si="27"/>
        <v>14.634146341463413</v>
      </c>
      <c r="H174" s="55">
        <f t="shared" si="28"/>
        <v>1.1316588462600055</v>
      </c>
      <c r="I174" s="57">
        <f>SUM(方向別!B14,方向別!I96)</f>
        <v>111</v>
      </c>
      <c r="J174" s="57">
        <f>SUM(方向別!C14,方向別!J96)</f>
        <v>0</v>
      </c>
      <c r="K174" s="57">
        <f>SUM(方向別!D14,方向別!K96)</f>
        <v>12</v>
      </c>
      <c r="L174" s="57">
        <f>SUM(方向別!E14,方向別!L96)</f>
        <v>4</v>
      </c>
      <c r="M174" s="57">
        <f t="shared" si="29"/>
        <v>127</v>
      </c>
      <c r="N174" s="56">
        <f t="shared" si="30"/>
        <v>3.1496062992125982</v>
      </c>
      <c r="O174" s="55">
        <f t="shared" si="31"/>
        <v>3.2961328834674277</v>
      </c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</row>
    <row r="175" spans="1:52" s="47" customFormat="1" ht="13.5" customHeight="1">
      <c r="A175" s="58" t="s">
        <v>13</v>
      </c>
      <c r="B175" s="57">
        <f>方向別!I220</f>
        <v>29</v>
      </c>
      <c r="C175" s="57">
        <f>方向別!J220</f>
        <v>2</v>
      </c>
      <c r="D175" s="57">
        <f>方向別!K220</f>
        <v>2</v>
      </c>
      <c r="E175" s="57">
        <f>方向別!L220</f>
        <v>5</v>
      </c>
      <c r="F175" s="57">
        <f t="shared" si="26"/>
        <v>38</v>
      </c>
      <c r="G175" s="56">
        <f t="shared" si="27"/>
        <v>18.421052631578945</v>
      </c>
      <c r="H175" s="55">
        <f t="shared" si="28"/>
        <v>1.0488545404361027</v>
      </c>
      <c r="I175" s="57">
        <f>SUM(方向別!B15,方向別!I97)</f>
        <v>101</v>
      </c>
      <c r="J175" s="57">
        <f>SUM(方向別!C15,方向別!J97)</f>
        <v>4</v>
      </c>
      <c r="K175" s="57">
        <f>SUM(方向別!D15,方向別!K97)</f>
        <v>14</v>
      </c>
      <c r="L175" s="57">
        <f>SUM(方向別!E15,方向別!L97)</f>
        <v>4</v>
      </c>
      <c r="M175" s="57">
        <f t="shared" si="29"/>
        <v>123</v>
      </c>
      <c r="N175" s="56">
        <f t="shared" si="30"/>
        <v>6.5040650406504072</v>
      </c>
      <c r="O175" s="55">
        <f t="shared" si="31"/>
        <v>3.1923176745393205</v>
      </c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</row>
    <row r="176" spans="1:52" s="47" customFormat="1" ht="13.5" customHeight="1">
      <c r="A176" s="58" t="s">
        <v>14</v>
      </c>
      <c r="B176" s="57">
        <f>方向別!I221</f>
        <v>44</v>
      </c>
      <c r="C176" s="57">
        <f>方向別!J221</f>
        <v>1</v>
      </c>
      <c r="D176" s="57">
        <f>方向別!K221</f>
        <v>5</v>
      </c>
      <c r="E176" s="57">
        <f>方向別!L221</f>
        <v>3</v>
      </c>
      <c r="F176" s="57">
        <f t="shared" si="26"/>
        <v>53</v>
      </c>
      <c r="G176" s="56">
        <f t="shared" si="27"/>
        <v>7.5471698113207548</v>
      </c>
      <c r="H176" s="55">
        <f t="shared" si="28"/>
        <v>1.4628760695556169</v>
      </c>
      <c r="I176" s="57">
        <f>SUM(方向別!B16,方向別!I98)</f>
        <v>108</v>
      </c>
      <c r="J176" s="57">
        <f>SUM(方向別!C16,方向別!J98)</f>
        <v>1</v>
      </c>
      <c r="K176" s="57">
        <f>SUM(方向別!D16,方向別!K98)</f>
        <v>13</v>
      </c>
      <c r="L176" s="57">
        <f>SUM(方向別!E16,方向別!L98)</f>
        <v>3</v>
      </c>
      <c r="M176" s="57">
        <f t="shared" si="29"/>
        <v>125</v>
      </c>
      <c r="N176" s="56">
        <f t="shared" si="30"/>
        <v>3.2</v>
      </c>
      <c r="O176" s="55">
        <f t="shared" si="31"/>
        <v>3.2442252790033739</v>
      </c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</row>
    <row r="177" spans="1:52" s="47" customFormat="1" ht="13.5" customHeight="1">
      <c r="A177" s="54" t="s">
        <v>15</v>
      </c>
      <c r="B177" s="53">
        <f>SUM(B171:B176)</f>
        <v>192</v>
      </c>
      <c r="C177" s="53">
        <f>SUM(C171:C176)</f>
        <v>10</v>
      </c>
      <c r="D177" s="53">
        <f>SUM(D171:D176)</f>
        <v>27</v>
      </c>
      <c r="E177" s="53">
        <f>SUM(E171:E176)</f>
        <v>17</v>
      </c>
      <c r="F177" s="53">
        <f t="shared" si="26"/>
        <v>246</v>
      </c>
      <c r="G177" s="52">
        <f t="shared" si="27"/>
        <v>10.975609756097562</v>
      </c>
      <c r="H177" s="51">
        <f t="shared" si="28"/>
        <v>6.7899530775600336</v>
      </c>
      <c r="I177" s="53">
        <f>SUM(I171:I176)</f>
        <v>549</v>
      </c>
      <c r="J177" s="53">
        <f>SUM(J171:J176)</f>
        <v>7</v>
      </c>
      <c r="K177" s="53">
        <f>SUM(K171:K176)</f>
        <v>70</v>
      </c>
      <c r="L177" s="53">
        <f>SUM(L171:L176)</f>
        <v>23</v>
      </c>
      <c r="M177" s="53">
        <f t="shared" si="29"/>
        <v>649</v>
      </c>
      <c r="N177" s="52">
        <f t="shared" si="30"/>
        <v>4.6224961479198763</v>
      </c>
      <c r="O177" s="51">
        <f t="shared" si="31"/>
        <v>16.84401764858552</v>
      </c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</row>
    <row r="178" spans="1:52" s="47" customFormat="1" ht="13.5" customHeight="1">
      <c r="A178" s="62" t="s">
        <v>16</v>
      </c>
      <c r="B178" s="61">
        <f>方向別!I223</f>
        <v>32</v>
      </c>
      <c r="C178" s="61">
        <f>方向別!J223</f>
        <v>2</v>
      </c>
      <c r="D178" s="61">
        <f>方向別!K223</f>
        <v>0</v>
      </c>
      <c r="E178" s="61">
        <f>方向別!L223</f>
        <v>3</v>
      </c>
      <c r="F178" s="61">
        <f t="shared" si="26"/>
        <v>37</v>
      </c>
      <c r="G178" s="60">
        <f t="shared" si="27"/>
        <v>13.513513513513514</v>
      </c>
      <c r="H178" s="59">
        <f t="shared" si="28"/>
        <v>1.0212531051614684</v>
      </c>
      <c r="I178" s="61">
        <f>SUM(方向別!B18,方向別!I100)</f>
        <v>156</v>
      </c>
      <c r="J178" s="61">
        <f>SUM(方向別!C18,方向別!J100)</f>
        <v>3</v>
      </c>
      <c r="K178" s="61">
        <f>SUM(方向別!D18,方向別!K100)</f>
        <v>19</v>
      </c>
      <c r="L178" s="61">
        <f>SUM(方向別!E18,方向別!L100)</f>
        <v>3</v>
      </c>
      <c r="M178" s="61">
        <f t="shared" si="29"/>
        <v>181</v>
      </c>
      <c r="N178" s="60">
        <f t="shared" si="30"/>
        <v>3.3149171270718232</v>
      </c>
      <c r="O178" s="59">
        <f t="shared" si="31"/>
        <v>4.6976382039968856</v>
      </c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</row>
    <row r="179" spans="1:52" s="47" customFormat="1" ht="13.5" customHeight="1">
      <c r="A179" s="58" t="s">
        <v>17</v>
      </c>
      <c r="B179" s="57">
        <f>方向別!I224</f>
        <v>28</v>
      </c>
      <c r="C179" s="57">
        <f>方向別!J224</f>
        <v>2</v>
      </c>
      <c r="D179" s="57">
        <f>方向別!K224</f>
        <v>1</v>
      </c>
      <c r="E179" s="57">
        <f>方向別!L224</f>
        <v>3</v>
      </c>
      <c r="F179" s="57">
        <f t="shared" si="26"/>
        <v>34</v>
      </c>
      <c r="G179" s="56">
        <f t="shared" si="27"/>
        <v>14.705882352941178</v>
      </c>
      <c r="H179" s="55">
        <f t="shared" si="28"/>
        <v>0.93844879933756542</v>
      </c>
      <c r="I179" s="57">
        <f>SUM(方向別!B19,方向別!I101)</f>
        <v>127</v>
      </c>
      <c r="J179" s="57">
        <f>SUM(方向別!C19,方向別!J101)</f>
        <v>4</v>
      </c>
      <c r="K179" s="57">
        <f>SUM(方向別!D19,方向別!K101)</f>
        <v>10</v>
      </c>
      <c r="L179" s="57">
        <f>SUM(方向別!E19,方向別!L101)</f>
        <v>4</v>
      </c>
      <c r="M179" s="57">
        <f t="shared" si="29"/>
        <v>145</v>
      </c>
      <c r="N179" s="56">
        <f t="shared" si="30"/>
        <v>5.5172413793103452</v>
      </c>
      <c r="O179" s="55">
        <f t="shared" si="31"/>
        <v>3.7633013236439137</v>
      </c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</row>
    <row r="180" spans="1:52" s="47" customFormat="1" ht="13.5" customHeight="1">
      <c r="A180" s="58" t="s">
        <v>18</v>
      </c>
      <c r="B180" s="57">
        <f>方向別!I225</f>
        <v>34</v>
      </c>
      <c r="C180" s="57">
        <f>方向別!J225</f>
        <v>2</v>
      </c>
      <c r="D180" s="57">
        <f>方向別!K225</f>
        <v>8</v>
      </c>
      <c r="E180" s="57">
        <f>方向別!L225</f>
        <v>3</v>
      </c>
      <c r="F180" s="57">
        <f t="shared" si="26"/>
        <v>47</v>
      </c>
      <c r="G180" s="56">
        <f t="shared" si="27"/>
        <v>10.638297872340425</v>
      </c>
      <c r="H180" s="55">
        <f t="shared" si="28"/>
        <v>1.2972674579078112</v>
      </c>
      <c r="I180" s="57">
        <f>SUM(方向別!B20,方向別!I102)</f>
        <v>103</v>
      </c>
      <c r="J180" s="57">
        <f>SUM(方向別!C20,方向別!J102)</f>
        <v>1</v>
      </c>
      <c r="K180" s="57">
        <f>SUM(方向別!D20,方向別!K102)</f>
        <v>12</v>
      </c>
      <c r="L180" s="57">
        <f>SUM(方向別!E20,方向別!L102)</f>
        <v>5</v>
      </c>
      <c r="M180" s="57">
        <f t="shared" si="29"/>
        <v>121</v>
      </c>
      <c r="N180" s="56">
        <f t="shared" si="30"/>
        <v>4.9586776859504136</v>
      </c>
      <c r="O180" s="55">
        <f t="shared" si="31"/>
        <v>3.1404100700752662</v>
      </c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</row>
    <row r="181" spans="1:52" s="47" customFormat="1" ht="13.5" customHeight="1">
      <c r="A181" s="58" t="s">
        <v>19</v>
      </c>
      <c r="B181" s="57">
        <f>方向別!I226</f>
        <v>34</v>
      </c>
      <c r="C181" s="57">
        <f>方向別!J226</f>
        <v>1</v>
      </c>
      <c r="D181" s="57">
        <f>方向別!K226</f>
        <v>5</v>
      </c>
      <c r="E181" s="57">
        <f>方向別!L226</f>
        <v>6</v>
      </c>
      <c r="F181" s="57">
        <f t="shared" si="26"/>
        <v>46</v>
      </c>
      <c r="G181" s="56">
        <f t="shared" si="27"/>
        <v>15.217391304347828</v>
      </c>
      <c r="H181" s="55">
        <f t="shared" si="28"/>
        <v>1.2696660226331768</v>
      </c>
      <c r="I181" s="57">
        <f>SUM(方向別!B21,方向別!I103)</f>
        <v>72</v>
      </c>
      <c r="J181" s="57">
        <f>SUM(方向別!C21,方向別!J103)</f>
        <v>4</v>
      </c>
      <c r="K181" s="57">
        <f>SUM(方向別!D21,方向別!K103)</f>
        <v>7</v>
      </c>
      <c r="L181" s="57">
        <f>SUM(方向別!E21,方向別!L103)</f>
        <v>5</v>
      </c>
      <c r="M181" s="57">
        <f t="shared" si="29"/>
        <v>88</v>
      </c>
      <c r="N181" s="56">
        <f t="shared" si="30"/>
        <v>10.227272727272728</v>
      </c>
      <c r="O181" s="55">
        <f t="shared" si="31"/>
        <v>2.2839345964183755</v>
      </c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</row>
    <row r="182" spans="1:52" s="47" customFormat="1" ht="13.5" customHeight="1">
      <c r="A182" s="58" t="s">
        <v>20</v>
      </c>
      <c r="B182" s="57">
        <f>方向別!I227</f>
        <v>32</v>
      </c>
      <c r="C182" s="57">
        <f>方向別!J227</f>
        <v>1</v>
      </c>
      <c r="D182" s="57">
        <f>方向別!K227</f>
        <v>10</v>
      </c>
      <c r="E182" s="57">
        <f>方向別!L227</f>
        <v>9</v>
      </c>
      <c r="F182" s="57">
        <f t="shared" si="26"/>
        <v>52</v>
      </c>
      <c r="G182" s="56">
        <f t="shared" si="27"/>
        <v>19.230769230769234</v>
      </c>
      <c r="H182" s="55">
        <f t="shared" si="28"/>
        <v>1.4352746342809828</v>
      </c>
      <c r="I182" s="57">
        <f>SUM(方向別!B22,方向別!I104)</f>
        <v>114</v>
      </c>
      <c r="J182" s="57">
        <f>SUM(方向別!C22,方向別!J104)</f>
        <v>1</v>
      </c>
      <c r="K182" s="57">
        <f>SUM(方向別!D22,方向別!K104)</f>
        <v>5</v>
      </c>
      <c r="L182" s="57">
        <f>SUM(方向別!E22,方向別!L104)</f>
        <v>2</v>
      </c>
      <c r="M182" s="57">
        <f t="shared" si="29"/>
        <v>122</v>
      </c>
      <c r="N182" s="56">
        <f t="shared" si="30"/>
        <v>2.459016393442623</v>
      </c>
      <c r="O182" s="55">
        <f t="shared" si="31"/>
        <v>3.1663638723072927</v>
      </c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</row>
    <row r="183" spans="1:52" s="47" customFormat="1" ht="13.5" customHeight="1">
      <c r="A183" s="58" t="s">
        <v>21</v>
      </c>
      <c r="B183" s="57">
        <f>方向別!I228</f>
        <v>30</v>
      </c>
      <c r="C183" s="57">
        <f>方向別!J228</f>
        <v>1</v>
      </c>
      <c r="D183" s="57">
        <f>方向別!K228</f>
        <v>6</v>
      </c>
      <c r="E183" s="57">
        <f>方向別!L228</f>
        <v>3</v>
      </c>
      <c r="F183" s="57">
        <f t="shared" si="26"/>
        <v>40</v>
      </c>
      <c r="G183" s="56">
        <f t="shared" si="27"/>
        <v>10</v>
      </c>
      <c r="H183" s="55">
        <f t="shared" si="28"/>
        <v>1.1040574109853711</v>
      </c>
      <c r="I183" s="57">
        <f>SUM(方向別!B23,方向別!I105)</f>
        <v>68</v>
      </c>
      <c r="J183" s="57">
        <f>SUM(方向別!C23,方向別!J105)</f>
        <v>3</v>
      </c>
      <c r="K183" s="57">
        <f>SUM(方向別!D23,方向別!K105)</f>
        <v>8</v>
      </c>
      <c r="L183" s="57">
        <f>SUM(方向別!E23,方向別!L105)</f>
        <v>6</v>
      </c>
      <c r="M183" s="57">
        <f t="shared" si="29"/>
        <v>85</v>
      </c>
      <c r="N183" s="56">
        <f t="shared" si="30"/>
        <v>10.588235294117647</v>
      </c>
      <c r="O183" s="55">
        <f t="shared" si="31"/>
        <v>2.2060731897222943</v>
      </c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</row>
    <row r="184" spans="1:52" s="47" customFormat="1" ht="13.5" customHeight="1">
      <c r="A184" s="54" t="s">
        <v>15</v>
      </c>
      <c r="B184" s="53">
        <f>SUM(B178:B183)</f>
        <v>190</v>
      </c>
      <c r="C184" s="53">
        <f>SUM(C178:C183)</f>
        <v>9</v>
      </c>
      <c r="D184" s="53">
        <f>SUM(D178:D183)</f>
        <v>30</v>
      </c>
      <c r="E184" s="53">
        <f>SUM(E178:E183)</f>
        <v>27</v>
      </c>
      <c r="F184" s="53">
        <f t="shared" si="26"/>
        <v>256</v>
      </c>
      <c r="G184" s="52">
        <f t="shared" si="27"/>
        <v>14.0625</v>
      </c>
      <c r="H184" s="51">
        <f t="shared" si="28"/>
        <v>7.065967430306376</v>
      </c>
      <c r="I184" s="53">
        <f>SUM(I178:I183)</f>
        <v>640</v>
      </c>
      <c r="J184" s="53">
        <f>SUM(J178:J183)</f>
        <v>16</v>
      </c>
      <c r="K184" s="53">
        <f>SUM(K178:K183)</f>
        <v>61</v>
      </c>
      <c r="L184" s="53">
        <f>SUM(L178:L183)</f>
        <v>25</v>
      </c>
      <c r="M184" s="53">
        <f t="shared" si="29"/>
        <v>742</v>
      </c>
      <c r="N184" s="52">
        <f t="shared" si="30"/>
        <v>5.5256064690026951</v>
      </c>
      <c r="O184" s="51">
        <f t="shared" si="31"/>
        <v>19.257721256164029</v>
      </c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</row>
    <row r="185" spans="1:52" s="47" customFormat="1" ht="13.5" customHeight="1">
      <c r="A185" s="58" t="s">
        <v>22</v>
      </c>
      <c r="B185" s="57">
        <f>方向別!I230</f>
        <v>117</v>
      </c>
      <c r="C185" s="57">
        <f>方向別!J230</f>
        <v>4</v>
      </c>
      <c r="D185" s="57">
        <f>方向別!K230</f>
        <v>31</v>
      </c>
      <c r="E185" s="57">
        <f>方向別!L230</f>
        <v>47</v>
      </c>
      <c r="F185" s="57">
        <f t="shared" si="26"/>
        <v>199</v>
      </c>
      <c r="G185" s="56">
        <f t="shared" si="27"/>
        <v>25.628140703517587</v>
      </c>
      <c r="H185" s="55">
        <f t="shared" si="28"/>
        <v>5.4926856196522218</v>
      </c>
      <c r="I185" s="57">
        <f>SUM(方向別!B25,方向別!I107)</f>
        <v>203</v>
      </c>
      <c r="J185" s="57">
        <f>SUM(方向別!C25,方向別!J107)</f>
        <v>3</v>
      </c>
      <c r="K185" s="57">
        <f>SUM(方向別!D25,方向別!K107)</f>
        <v>50</v>
      </c>
      <c r="L185" s="57">
        <f>SUM(方向別!E25,方向別!L107)</f>
        <v>50</v>
      </c>
      <c r="M185" s="57">
        <f t="shared" si="29"/>
        <v>306</v>
      </c>
      <c r="N185" s="56">
        <f t="shared" si="30"/>
        <v>17.320261437908496</v>
      </c>
      <c r="O185" s="55">
        <f t="shared" si="31"/>
        <v>7.9418634830002599</v>
      </c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</row>
    <row r="186" spans="1:52" s="47" customFormat="1" ht="13.5" customHeight="1">
      <c r="A186" s="58" t="s">
        <v>23</v>
      </c>
      <c r="B186" s="57">
        <f>方向別!I231</f>
        <v>106</v>
      </c>
      <c r="C186" s="57">
        <f>方向別!J231</f>
        <v>4</v>
      </c>
      <c r="D186" s="57">
        <f>方向別!K231</f>
        <v>36</v>
      </c>
      <c r="E186" s="57">
        <f>方向別!L231</f>
        <v>37</v>
      </c>
      <c r="F186" s="57">
        <f t="shared" si="26"/>
        <v>183</v>
      </c>
      <c r="G186" s="56">
        <f t="shared" si="27"/>
        <v>22.404371584699454</v>
      </c>
      <c r="H186" s="55">
        <f t="shared" si="28"/>
        <v>5.0510626552580735</v>
      </c>
      <c r="I186" s="57">
        <f>SUM(方向別!B26,方向別!I108)</f>
        <v>222</v>
      </c>
      <c r="J186" s="57">
        <f>SUM(方向別!C26,方向別!J108)</f>
        <v>1</v>
      </c>
      <c r="K186" s="57">
        <f>SUM(方向別!D26,方向別!K108)</f>
        <v>32</v>
      </c>
      <c r="L186" s="57">
        <f>SUM(方向別!E26,方向別!L108)</f>
        <v>37</v>
      </c>
      <c r="M186" s="57">
        <f t="shared" si="29"/>
        <v>292</v>
      </c>
      <c r="N186" s="56">
        <f t="shared" si="30"/>
        <v>13.013698630136986</v>
      </c>
      <c r="O186" s="55">
        <f t="shared" si="31"/>
        <v>7.5785102517518812</v>
      </c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</row>
    <row r="187" spans="1:52" s="47" customFormat="1" ht="13.5" customHeight="1">
      <c r="A187" s="58" t="s">
        <v>24</v>
      </c>
      <c r="B187" s="57">
        <f>方向別!I232</f>
        <v>122</v>
      </c>
      <c r="C187" s="57">
        <f>方向別!J232</f>
        <v>3</v>
      </c>
      <c r="D187" s="57">
        <f>方向別!K232</f>
        <v>41</v>
      </c>
      <c r="E187" s="57">
        <f>方向別!L232</f>
        <v>31</v>
      </c>
      <c r="F187" s="57">
        <f t="shared" si="26"/>
        <v>197</v>
      </c>
      <c r="G187" s="56">
        <f t="shared" si="27"/>
        <v>17.258883248730964</v>
      </c>
      <c r="H187" s="55">
        <f t="shared" si="28"/>
        <v>5.4374827491029532</v>
      </c>
      <c r="I187" s="57">
        <f>SUM(方向別!B27,方向別!I109)</f>
        <v>145</v>
      </c>
      <c r="J187" s="57">
        <f>SUM(方向別!C27,方向別!J109)</f>
        <v>3</v>
      </c>
      <c r="K187" s="57">
        <f>SUM(方向別!D27,方向別!K109)</f>
        <v>44</v>
      </c>
      <c r="L187" s="57">
        <f>SUM(方向別!E27,方向別!L109)</f>
        <v>33</v>
      </c>
      <c r="M187" s="57">
        <f t="shared" si="29"/>
        <v>225</v>
      </c>
      <c r="N187" s="56">
        <f t="shared" si="30"/>
        <v>16</v>
      </c>
      <c r="O187" s="55">
        <f t="shared" si="31"/>
        <v>5.8396055022060729</v>
      </c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</row>
    <row r="188" spans="1:52" s="47" customFormat="1" ht="13.5" customHeight="1">
      <c r="A188" s="58" t="s">
        <v>25</v>
      </c>
      <c r="B188" s="57">
        <f>方向別!I233</f>
        <v>198</v>
      </c>
      <c r="C188" s="57">
        <f>方向別!J233</f>
        <v>3</v>
      </c>
      <c r="D188" s="57">
        <f>方向別!K233</f>
        <v>39</v>
      </c>
      <c r="E188" s="57">
        <f>方向別!L233</f>
        <v>25</v>
      </c>
      <c r="F188" s="57">
        <f t="shared" si="26"/>
        <v>265</v>
      </c>
      <c r="G188" s="56">
        <f t="shared" si="27"/>
        <v>10.566037735849058</v>
      </c>
      <c r="H188" s="55">
        <f t="shared" si="28"/>
        <v>7.3143803477780853</v>
      </c>
      <c r="I188" s="57">
        <f>SUM(方向別!B28,方向別!I110)</f>
        <v>202</v>
      </c>
      <c r="J188" s="57">
        <f>SUM(方向別!C28,方向別!J110)</f>
        <v>6</v>
      </c>
      <c r="K188" s="57">
        <f>SUM(方向別!D28,方向別!K110)</f>
        <v>28</v>
      </c>
      <c r="L188" s="57">
        <f>SUM(方向別!E28,方向別!L110)</f>
        <v>33</v>
      </c>
      <c r="M188" s="57">
        <f t="shared" si="29"/>
        <v>269</v>
      </c>
      <c r="N188" s="56">
        <f t="shared" si="30"/>
        <v>14.49814126394052</v>
      </c>
      <c r="O188" s="55">
        <f t="shared" si="31"/>
        <v>6.9815728004152602</v>
      </c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</row>
    <row r="189" spans="1:52" s="47" customFormat="1" ht="13.5" customHeight="1">
      <c r="A189" s="58" t="s">
        <v>26</v>
      </c>
      <c r="B189" s="57">
        <f>方向別!I234</f>
        <v>175</v>
      </c>
      <c r="C189" s="57">
        <f>方向別!J234</f>
        <v>1</v>
      </c>
      <c r="D189" s="57">
        <f>方向別!K234</f>
        <v>40</v>
      </c>
      <c r="E189" s="57">
        <f>方向別!L234</f>
        <v>34</v>
      </c>
      <c r="F189" s="57">
        <f t="shared" si="26"/>
        <v>250</v>
      </c>
      <c r="G189" s="56">
        <f t="shared" si="27"/>
        <v>14.000000000000002</v>
      </c>
      <c r="H189" s="55">
        <f t="shared" si="28"/>
        <v>6.9003588186585691</v>
      </c>
      <c r="I189" s="57">
        <f>SUM(方向別!B29,方向別!I111)</f>
        <v>170</v>
      </c>
      <c r="J189" s="57">
        <f>SUM(方向別!C29,方向別!J111)</f>
        <v>6</v>
      </c>
      <c r="K189" s="57">
        <f>SUM(方向別!D29,方向別!K111)</f>
        <v>46</v>
      </c>
      <c r="L189" s="57">
        <f>SUM(方向別!E29,方向別!L111)</f>
        <v>29</v>
      </c>
      <c r="M189" s="57">
        <f t="shared" si="29"/>
        <v>251</v>
      </c>
      <c r="N189" s="56">
        <f t="shared" si="30"/>
        <v>13.944223107569719</v>
      </c>
      <c r="O189" s="55">
        <f t="shared" si="31"/>
        <v>6.5144043602387747</v>
      </c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</row>
    <row r="190" spans="1:52" s="47" customFormat="1" ht="13.5" customHeight="1">
      <c r="A190" s="58" t="s">
        <v>27</v>
      </c>
      <c r="B190" s="57">
        <f>方向別!I235</f>
        <v>201</v>
      </c>
      <c r="C190" s="57">
        <f>方向別!J235</f>
        <v>2</v>
      </c>
      <c r="D190" s="57">
        <f>方向別!K235</f>
        <v>36</v>
      </c>
      <c r="E190" s="57">
        <f>方向別!L235</f>
        <v>28</v>
      </c>
      <c r="F190" s="57">
        <f t="shared" si="26"/>
        <v>267</v>
      </c>
      <c r="G190" s="56">
        <f t="shared" si="27"/>
        <v>11.235955056179774</v>
      </c>
      <c r="H190" s="55">
        <f t="shared" si="28"/>
        <v>7.3695832183273522</v>
      </c>
      <c r="I190" s="57">
        <f>SUM(方向別!B30,方向別!I112)</f>
        <v>153</v>
      </c>
      <c r="J190" s="57">
        <f>SUM(方向別!C30,方向別!J112)</f>
        <v>0</v>
      </c>
      <c r="K190" s="57">
        <f>SUM(方向別!D30,方向別!K112)</f>
        <v>36</v>
      </c>
      <c r="L190" s="57">
        <f>SUM(方向別!E30,方向別!L112)</f>
        <v>24</v>
      </c>
      <c r="M190" s="57">
        <f t="shared" si="29"/>
        <v>213</v>
      </c>
      <c r="N190" s="56">
        <f t="shared" si="30"/>
        <v>11.267605633802818</v>
      </c>
      <c r="O190" s="55">
        <f t="shared" si="31"/>
        <v>5.5281598754217498</v>
      </c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</row>
    <row r="191" spans="1:52" s="47" customFormat="1" ht="13.5" customHeight="1">
      <c r="A191" s="58" t="s">
        <v>28</v>
      </c>
      <c r="B191" s="57">
        <f>方向別!I236</f>
        <v>183</v>
      </c>
      <c r="C191" s="57">
        <f>方向別!J236</f>
        <v>6</v>
      </c>
      <c r="D191" s="57">
        <f>方向別!K236</f>
        <v>40</v>
      </c>
      <c r="E191" s="57">
        <f>方向別!L236</f>
        <v>31</v>
      </c>
      <c r="F191" s="57">
        <f t="shared" si="26"/>
        <v>260</v>
      </c>
      <c r="G191" s="56">
        <f t="shared" si="27"/>
        <v>14.23076923076923</v>
      </c>
      <c r="H191" s="55">
        <f t="shared" si="28"/>
        <v>7.1763731714049133</v>
      </c>
      <c r="I191" s="57">
        <f>SUM(方向別!B31,方向別!I113)</f>
        <v>161</v>
      </c>
      <c r="J191" s="57">
        <f>SUM(方向別!C31,方向別!J113)</f>
        <v>4</v>
      </c>
      <c r="K191" s="57">
        <f>SUM(方向別!D31,方向別!K113)</f>
        <v>32</v>
      </c>
      <c r="L191" s="57">
        <f>SUM(方向別!E31,方向別!L113)</f>
        <v>28</v>
      </c>
      <c r="M191" s="57">
        <f t="shared" si="29"/>
        <v>225</v>
      </c>
      <c r="N191" s="56">
        <f t="shared" si="30"/>
        <v>14.222222222222221</v>
      </c>
      <c r="O191" s="55">
        <f t="shared" si="31"/>
        <v>5.8396055022060729</v>
      </c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</row>
    <row r="192" spans="1:52" s="47" customFormat="1" ht="13.5" customHeight="1">
      <c r="A192" s="135" t="s">
        <v>89</v>
      </c>
      <c r="B192" s="131">
        <f>方向別!I237</f>
        <v>255</v>
      </c>
      <c r="C192" s="131">
        <f>方向別!J237</f>
        <v>3</v>
      </c>
      <c r="D192" s="131">
        <f>方向別!K237</f>
        <v>42</v>
      </c>
      <c r="E192" s="131">
        <f>方向別!L237</f>
        <v>24</v>
      </c>
      <c r="F192" s="131">
        <f t="shared" si="26"/>
        <v>324</v>
      </c>
      <c r="G192" s="132">
        <f t="shared" si="27"/>
        <v>8.3333333333333321</v>
      </c>
      <c r="H192" s="133">
        <f t="shared" si="28"/>
        <v>8.9428650289815081</v>
      </c>
      <c r="I192" s="131">
        <f>SUM(方向別!B32,方向別!I114)</f>
        <v>148</v>
      </c>
      <c r="J192" s="131">
        <f>SUM(方向別!C32,方向別!J114)</f>
        <v>3</v>
      </c>
      <c r="K192" s="131">
        <f>SUM(方向別!D32,方向別!K114)</f>
        <v>42</v>
      </c>
      <c r="L192" s="131">
        <f>SUM(方向別!E32,方向別!L114)</f>
        <v>22</v>
      </c>
      <c r="M192" s="131">
        <f t="shared" si="29"/>
        <v>215</v>
      </c>
      <c r="N192" s="132">
        <f t="shared" si="30"/>
        <v>11.627906976744185</v>
      </c>
      <c r="O192" s="133">
        <f t="shared" si="31"/>
        <v>5.5800674798858028</v>
      </c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</row>
    <row r="193" spans="1:52" s="47" customFormat="1" ht="13.5" customHeight="1">
      <c r="A193" s="62" t="s">
        <v>29</v>
      </c>
      <c r="B193" s="61">
        <f>方向別!I238</f>
        <v>64</v>
      </c>
      <c r="C193" s="61">
        <f>方向別!J238</f>
        <v>0</v>
      </c>
      <c r="D193" s="61">
        <f>方向別!K238</f>
        <v>11</v>
      </c>
      <c r="E193" s="61">
        <f>方向別!L238</f>
        <v>6</v>
      </c>
      <c r="F193" s="61">
        <f t="shared" si="26"/>
        <v>81</v>
      </c>
      <c r="G193" s="60">
        <f t="shared" si="27"/>
        <v>7.4074074074074066</v>
      </c>
      <c r="H193" s="59">
        <f t="shared" si="28"/>
        <v>2.235716257245377</v>
      </c>
      <c r="I193" s="61">
        <f>SUM(方向別!B33,方向別!I115)</f>
        <v>33</v>
      </c>
      <c r="J193" s="61">
        <f>SUM(方向別!C33,方向別!J115)</f>
        <v>0</v>
      </c>
      <c r="K193" s="61">
        <f>SUM(方向別!D33,方向別!K115)</f>
        <v>4</v>
      </c>
      <c r="L193" s="61">
        <f>SUM(方向別!E33,方向別!L115)</f>
        <v>4</v>
      </c>
      <c r="M193" s="61">
        <f t="shared" si="29"/>
        <v>41</v>
      </c>
      <c r="N193" s="60">
        <f t="shared" si="30"/>
        <v>9.7560975609756095</v>
      </c>
      <c r="O193" s="59">
        <f t="shared" si="31"/>
        <v>1.0641058915131067</v>
      </c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</row>
    <row r="194" spans="1:52" s="47" customFormat="1" ht="13.5" customHeight="1">
      <c r="A194" s="58" t="s">
        <v>30</v>
      </c>
      <c r="B194" s="57">
        <f>方向別!I239</f>
        <v>89</v>
      </c>
      <c r="C194" s="57">
        <f>方向別!J239</f>
        <v>2</v>
      </c>
      <c r="D194" s="57">
        <f>方向別!K239</f>
        <v>10</v>
      </c>
      <c r="E194" s="57">
        <f>方向別!L239</f>
        <v>3</v>
      </c>
      <c r="F194" s="57">
        <f t="shared" si="26"/>
        <v>104</v>
      </c>
      <c r="G194" s="56">
        <f t="shared" si="27"/>
        <v>4.8076923076923084</v>
      </c>
      <c r="H194" s="55">
        <f t="shared" si="28"/>
        <v>2.8705492685619656</v>
      </c>
      <c r="I194" s="57">
        <f>SUM(方向別!B34,方向別!I116)</f>
        <v>40</v>
      </c>
      <c r="J194" s="57">
        <f>SUM(方向別!C34,方向別!J116)</f>
        <v>1</v>
      </c>
      <c r="K194" s="57">
        <f>SUM(方向別!D34,方向別!K116)</f>
        <v>2</v>
      </c>
      <c r="L194" s="57">
        <f>SUM(方向別!E34,方向別!L116)</f>
        <v>2</v>
      </c>
      <c r="M194" s="57">
        <f t="shared" si="29"/>
        <v>45</v>
      </c>
      <c r="N194" s="56">
        <f t="shared" si="30"/>
        <v>6.666666666666667</v>
      </c>
      <c r="O194" s="55">
        <f t="shared" si="31"/>
        <v>1.1679211004412147</v>
      </c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</row>
    <row r="195" spans="1:52" s="47" customFormat="1" ht="13.5" customHeight="1">
      <c r="A195" s="58" t="s">
        <v>31</v>
      </c>
      <c r="B195" s="57">
        <f>方向別!I240</f>
        <v>97</v>
      </c>
      <c r="C195" s="57">
        <f>方向別!J240</f>
        <v>6</v>
      </c>
      <c r="D195" s="57">
        <f>方向別!K240</f>
        <v>17</v>
      </c>
      <c r="E195" s="57">
        <f>方向別!L240</f>
        <v>5</v>
      </c>
      <c r="F195" s="57">
        <f t="shared" si="26"/>
        <v>125</v>
      </c>
      <c r="G195" s="56">
        <f t="shared" si="27"/>
        <v>8.7999999999999989</v>
      </c>
      <c r="H195" s="55">
        <f t="shared" si="28"/>
        <v>3.4501794093292846</v>
      </c>
      <c r="I195" s="57">
        <f>SUM(方向別!B35,方向別!I117)</f>
        <v>24</v>
      </c>
      <c r="J195" s="57">
        <f>SUM(方向別!C35,方向別!J117)</f>
        <v>0</v>
      </c>
      <c r="K195" s="57">
        <f>SUM(方向別!D35,方向別!K117)</f>
        <v>5</v>
      </c>
      <c r="L195" s="57">
        <f>SUM(方向別!E35,方向別!L117)</f>
        <v>2</v>
      </c>
      <c r="M195" s="57">
        <f t="shared" si="29"/>
        <v>31</v>
      </c>
      <c r="N195" s="56">
        <f t="shared" si="30"/>
        <v>6.4516129032258061</v>
      </c>
      <c r="O195" s="55">
        <f t="shared" si="31"/>
        <v>0.80456786919283674</v>
      </c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</row>
    <row r="196" spans="1:52" s="47" customFormat="1" ht="13.5" customHeight="1">
      <c r="A196" s="58" t="s">
        <v>32</v>
      </c>
      <c r="B196" s="57">
        <f>方向別!I241</f>
        <v>73</v>
      </c>
      <c r="C196" s="57">
        <f>方向別!J241</f>
        <v>0</v>
      </c>
      <c r="D196" s="57">
        <f>方向別!K241</f>
        <v>4</v>
      </c>
      <c r="E196" s="57">
        <f>方向別!L241</f>
        <v>2</v>
      </c>
      <c r="F196" s="57">
        <f t="shared" si="26"/>
        <v>79</v>
      </c>
      <c r="G196" s="56">
        <f t="shared" si="27"/>
        <v>2.5316455696202533</v>
      </c>
      <c r="H196" s="55">
        <f t="shared" si="28"/>
        <v>2.1805133866961084</v>
      </c>
      <c r="I196" s="57">
        <f>SUM(方向別!B36,方向別!I118)</f>
        <v>36</v>
      </c>
      <c r="J196" s="57">
        <f>SUM(方向別!C36,方向別!J118)</f>
        <v>3</v>
      </c>
      <c r="K196" s="57">
        <f>SUM(方向別!D36,方向別!K118)</f>
        <v>7</v>
      </c>
      <c r="L196" s="57">
        <f>SUM(方向別!E36,方向別!L118)</f>
        <v>2</v>
      </c>
      <c r="M196" s="57">
        <f t="shared" si="29"/>
        <v>48</v>
      </c>
      <c r="N196" s="56">
        <f t="shared" si="30"/>
        <v>10.416666666666668</v>
      </c>
      <c r="O196" s="55">
        <f t="shared" si="31"/>
        <v>1.2457825071372957</v>
      </c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</row>
    <row r="197" spans="1:52" s="47" customFormat="1" ht="13.5" customHeight="1">
      <c r="A197" s="58" t="s">
        <v>33</v>
      </c>
      <c r="B197" s="57">
        <f>方向別!I242</f>
        <v>146</v>
      </c>
      <c r="C197" s="57">
        <f>方向別!J242</f>
        <v>3</v>
      </c>
      <c r="D197" s="57">
        <f>方向別!K242</f>
        <v>19</v>
      </c>
      <c r="E197" s="57">
        <f>方向別!L242</f>
        <v>2</v>
      </c>
      <c r="F197" s="57">
        <f t="shared" si="26"/>
        <v>170</v>
      </c>
      <c r="G197" s="56">
        <f t="shared" si="27"/>
        <v>2.9411764705882351</v>
      </c>
      <c r="H197" s="55">
        <f t="shared" si="28"/>
        <v>4.6922439966878278</v>
      </c>
      <c r="I197" s="57">
        <f>SUM(方向別!B37,方向別!I119)</f>
        <v>38</v>
      </c>
      <c r="J197" s="57">
        <f>SUM(方向別!C37,方向別!J119)</f>
        <v>5</v>
      </c>
      <c r="K197" s="57">
        <f>SUM(方向別!D37,方向別!K119)</f>
        <v>3</v>
      </c>
      <c r="L197" s="57">
        <f>SUM(方向別!E37,方向別!L119)</f>
        <v>2</v>
      </c>
      <c r="M197" s="57">
        <f t="shared" si="29"/>
        <v>48</v>
      </c>
      <c r="N197" s="56">
        <f t="shared" si="30"/>
        <v>14.583333333333334</v>
      </c>
      <c r="O197" s="55">
        <f t="shared" si="31"/>
        <v>1.2457825071372957</v>
      </c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</row>
    <row r="198" spans="1:52" s="47" customFormat="1" ht="13.5" customHeight="1">
      <c r="A198" s="58" t="s">
        <v>34</v>
      </c>
      <c r="B198" s="57">
        <f>方向別!I243</f>
        <v>107</v>
      </c>
      <c r="C198" s="57">
        <f>方向別!J243</f>
        <v>4</v>
      </c>
      <c r="D198" s="57">
        <f>方向別!K243</f>
        <v>16</v>
      </c>
      <c r="E198" s="57">
        <f>方向別!L243</f>
        <v>5</v>
      </c>
      <c r="F198" s="57">
        <f t="shared" si="26"/>
        <v>132</v>
      </c>
      <c r="G198" s="56">
        <f t="shared" si="27"/>
        <v>6.8181818181818175</v>
      </c>
      <c r="H198" s="55">
        <f t="shared" si="28"/>
        <v>3.6433894562517248</v>
      </c>
      <c r="I198" s="57">
        <f>SUM(方向別!B38,方向別!I120)</f>
        <v>23</v>
      </c>
      <c r="J198" s="57">
        <f>SUM(方向別!C38,方向別!J120)</f>
        <v>0</v>
      </c>
      <c r="K198" s="57">
        <f>SUM(方向別!D38,方向別!K120)</f>
        <v>7</v>
      </c>
      <c r="L198" s="57">
        <f>SUM(方向別!E38,方向別!L120)</f>
        <v>0</v>
      </c>
      <c r="M198" s="57">
        <f t="shared" si="29"/>
        <v>30</v>
      </c>
      <c r="N198" s="56">
        <f t="shared" si="30"/>
        <v>0</v>
      </c>
      <c r="O198" s="55">
        <f t="shared" si="31"/>
        <v>0.77861406696080981</v>
      </c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</row>
    <row r="199" spans="1:52" s="47" customFormat="1" ht="13.5" customHeight="1">
      <c r="A199" s="54" t="s">
        <v>15</v>
      </c>
      <c r="B199" s="53">
        <f>SUM(B193:B198)</f>
        <v>576</v>
      </c>
      <c r="C199" s="53">
        <f>SUM(C193:C198)</f>
        <v>15</v>
      </c>
      <c r="D199" s="53">
        <f>SUM(D193:D198)</f>
        <v>77</v>
      </c>
      <c r="E199" s="53">
        <f>SUM(E193:E198)</f>
        <v>23</v>
      </c>
      <c r="F199" s="53">
        <f t="shared" si="26"/>
        <v>691</v>
      </c>
      <c r="G199" s="52">
        <f t="shared" si="27"/>
        <v>5.4992764109985526</v>
      </c>
      <c r="H199" s="51">
        <f t="shared" si="28"/>
        <v>19.072591774772288</v>
      </c>
      <c r="I199" s="53">
        <f>SUM(I193:I198)</f>
        <v>194</v>
      </c>
      <c r="J199" s="53">
        <f>SUM(J193:J198)</f>
        <v>9</v>
      </c>
      <c r="K199" s="53">
        <f>SUM(K193:K198)</f>
        <v>28</v>
      </c>
      <c r="L199" s="53">
        <f>SUM(L193:L198)</f>
        <v>12</v>
      </c>
      <c r="M199" s="53">
        <f t="shared" si="29"/>
        <v>243</v>
      </c>
      <c r="N199" s="52">
        <f t="shared" si="30"/>
        <v>8.6419753086419746</v>
      </c>
      <c r="O199" s="51">
        <f t="shared" si="31"/>
        <v>6.3067739423825593</v>
      </c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</row>
    <row r="200" spans="1:52" s="47" customFormat="1" ht="13.5" customHeight="1">
      <c r="A200" s="62" t="s">
        <v>35</v>
      </c>
      <c r="B200" s="61">
        <f>方向別!I245</f>
        <v>49</v>
      </c>
      <c r="C200" s="61">
        <f>方向別!J245</f>
        <v>2</v>
      </c>
      <c r="D200" s="61">
        <f>方向別!K245</f>
        <v>14</v>
      </c>
      <c r="E200" s="61">
        <f>方向別!L245</f>
        <v>1</v>
      </c>
      <c r="F200" s="61">
        <f t="shared" si="26"/>
        <v>66</v>
      </c>
      <c r="G200" s="60">
        <f t="shared" si="27"/>
        <v>4.5454545454545459</v>
      </c>
      <c r="H200" s="59">
        <f t="shared" si="28"/>
        <v>1.8216947281258624</v>
      </c>
      <c r="I200" s="61">
        <f>SUM(方向別!B40,方向別!I122)</f>
        <v>32</v>
      </c>
      <c r="J200" s="61">
        <f>SUM(方向別!C40,方向別!J122)</f>
        <v>1</v>
      </c>
      <c r="K200" s="61">
        <f>SUM(方向別!D40,方向別!K122)</f>
        <v>4</v>
      </c>
      <c r="L200" s="61">
        <f>SUM(方向別!E40,方向別!L122)</f>
        <v>1</v>
      </c>
      <c r="M200" s="61">
        <f t="shared" si="29"/>
        <v>38</v>
      </c>
      <c r="N200" s="60">
        <f t="shared" si="30"/>
        <v>5.2631578947368416</v>
      </c>
      <c r="O200" s="59">
        <f t="shared" si="31"/>
        <v>0.98624448481702576</v>
      </c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</row>
    <row r="201" spans="1:52" s="47" customFormat="1" ht="13.5" customHeight="1">
      <c r="A201" s="58" t="s">
        <v>36</v>
      </c>
      <c r="B201" s="57">
        <f>方向別!I246</f>
        <v>78</v>
      </c>
      <c r="C201" s="57">
        <f>方向別!J246</f>
        <v>3</v>
      </c>
      <c r="D201" s="57">
        <f>方向別!K246</f>
        <v>12</v>
      </c>
      <c r="E201" s="57">
        <f>方向別!L246</f>
        <v>2</v>
      </c>
      <c r="F201" s="57">
        <f t="shared" si="26"/>
        <v>95</v>
      </c>
      <c r="G201" s="56">
        <f t="shared" si="27"/>
        <v>5.2631578947368416</v>
      </c>
      <c r="H201" s="55">
        <f t="shared" si="28"/>
        <v>2.6221363510902567</v>
      </c>
      <c r="I201" s="57">
        <f>SUM(方向別!B41,方向別!I123)</f>
        <v>38</v>
      </c>
      <c r="J201" s="57">
        <f>SUM(方向別!C41,方向別!J123)</f>
        <v>4</v>
      </c>
      <c r="K201" s="57">
        <f>SUM(方向別!D41,方向別!K123)</f>
        <v>5</v>
      </c>
      <c r="L201" s="57">
        <f>SUM(方向別!E41,方向別!L123)</f>
        <v>1</v>
      </c>
      <c r="M201" s="57">
        <f t="shared" si="29"/>
        <v>48</v>
      </c>
      <c r="N201" s="56">
        <f t="shared" si="30"/>
        <v>10.416666666666668</v>
      </c>
      <c r="O201" s="55">
        <f t="shared" si="31"/>
        <v>1.2457825071372957</v>
      </c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</row>
    <row r="202" spans="1:52" s="47" customFormat="1" ht="13.5" customHeight="1">
      <c r="A202" s="58" t="s">
        <v>37</v>
      </c>
      <c r="B202" s="57">
        <f>方向別!I247</f>
        <v>68</v>
      </c>
      <c r="C202" s="57">
        <f>方向別!J247</f>
        <v>1</v>
      </c>
      <c r="D202" s="57">
        <f>方向別!K247</f>
        <v>7</v>
      </c>
      <c r="E202" s="57">
        <f>方向別!L247</f>
        <v>5</v>
      </c>
      <c r="F202" s="57">
        <f t="shared" si="26"/>
        <v>81</v>
      </c>
      <c r="G202" s="56">
        <f t="shared" si="27"/>
        <v>7.4074074074074066</v>
      </c>
      <c r="H202" s="55">
        <f t="shared" si="28"/>
        <v>2.235716257245377</v>
      </c>
      <c r="I202" s="57">
        <f>SUM(方向別!B42,方向別!I124)</f>
        <v>23</v>
      </c>
      <c r="J202" s="57">
        <f>SUM(方向別!C42,方向別!J124)</f>
        <v>1</v>
      </c>
      <c r="K202" s="57">
        <f>SUM(方向別!D42,方向別!K124)</f>
        <v>2</v>
      </c>
      <c r="L202" s="57">
        <f>SUM(方向別!E42,方向別!L124)</f>
        <v>0</v>
      </c>
      <c r="M202" s="57">
        <f t="shared" si="29"/>
        <v>26</v>
      </c>
      <c r="N202" s="56">
        <f t="shared" si="30"/>
        <v>3.8461538461538463</v>
      </c>
      <c r="O202" s="55">
        <f t="shared" si="31"/>
        <v>0.67479885803270179</v>
      </c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</row>
    <row r="203" spans="1:52" s="47" customFormat="1" ht="13.5" customHeight="1">
      <c r="A203" s="58" t="s">
        <v>38</v>
      </c>
      <c r="B203" s="57">
        <f>方向別!I248</f>
        <v>70</v>
      </c>
      <c r="C203" s="57">
        <f>方向別!J248</f>
        <v>2</v>
      </c>
      <c r="D203" s="57">
        <f>方向別!K248</f>
        <v>9</v>
      </c>
      <c r="E203" s="57">
        <f>方向別!L248</f>
        <v>1</v>
      </c>
      <c r="F203" s="57">
        <f t="shared" si="26"/>
        <v>82</v>
      </c>
      <c r="G203" s="56">
        <f t="shared" si="27"/>
        <v>3.6585365853658534</v>
      </c>
      <c r="H203" s="55">
        <f t="shared" si="28"/>
        <v>2.2633176925200109</v>
      </c>
      <c r="I203" s="57">
        <f>SUM(方向別!B43,方向別!I125)</f>
        <v>14</v>
      </c>
      <c r="J203" s="57">
        <f>SUM(方向別!C43,方向別!J125)</f>
        <v>3</v>
      </c>
      <c r="K203" s="57">
        <f>SUM(方向別!D43,方向別!K125)</f>
        <v>2</v>
      </c>
      <c r="L203" s="57">
        <f>SUM(方向別!E43,方向別!L125)</f>
        <v>1</v>
      </c>
      <c r="M203" s="57">
        <f t="shared" si="29"/>
        <v>20</v>
      </c>
      <c r="N203" s="56">
        <f t="shared" si="30"/>
        <v>20</v>
      </c>
      <c r="O203" s="55">
        <f t="shared" si="31"/>
        <v>0.51907604464053991</v>
      </c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</row>
    <row r="204" spans="1:52" s="47" customFormat="1" ht="13.5" customHeight="1">
      <c r="A204" s="58" t="s">
        <v>39</v>
      </c>
      <c r="B204" s="57">
        <f>方向別!I249</f>
        <v>69</v>
      </c>
      <c r="C204" s="57">
        <f>方向別!J249</f>
        <v>1</v>
      </c>
      <c r="D204" s="57">
        <f>方向別!K249</f>
        <v>11</v>
      </c>
      <c r="E204" s="57">
        <f>方向別!L249</f>
        <v>2</v>
      </c>
      <c r="F204" s="57">
        <f t="shared" si="26"/>
        <v>83</v>
      </c>
      <c r="G204" s="56">
        <f t="shared" si="27"/>
        <v>3.6144578313253009</v>
      </c>
      <c r="H204" s="55">
        <f t="shared" si="28"/>
        <v>2.2909191277946452</v>
      </c>
      <c r="I204" s="57">
        <f>SUM(方向別!B44,方向別!I126)</f>
        <v>27</v>
      </c>
      <c r="J204" s="57">
        <f>SUM(方向別!C44,方向別!J126)</f>
        <v>0</v>
      </c>
      <c r="K204" s="57">
        <f>SUM(方向別!D44,方向別!K126)</f>
        <v>3</v>
      </c>
      <c r="L204" s="57">
        <f>SUM(方向別!E44,方向別!L126)</f>
        <v>3</v>
      </c>
      <c r="M204" s="57">
        <f t="shared" si="29"/>
        <v>33</v>
      </c>
      <c r="N204" s="56">
        <f t="shared" si="30"/>
        <v>9.0909090909090917</v>
      </c>
      <c r="O204" s="55">
        <f t="shared" si="31"/>
        <v>0.8564754736568907</v>
      </c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</row>
    <row r="205" spans="1:52" s="47" customFormat="1" ht="13.5" customHeight="1">
      <c r="A205" s="58" t="s">
        <v>40</v>
      </c>
      <c r="B205" s="57">
        <f>方向別!I250</f>
        <v>60</v>
      </c>
      <c r="C205" s="57">
        <f>方向別!J250</f>
        <v>2</v>
      </c>
      <c r="D205" s="57">
        <f>方向別!K250</f>
        <v>11</v>
      </c>
      <c r="E205" s="57">
        <f>方向別!L250</f>
        <v>5</v>
      </c>
      <c r="F205" s="57">
        <f t="shared" si="26"/>
        <v>78</v>
      </c>
      <c r="G205" s="56">
        <f t="shared" si="27"/>
        <v>8.9743589743589745</v>
      </c>
      <c r="H205" s="55">
        <f t="shared" si="28"/>
        <v>2.1529119514214741</v>
      </c>
      <c r="I205" s="57">
        <f>SUM(方向別!B45,方向別!I127)</f>
        <v>41</v>
      </c>
      <c r="J205" s="57">
        <f>SUM(方向別!C45,方向別!J127)</f>
        <v>2</v>
      </c>
      <c r="K205" s="57">
        <f>SUM(方向別!D45,方向別!K127)</f>
        <v>11</v>
      </c>
      <c r="L205" s="57">
        <f>SUM(方向別!E45,方向別!L127)</f>
        <v>4</v>
      </c>
      <c r="M205" s="57">
        <f t="shared" si="29"/>
        <v>58</v>
      </c>
      <c r="N205" s="56">
        <f t="shared" si="30"/>
        <v>10.344827586206897</v>
      </c>
      <c r="O205" s="55">
        <f t="shared" si="31"/>
        <v>1.5053205294575656</v>
      </c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</row>
    <row r="206" spans="1:52" s="47" customFormat="1" ht="13.5" customHeight="1">
      <c r="A206" s="54" t="s">
        <v>15</v>
      </c>
      <c r="B206" s="53">
        <f>SUM(B200:B205)</f>
        <v>394</v>
      </c>
      <c r="C206" s="53">
        <f>SUM(C200:C205)</f>
        <v>11</v>
      </c>
      <c r="D206" s="53">
        <f>SUM(D200:D205)</f>
        <v>64</v>
      </c>
      <c r="E206" s="53">
        <f>SUM(E200:E205)</f>
        <v>16</v>
      </c>
      <c r="F206" s="53">
        <f t="shared" si="26"/>
        <v>485</v>
      </c>
      <c r="G206" s="52">
        <f t="shared" si="27"/>
        <v>5.5670103092783512</v>
      </c>
      <c r="H206" s="51">
        <f t="shared" si="28"/>
        <v>13.386696108197626</v>
      </c>
      <c r="I206" s="53">
        <f>SUM(I200:I205)</f>
        <v>175</v>
      </c>
      <c r="J206" s="53">
        <f>SUM(J200:J205)</f>
        <v>11</v>
      </c>
      <c r="K206" s="53">
        <f>SUM(K200:K205)</f>
        <v>27</v>
      </c>
      <c r="L206" s="53">
        <f>SUM(L200:L205)</f>
        <v>10</v>
      </c>
      <c r="M206" s="53">
        <f t="shared" si="29"/>
        <v>223</v>
      </c>
      <c r="N206" s="52">
        <f t="shared" si="30"/>
        <v>9.4170403587443943</v>
      </c>
      <c r="O206" s="51">
        <f t="shared" si="31"/>
        <v>5.787697897742019</v>
      </c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</row>
    <row r="207" spans="1:52" s="47" customFormat="1" ht="13.5" customHeight="1">
      <c r="A207" s="54" t="s">
        <v>41</v>
      </c>
      <c r="B207" s="53">
        <f>SUM(B177,B184:B192,B199,B206)</f>
        <v>2709</v>
      </c>
      <c r="C207" s="53">
        <f>SUM(C177,C184:C192,C199,C206)</f>
        <v>71</v>
      </c>
      <c r="D207" s="53">
        <f>SUM(D177,D184:D192,D199,D206)</f>
        <v>503</v>
      </c>
      <c r="E207" s="53">
        <f>SUM(E177,E184:E192,E199,E206)</f>
        <v>340</v>
      </c>
      <c r="F207" s="53">
        <f t="shared" si="26"/>
        <v>3623</v>
      </c>
      <c r="G207" s="52">
        <f t="shared" si="27"/>
        <v>11.344189897874688</v>
      </c>
      <c r="H207" s="51">
        <f t="shared" si="28"/>
        <v>100</v>
      </c>
      <c r="I207" s="53">
        <f>SUM(I177,I184:I192,I199,I206)</f>
        <v>2962</v>
      </c>
      <c r="J207" s="53">
        <f>SUM(J177,J184:J192,J199,J206)</f>
        <v>69</v>
      </c>
      <c r="K207" s="53">
        <f>SUM(K177,K184:K192,K199,K206)</f>
        <v>496</v>
      </c>
      <c r="L207" s="53">
        <f>SUM(L177,L184:L192,L199,L206)</f>
        <v>326</v>
      </c>
      <c r="M207" s="53">
        <f t="shared" si="29"/>
        <v>3853</v>
      </c>
      <c r="N207" s="52">
        <f t="shared" si="30"/>
        <v>10.251751881650662</v>
      </c>
      <c r="O207" s="51">
        <f t="shared" si="31"/>
        <v>100</v>
      </c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</row>
    <row r="208" spans="1:52" s="47" customFormat="1" ht="13.5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</row>
    <row r="209" spans="1:52" s="47" customFormat="1" ht="13.5" customHeight="1">
      <c r="A209" s="74" t="s">
        <v>0</v>
      </c>
      <c r="B209" s="73"/>
      <c r="C209" s="72"/>
      <c r="D209" s="72"/>
      <c r="E209" s="72"/>
      <c r="F209" s="72"/>
      <c r="G209" s="72"/>
      <c r="H209" s="71"/>
      <c r="I209" s="73" t="s">
        <v>76</v>
      </c>
      <c r="J209" s="72"/>
      <c r="K209" s="72"/>
      <c r="L209" s="72"/>
      <c r="M209" s="72"/>
      <c r="N209" s="72"/>
      <c r="O209" s="71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</row>
    <row r="210" spans="1:52" s="47" customFormat="1" ht="37.5" customHeight="1">
      <c r="A210" s="69" t="s">
        <v>1</v>
      </c>
      <c r="B210" s="67"/>
      <c r="C210" s="66"/>
      <c r="D210" s="65"/>
      <c r="E210" s="66"/>
      <c r="F210" s="65"/>
      <c r="G210" s="65"/>
      <c r="H210" s="68"/>
      <c r="I210" s="67" t="s">
        <v>2</v>
      </c>
      <c r="J210" s="65" t="s">
        <v>3</v>
      </c>
      <c r="K210" s="65" t="s">
        <v>4</v>
      </c>
      <c r="L210" s="66" t="s">
        <v>5</v>
      </c>
      <c r="M210" s="65" t="s">
        <v>6</v>
      </c>
      <c r="N210" s="65" t="s">
        <v>7</v>
      </c>
      <c r="O210" s="64" t="s">
        <v>8</v>
      </c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</row>
    <row r="211" spans="1:52" s="47" customFormat="1" ht="13.5" customHeight="1">
      <c r="A211" s="62" t="s">
        <v>9</v>
      </c>
      <c r="B211" s="61"/>
      <c r="C211" s="61"/>
      <c r="D211" s="61"/>
      <c r="E211" s="61"/>
      <c r="F211" s="61"/>
      <c r="G211" s="60"/>
      <c r="H211" s="59"/>
      <c r="I211" s="61">
        <f t="shared" ref="I211:I247" si="32">B171+I171</f>
        <v>78</v>
      </c>
      <c r="J211" s="61">
        <f t="shared" ref="J211:J247" si="33">C171+J171</f>
        <v>0</v>
      </c>
      <c r="K211" s="61">
        <f t="shared" ref="K211:K247" si="34">D171+K171</f>
        <v>17</v>
      </c>
      <c r="L211" s="61">
        <f t="shared" ref="L211:L247" si="35">E171+L171</f>
        <v>4</v>
      </c>
      <c r="M211" s="61">
        <f t="shared" ref="M211:M247" si="36">F171+M171</f>
        <v>99</v>
      </c>
      <c r="N211" s="60">
        <f t="shared" ref="N211:N247" si="37">IF(SUM(J211,L211)=0,0,SUM(J211,L211)/M211*100)</f>
        <v>4.0404040404040407</v>
      </c>
      <c r="O211" s="59">
        <f>IF(M211=0,0,M211/M$247*100)</f>
        <v>1.3242375601926164</v>
      </c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</row>
    <row r="212" spans="1:52" s="47" customFormat="1" ht="13.5" customHeight="1">
      <c r="A212" s="58" t="s">
        <v>10</v>
      </c>
      <c r="B212" s="57"/>
      <c r="C212" s="57"/>
      <c r="D212" s="57"/>
      <c r="E212" s="57"/>
      <c r="F212" s="57"/>
      <c r="G212" s="56"/>
      <c r="H212" s="55"/>
      <c r="I212" s="57">
        <f t="shared" si="32"/>
        <v>125</v>
      </c>
      <c r="J212" s="57">
        <f t="shared" si="33"/>
        <v>3</v>
      </c>
      <c r="K212" s="57">
        <f t="shared" si="34"/>
        <v>13</v>
      </c>
      <c r="L212" s="57">
        <f t="shared" si="35"/>
        <v>5</v>
      </c>
      <c r="M212" s="57">
        <f t="shared" si="36"/>
        <v>146</v>
      </c>
      <c r="N212" s="56">
        <f t="shared" si="37"/>
        <v>5.4794520547945202</v>
      </c>
      <c r="O212" s="55">
        <f t="shared" ref="O212:O247" si="38">IF(M212=0,0,M212/M$247*100)</f>
        <v>1.9529159978598183</v>
      </c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</row>
    <row r="213" spans="1:52" s="47" customFormat="1" ht="13.5" customHeight="1">
      <c r="A213" s="58" t="s">
        <v>11</v>
      </c>
      <c r="B213" s="57"/>
      <c r="C213" s="57"/>
      <c r="D213" s="57"/>
      <c r="E213" s="57"/>
      <c r="F213" s="57"/>
      <c r="G213" s="56"/>
      <c r="H213" s="55"/>
      <c r="I213" s="57">
        <f t="shared" si="32"/>
        <v>114</v>
      </c>
      <c r="J213" s="57">
        <f t="shared" si="33"/>
        <v>3</v>
      </c>
      <c r="K213" s="57">
        <f t="shared" si="34"/>
        <v>17</v>
      </c>
      <c r="L213" s="57">
        <f t="shared" si="35"/>
        <v>9</v>
      </c>
      <c r="M213" s="57">
        <f t="shared" si="36"/>
        <v>143</v>
      </c>
      <c r="N213" s="56">
        <f t="shared" si="37"/>
        <v>8.3916083916083917</v>
      </c>
      <c r="O213" s="55">
        <f t="shared" si="38"/>
        <v>1.9127875869448905</v>
      </c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</row>
    <row r="214" spans="1:52" s="47" customFormat="1" ht="13.5" customHeight="1">
      <c r="A214" s="58" t="s">
        <v>12</v>
      </c>
      <c r="B214" s="57"/>
      <c r="C214" s="57"/>
      <c r="D214" s="57"/>
      <c r="E214" s="57"/>
      <c r="F214" s="57"/>
      <c r="G214" s="56"/>
      <c r="H214" s="55"/>
      <c r="I214" s="57">
        <f t="shared" si="32"/>
        <v>142</v>
      </c>
      <c r="J214" s="57">
        <f t="shared" si="33"/>
        <v>3</v>
      </c>
      <c r="K214" s="57">
        <f t="shared" si="34"/>
        <v>16</v>
      </c>
      <c r="L214" s="57">
        <f t="shared" si="35"/>
        <v>7</v>
      </c>
      <c r="M214" s="57">
        <f t="shared" si="36"/>
        <v>168</v>
      </c>
      <c r="N214" s="56">
        <f t="shared" si="37"/>
        <v>5.9523809523809517</v>
      </c>
      <c r="O214" s="55">
        <f t="shared" si="38"/>
        <v>2.2471910112359552</v>
      </c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</row>
    <row r="215" spans="1:52" s="47" customFormat="1" ht="13.5" customHeight="1">
      <c r="A215" s="58" t="s">
        <v>13</v>
      </c>
      <c r="B215" s="57"/>
      <c r="C215" s="57"/>
      <c r="D215" s="57"/>
      <c r="E215" s="57"/>
      <c r="F215" s="57"/>
      <c r="G215" s="56"/>
      <c r="H215" s="55"/>
      <c r="I215" s="57">
        <f t="shared" si="32"/>
        <v>130</v>
      </c>
      <c r="J215" s="57">
        <f t="shared" si="33"/>
        <v>6</v>
      </c>
      <c r="K215" s="57">
        <f t="shared" si="34"/>
        <v>16</v>
      </c>
      <c r="L215" s="57">
        <f t="shared" si="35"/>
        <v>9</v>
      </c>
      <c r="M215" s="57">
        <f t="shared" si="36"/>
        <v>161</v>
      </c>
      <c r="N215" s="56">
        <f t="shared" si="37"/>
        <v>9.316770186335404</v>
      </c>
      <c r="O215" s="55">
        <f t="shared" si="38"/>
        <v>2.1535580524344571</v>
      </c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</row>
    <row r="216" spans="1:52" s="47" customFormat="1" ht="13.5" customHeight="1">
      <c r="A216" s="58" t="s">
        <v>14</v>
      </c>
      <c r="B216" s="57"/>
      <c r="C216" s="57"/>
      <c r="D216" s="57"/>
      <c r="E216" s="57"/>
      <c r="F216" s="57"/>
      <c r="G216" s="56"/>
      <c r="H216" s="55"/>
      <c r="I216" s="57">
        <f t="shared" si="32"/>
        <v>152</v>
      </c>
      <c r="J216" s="57">
        <f t="shared" si="33"/>
        <v>2</v>
      </c>
      <c r="K216" s="57">
        <f t="shared" si="34"/>
        <v>18</v>
      </c>
      <c r="L216" s="57">
        <f t="shared" si="35"/>
        <v>6</v>
      </c>
      <c r="M216" s="57">
        <f t="shared" si="36"/>
        <v>178</v>
      </c>
      <c r="N216" s="56">
        <f t="shared" si="37"/>
        <v>4.4943820224719104</v>
      </c>
      <c r="O216" s="55">
        <f t="shared" si="38"/>
        <v>2.3809523809523809</v>
      </c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</row>
    <row r="217" spans="1:52" s="47" customFormat="1" ht="13.5" customHeight="1">
      <c r="A217" s="54" t="s">
        <v>15</v>
      </c>
      <c r="B217" s="53"/>
      <c r="C217" s="53"/>
      <c r="D217" s="53"/>
      <c r="E217" s="53"/>
      <c r="F217" s="53"/>
      <c r="G217" s="52"/>
      <c r="H217" s="51"/>
      <c r="I217" s="53">
        <f t="shared" si="32"/>
        <v>741</v>
      </c>
      <c r="J217" s="53">
        <f t="shared" si="33"/>
        <v>17</v>
      </c>
      <c r="K217" s="53">
        <f t="shared" si="34"/>
        <v>97</v>
      </c>
      <c r="L217" s="53">
        <f t="shared" si="35"/>
        <v>40</v>
      </c>
      <c r="M217" s="53">
        <f t="shared" si="36"/>
        <v>895</v>
      </c>
      <c r="N217" s="52">
        <f t="shared" si="37"/>
        <v>6.3687150837988833</v>
      </c>
      <c r="O217" s="51">
        <f t="shared" si="38"/>
        <v>11.971642589620119</v>
      </c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</row>
    <row r="218" spans="1:52" s="47" customFormat="1" ht="13.5" customHeight="1">
      <c r="A218" s="62" t="s">
        <v>16</v>
      </c>
      <c r="B218" s="61"/>
      <c r="C218" s="61"/>
      <c r="D218" s="61"/>
      <c r="E218" s="61"/>
      <c r="F218" s="61"/>
      <c r="G218" s="60"/>
      <c r="H218" s="59"/>
      <c r="I218" s="61">
        <f t="shared" si="32"/>
        <v>188</v>
      </c>
      <c r="J218" s="61">
        <f t="shared" si="33"/>
        <v>5</v>
      </c>
      <c r="K218" s="61">
        <f t="shared" si="34"/>
        <v>19</v>
      </c>
      <c r="L218" s="61">
        <f t="shared" si="35"/>
        <v>6</v>
      </c>
      <c r="M218" s="61">
        <f t="shared" si="36"/>
        <v>218</v>
      </c>
      <c r="N218" s="60">
        <f t="shared" si="37"/>
        <v>5.0458715596330279</v>
      </c>
      <c r="O218" s="59">
        <f t="shared" si="38"/>
        <v>2.9159978598180847</v>
      </c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</row>
    <row r="219" spans="1:52" s="47" customFormat="1" ht="13.5" customHeight="1">
      <c r="A219" s="58" t="s">
        <v>17</v>
      </c>
      <c r="B219" s="57"/>
      <c r="C219" s="57"/>
      <c r="D219" s="57"/>
      <c r="E219" s="57"/>
      <c r="F219" s="57"/>
      <c r="G219" s="56"/>
      <c r="H219" s="55"/>
      <c r="I219" s="57">
        <f t="shared" si="32"/>
        <v>155</v>
      </c>
      <c r="J219" s="57">
        <f t="shared" si="33"/>
        <v>6</v>
      </c>
      <c r="K219" s="57">
        <f t="shared" si="34"/>
        <v>11</v>
      </c>
      <c r="L219" s="57">
        <f t="shared" si="35"/>
        <v>7</v>
      </c>
      <c r="M219" s="57">
        <f t="shared" si="36"/>
        <v>179</v>
      </c>
      <c r="N219" s="56">
        <f t="shared" si="37"/>
        <v>7.2625698324022352</v>
      </c>
      <c r="O219" s="55">
        <f t="shared" si="38"/>
        <v>2.3943285179240235</v>
      </c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</row>
    <row r="220" spans="1:52" s="47" customFormat="1" ht="13.5" customHeight="1">
      <c r="A220" s="58" t="s">
        <v>18</v>
      </c>
      <c r="B220" s="57"/>
      <c r="C220" s="57"/>
      <c r="D220" s="57"/>
      <c r="E220" s="57"/>
      <c r="F220" s="57"/>
      <c r="G220" s="56"/>
      <c r="H220" s="55"/>
      <c r="I220" s="57">
        <f t="shared" si="32"/>
        <v>137</v>
      </c>
      <c r="J220" s="57">
        <f t="shared" si="33"/>
        <v>3</v>
      </c>
      <c r="K220" s="57">
        <f t="shared" si="34"/>
        <v>20</v>
      </c>
      <c r="L220" s="57">
        <f t="shared" si="35"/>
        <v>8</v>
      </c>
      <c r="M220" s="57">
        <f t="shared" si="36"/>
        <v>168</v>
      </c>
      <c r="N220" s="56">
        <f t="shared" si="37"/>
        <v>6.5476190476190483</v>
      </c>
      <c r="O220" s="55">
        <f t="shared" si="38"/>
        <v>2.2471910112359552</v>
      </c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</row>
    <row r="221" spans="1:52" s="47" customFormat="1" ht="13.5" customHeight="1">
      <c r="A221" s="58" t="s">
        <v>19</v>
      </c>
      <c r="B221" s="57"/>
      <c r="C221" s="57"/>
      <c r="D221" s="57"/>
      <c r="E221" s="57"/>
      <c r="F221" s="57"/>
      <c r="G221" s="56"/>
      <c r="H221" s="55"/>
      <c r="I221" s="57">
        <f t="shared" si="32"/>
        <v>106</v>
      </c>
      <c r="J221" s="57">
        <f t="shared" si="33"/>
        <v>5</v>
      </c>
      <c r="K221" s="57">
        <f t="shared" si="34"/>
        <v>12</v>
      </c>
      <c r="L221" s="57">
        <f t="shared" si="35"/>
        <v>11</v>
      </c>
      <c r="M221" s="57">
        <f t="shared" si="36"/>
        <v>134</v>
      </c>
      <c r="N221" s="56">
        <f t="shared" si="37"/>
        <v>11.940298507462686</v>
      </c>
      <c r="O221" s="55">
        <f t="shared" si="38"/>
        <v>1.7924023542001071</v>
      </c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</row>
    <row r="222" spans="1:52" s="47" customFormat="1" ht="13.5" customHeight="1">
      <c r="A222" s="58" t="s">
        <v>20</v>
      </c>
      <c r="B222" s="57"/>
      <c r="C222" s="57"/>
      <c r="D222" s="57"/>
      <c r="E222" s="57"/>
      <c r="F222" s="57"/>
      <c r="G222" s="56"/>
      <c r="H222" s="55"/>
      <c r="I222" s="57">
        <f t="shared" si="32"/>
        <v>146</v>
      </c>
      <c r="J222" s="57">
        <f t="shared" si="33"/>
        <v>2</v>
      </c>
      <c r="K222" s="57">
        <f t="shared" si="34"/>
        <v>15</v>
      </c>
      <c r="L222" s="57">
        <f t="shared" si="35"/>
        <v>11</v>
      </c>
      <c r="M222" s="57">
        <f t="shared" si="36"/>
        <v>174</v>
      </c>
      <c r="N222" s="56">
        <f t="shared" si="37"/>
        <v>7.4712643678160928</v>
      </c>
      <c r="O222" s="55">
        <f t="shared" si="38"/>
        <v>2.3274478330658108</v>
      </c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</row>
    <row r="223" spans="1:52" s="47" customFormat="1" ht="13.5" customHeight="1">
      <c r="A223" s="58" t="s">
        <v>21</v>
      </c>
      <c r="B223" s="57"/>
      <c r="C223" s="57"/>
      <c r="D223" s="57"/>
      <c r="E223" s="57"/>
      <c r="F223" s="57"/>
      <c r="G223" s="56"/>
      <c r="H223" s="55"/>
      <c r="I223" s="57">
        <f t="shared" si="32"/>
        <v>98</v>
      </c>
      <c r="J223" s="57">
        <f t="shared" si="33"/>
        <v>4</v>
      </c>
      <c r="K223" s="57">
        <f t="shared" si="34"/>
        <v>14</v>
      </c>
      <c r="L223" s="57">
        <f t="shared" si="35"/>
        <v>9</v>
      </c>
      <c r="M223" s="57">
        <f t="shared" si="36"/>
        <v>125</v>
      </c>
      <c r="N223" s="56">
        <f t="shared" si="37"/>
        <v>10.4</v>
      </c>
      <c r="O223" s="55">
        <f t="shared" si="38"/>
        <v>1.6720171214553239</v>
      </c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</row>
    <row r="224" spans="1:52" s="47" customFormat="1" ht="13.5" customHeight="1">
      <c r="A224" s="54" t="s">
        <v>15</v>
      </c>
      <c r="B224" s="53"/>
      <c r="C224" s="53"/>
      <c r="D224" s="53"/>
      <c r="E224" s="53"/>
      <c r="F224" s="53"/>
      <c r="G224" s="52"/>
      <c r="H224" s="51"/>
      <c r="I224" s="53">
        <f t="shared" si="32"/>
        <v>830</v>
      </c>
      <c r="J224" s="53">
        <f t="shared" si="33"/>
        <v>25</v>
      </c>
      <c r="K224" s="53">
        <f t="shared" si="34"/>
        <v>91</v>
      </c>
      <c r="L224" s="53">
        <f t="shared" si="35"/>
        <v>52</v>
      </c>
      <c r="M224" s="53">
        <f t="shared" si="36"/>
        <v>998</v>
      </c>
      <c r="N224" s="52">
        <f t="shared" si="37"/>
        <v>7.7154308617234459</v>
      </c>
      <c r="O224" s="51">
        <f t="shared" si="38"/>
        <v>13.349384697699303</v>
      </c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</row>
    <row r="225" spans="1:52" s="47" customFormat="1" ht="13.5" customHeight="1">
      <c r="A225" s="58" t="s">
        <v>22</v>
      </c>
      <c r="B225" s="57"/>
      <c r="C225" s="57"/>
      <c r="D225" s="57"/>
      <c r="E225" s="57"/>
      <c r="F225" s="57"/>
      <c r="G225" s="56"/>
      <c r="H225" s="55"/>
      <c r="I225" s="57">
        <f t="shared" si="32"/>
        <v>320</v>
      </c>
      <c r="J225" s="57">
        <f t="shared" si="33"/>
        <v>7</v>
      </c>
      <c r="K225" s="57">
        <f t="shared" si="34"/>
        <v>81</v>
      </c>
      <c r="L225" s="57">
        <f t="shared" si="35"/>
        <v>97</v>
      </c>
      <c r="M225" s="57">
        <f t="shared" si="36"/>
        <v>505</v>
      </c>
      <c r="N225" s="56">
        <f t="shared" si="37"/>
        <v>20.594059405940595</v>
      </c>
      <c r="O225" s="55">
        <f t="shared" si="38"/>
        <v>6.7549491706795086</v>
      </c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</row>
    <row r="226" spans="1:52" s="47" customFormat="1" ht="13.5" customHeight="1">
      <c r="A226" s="58" t="s">
        <v>23</v>
      </c>
      <c r="B226" s="57"/>
      <c r="C226" s="57"/>
      <c r="D226" s="57"/>
      <c r="E226" s="57"/>
      <c r="F226" s="57"/>
      <c r="G226" s="56"/>
      <c r="H226" s="55"/>
      <c r="I226" s="57">
        <f t="shared" si="32"/>
        <v>328</v>
      </c>
      <c r="J226" s="57">
        <f t="shared" si="33"/>
        <v>5</v>
      </c>
      <c r="K226" s="57">
        <f t="shared" si="34"/>
        <v>68</v>
      </c>
      <c r="L226" s="57">
        <f t="shared" si="35"/>
        <v>74</v>
      </c>
      <c r="M226" s="57">
        <f t="shared" si="36"/>
        <v>475</v>
      </c>
      <c r="N226" s="56">
        <f t="shared" si="37"/>
        <v>16.631578947368421</v>
      </c>
      <c r="O226" s="55">
        <f t="shared" si="38"/>
        <v>6.3536650615302293</v>
      </c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</row>
    <row r="227" spans="1:52" s="47" customFormat="1" ht="13.5" customHeight="1">
      <c r="A227" s="58" t="s">
        <v>24</v>
      </c>
      <c r="B227" s="57"/>
      <c r="C227" s="57"/>
      <c r="D227" s="57"/>
      <c r="E227" s="57"/>
      <c r="F227" s="57"/>
      <c r="G227" s="56"/>
      <c r="H227" s="55"/>
      <c r="I227" s="57">
        <f t="shared" si="32"/>
        <v>267</v>
      </c>
      <c r="J227" s="57">
        <f t="shared" si="33"/>
        <v>6</v>
      </c>
      <c r="K227" s="57">
        <f t="shared" si="34"/>
        <v>85</v>
      </c>
      <c r="L227" s="57">
        <f t="shared" si="35"/>
        <v>64</v>
      </c>
      <c r="M227" s="57">
        <f t="shared" si="36"/>
        <v>422</v>
      </c>
      <c r="N227" s="56">
        <f t="shared" si="37"/>
        <v>16.587677725118482</v>
      </c>
      <c r="O227" s="55">
        <f t="shared" si="38"/>
        <v>5.6447298020331731</v>
      </c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</row>
    <row r="228" spans="1:52" s="47" customFormat="1" ht="13.5" customHeight="1">
      <c r="A228" s="58" t="s">
        <v>25</v>
      </c>
      <c r="B228" s="57"/>
      <c r="C228" s="57"/>
      <c r="D228" s="57"/>
      <c r="E228" s="57"/>
      <c r="F228" s="57"/>
      <c r="G228" s="56"/>
      <c r="H228" s="55"/>
      <c r="I228" s="57">
        <f t="shared" si="32"/>
        <v>400</v>
      </c>
      <c r="J228" s="57">
        <f t="shared" si="33"/>
        <v>9</v>
      </c>
      <c r="K228" s="57">
        <f t="shared" si="34"/>
        <v>67</v>
      </c>
      <c r="L228" s="57">
        <f t="shared" si="35"/>
        <v>58</v>
      </c>
      <c r="M228" s="57">
        <f t="shared" si="36"/>
        <v>534</v>
      </c>
      <c r="N228" s="56">
        <f t="shared" si="37"/>
        <v>12.54681647940075</v>
      </c>
      <c r="O228" s="55">
        <f t="shared" si="38"/>
        <v>7.1428571428571423</v>
      </c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</row>
    <row r="229" spans="1:52" s="47" customFormat="1" ht="13.5" customHeight="1">
      <c r="A229" s="58" t="s">
        <v>26</v>
      </c>
      <c r="B229" s="57"/>
      <c r="C229" s="57"/>
      <c r="D229" s="57"/>
      <c r="E229" s="57"/>
      <c r="F229" s="57"/>
      <c r="G229" s="56"/>
      <c r="H229" s="55"/>
      <c r="I229" s="57">
        <f t="shared" si="32"/>
        <v>345</v>
      </c>
      <c r="J229" s="57">
        <f t="shared" si="33"/>
        <v>7</v>
      </c>
      <c r="K229" s="57">
        <f t="shared" si="34"/>
        <v>86</v>
      </c>
      <c r="L229" s="57">
        <f t="shared" si="35"/>
        <v>63</v>
      </c>
      <c r="M229" s="57">
        <f t="shared" si="36"/>
        <v>501</v>
      </c>
      <c r="N229" s="56">
        <f t="shared" si="37"/>
        <v>13.972055888223553</v>
      </c>
      <c r="O229" s="55">
        <f t="shared" si="38"/>
        <v>6.7014446227929376</v>
      </c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</row>
    <row r="230" spans="1:52" s="47" customFormat="1" ht="13.5" customHeight="1">
      <c r="A230" s="58" t="s">
        <v>27</v>
      </c>
      <c r="B230" s="57"/>
      <c r="C230" s="57"/>
      <c r="D230" s="57"/>
      <c r="E230" s="57"/>
      <c r="F230" s="57"/>
      <c r="G230" s="56"/>
      <c r="H230" s="55"/>
      <c r="I230" s="57">
        <f t="shared" si="32"/>
        <v>354</v>
      </c>
      <c r="J230" s="57">
        <f t="shared" si="33"/>
        <v>2</v>
      </c>
      <c r="K230" s="57">
        <f t="shared" si="34"/>
        <v>72</v>
      </c>
      <c r="L230" s="57">
        <f t="shared" si="35"/>
        <v>52</v>
      </c>
      <c r="M230" s="57">
        <f t="shared" si="36"/>
        <v>480</v>
      </c>
      <c r="N230" s="56">
        <f t="shared" si="37"/>
        <v>11.25</v>
      </c>
      <c r="O230" s="55">
        <f t="shared" si="38"/>
        <v>6.4205457463884423</v>
      </c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</row>
    <row r="231" spans="1:52" s="47" customFormat="1" ht="13.5" customHeight="1">
      <c r="A231" s="58" t="s">
        <v>28</v>
      </c>
      <c r="B231" s="57"/>
      <c r="C231" s="57"/>
      <c r="D231" s="57"/>
      <c r="E231" s="57"/>
      <c r="F231" s="57"/>
      <c r="G231" s="56"/>
      <c r="H231" s="55"/>
      <c r="I231" s="57">
        <f t="shared" si="32"/>
        <v>344</v>
      </c>
      <c r="J231" s="57">
        <f t="shared" si="33"/>
        <v>10</v>
      </c>
      <c r="K231" s="57">
        <f t="shared" si="34"/>
        <v>72</v>
      </c>
      <c r="L231" s="57">
        <f t="shared" si="35"/>
        <v>59</v>
      </c>
      <c r="M231" s="57">
        <f t="shared" si="36"/>
        <v>485</v>
      </c>
      <c r="N231" s="56">
        <f t="shared" si="37"/>
        <v>14.226804123711339</v>
      </c>
      <c r="O231" s="55">
        <f t="shared" si="38"/>
        <v>6.4874264312466554</v>
      </c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</row>
    <row r="232" spans="1:52" s="47" customFormat="1" ht="13.5" customHeight="1">
      <c r="A232" s="135" t="s">
        <v>89</v>
      </c>
      <c r="B232" s="131"/>
      <c r="C232" s="131"/>
      <c r="D232" s="131"/>
      <c r="E232" s="131"/>
      <c r="F232" s="131"/>
      <c r="G232" s="132"/>
      <c r="H232" s="133"/>
      <c r="I232" s="131">
        <f t="shared" si="32"/>
        <v>403</v>
      </c>
      <c r="J232" s="131">
        <f t="shared" si="33"/>
        <v>6</v>
      </c>
      <c r="K232" s="131">
        <f t="shared" si="34"/>
        <v>84</v>
      </c>
      <c r="L232" s="131">
        <f t="shared" si="35"/>
        <v>46</v>
      </c>
      <c r="M232" s="131">
        <f t="shared" si="36"/>
        <v>539</v>
      </c>
      <c r="N232" s="132">
        <f t="shared" si="37"/>
        <v>9.6474953617810755</v>
      </c>
      <c r="O232" s="133">
        <f t="shared" si="38"/>
        <v>7.2097378277153554</v>
      </c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</row>
    <row r="233" spans="1:52" s="47" customFormat="1" ht="13.5" customHeight="1">
      <c r="A233" s="62" t="s">
        <v>29</v>
      </c>
      <c r="B233" s="61"/>
      <c r="C233" s="61"/>
      <c r="D233" s="61"/>
      <c r="E233" s="61"/>
      <c r="F233" s="61"/>
      <c r="G233" s="60"/>
      <c r="H233" s="59"/>
      <c r="I233" s="61">
        <f t="shared" si="32"/>
        <v>97</v>
      </c>
      <c r="J233" s="61">
        <f t="shared" si="33"/>
        <v>0</v>
      </c>
      <c r="K233" s="61">
        <f t="shared" si="34"/>
        <v>15</v>
      </c>
      <c r="L233" s="61">
        <f t="shared" si="35"/>
        <v>10</v>
      </c>
      <c r="M233" s="61">
        <f t="shared" si="36"/>
        <v>122</v>
      </c>
      <c r="N233" s="60">
        <f t="shared" si="37"/>
        <v>8.1967213114754092</v>
      </c>
      <c r="O233" s="59">
        <f t="shared" si="38"/>
        <v>1.6318887105403961</v>
      </c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</row>
    <row r="234" spans="1:52" s="47" customFormat="1" ht="13.5" customHeight="1">
      <c r="A234" s="58" t="s">
        <v>30</v>
      </c>
      <c r="B234" s="57"/>
      <c r="C234" s="57"/>
      <c r="D234" s="57"/>
      <c r="E234" s="57"/>
      <c r="F234" s="57"/>
      <c r="G234" s="56"/>
      <c r="H234" s="55"/>
      <c r="I234" s="57">
        <f t="shared" si="32"/>
        <v>129</v>
      </c>
      <c r="J234" s="57">
        <f t="shared" si="33"/>
        <v>3</v>
      </c>
      <c r="K234" s="57">
        <f t="shared" si="34"/>
        <v>12</v>
      </c>
      <c r="L234" s="57">
        <f t="shared" si="35"/>
        <v>5</v>
      </c>
      <c r="M234" s="57">
        <f t="shared" si="36"/>
        <v>149</v>
      </c>
      <c r="N234" s="56">
        <f t="shared" si="37"/>
        <v>5.3691275167785237</v>
      </c>
      <c r="O234" s="55">
        <f t="shared" si="38"/>
        <v>1.9930444087747456</v>
      </c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</row>
    <row r="235" spans="1:52" s="47" customFormat="1" ht="13.5" customHeight="1">
      <c r="A235" s="58" t="s">
        <v>31</v>
      </c>
      <c r="B235" s="57"/>
      <c r="C235" s="57"/>
      <c r="D235" s="57"/>
      <c r="E235" s="57"/>
      <c r="F235" s="57"/>
      <c r="G235" s="56"/>
      <c r="H235" s="55"/>
      <c r="I235" s="57">
        <f t="shared" si="32"/>
        <v>121</v>
      </c>
      <c r="J235" s="57">
        <f t="shared" si="33"/>
        <v>6</v>
      </c>
      <c r="K235" s="57">
        <f t="shared" si="34"/>
        <v>22</v>
      </c>
      <c r="L235" s="57">
        <f t="shared" si="35"/>
        <v>7</v>
      </c>
      <c r="M235" s="57">
        <f t="shared" si="36"/>
        <v>156</v>
      </c>
      <c r="N235" s="56">
        <f t="shared" si="37"/>
        <v>8.3333333333333321</v>
      </c>
      <c r="O235" s="55">
        <f t="shared" si="38"/>
        <v>2.086677367576244</v>
      </c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</row>
    <row r="236" spans="1:52" s="47" customFormat="1" ht="13.5" customHeight="1">
      <c r="A236" s="58" t="s">
        <v>32</v>
      </c>
      <c r="B236" s="57"/>
      <c r="C236" s="57"/>
      <c r="D236" s="57"/>
      <c r="E236" s="57"/>
      <c r="F236" s="57"/>
      <c r="G236" s="56"/>
      <c r="H236" s="55"/>
      <c r="I236" s="57">
        <f t="shared" si="32"/>
        <v>109</v>
      </c>
      <c r="J236" s="57">
        <f t="shared" si="33"/>
        <v>3</v>
      </c>
      <c r="K236" s="57">
        <f t="shared" si="34"/>
        <v>11</v>
      </c>
      <c r="L236" s="57">
        <f t="shared" si="35"/>
        <v>4</v>
      </c>
      <c r="M236" s="57">
        <f t="shared" si="36"/>
        <v>127</v>
      </c>
      <c r="N236" s="56">
        <f t="shared" si="37"/>
        <v>5.5118110236220472</v>
      </c>
      <c r="O236" s="55">
        <f t="shared" si="38"/>
        <v>1.6987693953986089</v>
      </c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</row>
    <row r="237" spans="1:52" s="47" customFormat="1" ht="13.5" customHeight="1">
      <c r="A237" s="58" t="s">
        <v>33</v>
      </c>
      <c r="B237" s="57"/>
      <c r="C237" s="57"/>
      <c r="D237" s="57"/>
      <c r="E237" s="57"/>
      <c r="F237" s="57"/>
      <c r="G237" s="56"/>
      <c r="H237" s="55"/>
      <c r="I237" s="57">
        <f t="shared" si="32"/>
        <v>184</v>
      </c>
      <c r="J237" s="57">
        <f t="shared" si="33"/>
        <v>8</v>
      </c>
      <c r="K237" s="57">
        <f t="shared" si="34"/>
        <v>22</v>
      </c>
      <c r="L237" s="57">
        <f t="shared" si="35"/>
        <v>4</v>
      </c>
      <c r="M237" s="57">
        <f t="shared" si="36"/>
        <v>218</v>
      </c>
      <c r="N237" s="56">
        <f t="shared" si="37"/>
        <v>5.5045871559633035</v>
      </c>
      <c r="O237" s="55">
        <f t="shared" si="38"/>
        <v>2.9159978598180847</v>
      </c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</row>
    <row r="238" spans="1:52" s="47" customFormat="1" ht="13.5" customHeight="1">
      <c r="A238" s="58" t="s">
        <v>34</v>
      </c>
      <c r="B238" s="57"/>
      <c r="C238" s="57"/>
      <c r="D238" s="57"/>
      <c r="E238" s="57"/>
      <c r="F238" s="57"/>
      <c r="G238" s="56"/>
      <c r="H238" s="55"/>
      <c r="I238" s="57">
        <f t="shared" si="32"/>
        <v>130</v>
      </c>
      <c r="J238" s="57">
        <f t="shared" si="33"/>
        <v>4</v>
      </c>
      <c r="K238" s="57">
        <f t="shared" si="34"/>
        <v>23</v>
      </c>
      <c r="L238" s="57">
        <f t="shared" si="35"/>
        <v>5</v>
      </c>
      <c r="M238" s="57">
        <f t="shared" si="36"/>
        <v>162</v>
      </c>
      <c r="N238" s="56">
        <f t="shared" si="37"/>
        <v>5.5555555555555554</v>
      </c>
      <c r="O238" s="55">
        <f t="shared" si="38"/>
        <v>2.1669341894060992</v>
      </c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</row>
    <row r="239" spans="1:52" s="47" customFormat="1" ht="13.5" customHeight="1">
      <c r="A239" s="54" t="s">
        <v>15</v>
      </c>
      <c r="B239" s="53"/>
      <c r="C239" s="53"/>
      <c r="D239" s="53"/>
      <c r="E239" s="53"/>
      <c r="F239" s="53"/>
      <c r="G239" s="52"/>
      <c r="H239" s="51"/>
      <c r="I239" s="53">
        <f t="shared" si="32"/>
        <v>770</v>
      </c>
      <c r="J239" s="53">
        <f t="shared" si="33"/>
        <v>24</v>
      </c>
      <c r="K239" s="53">
        <f t="shared" si="34"/>
        <v>105</v>
      </c>
      <c r="L239" s="53">
        <f t="shared" si="35"/>
        <v>35</v>
      </c>
      <c r="M239" s="53">
        <f t="shared" si="36"/>
        <v>934</v>
      </c>
      <c r="N239" s="52">
        <f t="shared" si="37"/>
        <v>6.3169164882226987</v>
      </c>
      <c r="O239" s="51">
        <f t="shared" si="38"/>
        <v>12.493311931514178</v>
      </c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</row>
    <row r="240" spans="1:52" s="47" customFormat="1" ht="13.5" customHeight="1">
      <c r="A240" s="62" t="s">
        <v>35</v>
      </c>
      <c r="B240" s="61"/>
      <c r="C240" s="61"/>
      <c r="D240" s="61"/>
      <c r="E240" s="61"/>
      <c r="F240" s="61"/>
      <c r="G240" s="60"/>
      <c r="H240" s="59"/>
      <c r="I240" s="61">
        <f t="shared" si="32"/>
        <v>81</v>
      </c>
      <c r="J240" s="61">
        <f t="shared" si="33"/>
        <v>3</v>
      </c>
      <c r="K240" s="61">
        <f t="shared" si="34"/>
        <v>18</v>
      </c>
      <c r="L240" s="61">
        <f t="shared" si="35"/>
        <v>2</v>
      </c>
      <c r="M240" s="61">
        <f t="shared" si="36"/>
        <v>104</v>
      </c>
      <c r="N240" s="60">
        <f t="shared" si="37"/>
        <v>4.8076923076923084</v>
      </c>
      <c r="O240" s="59">
        <f t="shared" si="38"/>
        <v>1.3911182450508293</v>
      </c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</row>
    <row r="241" spans="1:52" s="47" customFormat="1" ht="13.5" customHeight="1">
      <c r="A241" s="58" t="s">
        <v>36</v>
      </c>
      <c r="B241" s="57"/>
      <c r="C241" s="57"/>
      <c r="D241" s="57"/>
      <c r="E241" s="57"/>
      <c r="F241" s="57"/>
      <c r="G241" s="56"/>
      <c r="H241" s="55"/>
      <c r="I241" s="57">
        <f t="shared" si="32"/>
        <v>116</v>
      </c>
      <c r="J241" s="57">
        <f t="shared" si="33"/>
        <v>7</v>
      </c>
      <c r="K241" s="57">
        <f t="shared" si="34"/>
        <v>17</v>
      </c>
      <c r="L241" s="57">
        <f t="shared" si="35"/>
        <v>3</v>
      </c>
      <c r="M241" s="57">
        <f t="shared" si="36"/>
        <v>143</v>
      </c>
      <c r="N241" s="56">
        <f t="shared" si="37"/>
        <v>6.9930069930069934</v>
      </c>
      <c r="O241" s="55">
        <f t="shared" si="38"/>
        <v>1.9127875869448905</v>
      </c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</row>
    <row r="242" spans="1:52" s="47" customFormat="1" ht="13.5" customHeight="1">
      <c r="A242" s="58" t="s">
        <v>37</v>
      </c>
      <c r="B242" s="57"/>
      <c r="C242" s="57"/>
      <c r="D242" s="57"/>
      <c r="E242" s="57"/>
      <c r="F242" s="57"/>
      <c r="G242" s="56"/>
      <c r="H242" s="55"/>
      <c r="I242" s="57">
        <f t="shared" si="32"/>
        <v>91</v>
      </c>
      <c r="J242" s="57">
        <f t="shared" si="33"/>
        <v>2</v>
      </c>
      <c r="K242" s="57">
        <f t="shared" si="34"/>
        <v>9</v>
      </c>
      <c r="L242" s="57">
        <f t="shared" si="35"/>
        <v>5</v>
      </c>
      <c r="M242" s="57">
        <f t="shared" si="36"/>
        <v>107</v>
      </c>
      <c r="N242" s="56">
        <f t="shared" si="37"/>
        <v>6.5420560747663545</v>
      </c>
      <c r="O242" s="55">
        <f t="shared" si="38"/>
        <v>1.4312466559657571</v>
      </c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</row>
    <row r="243" spans="1:52" s="47" customFormat="1" ht="13.5" customHeight="1">
      <c r="A243" s="58" t="s">
        <v>38</v>
      </c>
      <c r="B243" s="57"/>
      <c r="C243" s="57"/>
      <c r="D243" s="57"/>
      <c r="E243" s="57"/>
      <c r="F243" s="57"/>
      <c r="G243" s="56"/>
      <c r="H243" s="55"/>
      <c r="I243" s="57">
        <f t="shared" si="32"/>
        <v>84</v>
      </c>
      <c r="J243" s="57">
        <f t="shared" si="33"/>
        <v>5</v>
      </c>
      <c r="K243" s="57">
        <f t="shared" si="34"/>
        <v>11</v>
      </c>
      <c r="L243" s="57">
        <f t="shared" si="35"/>
        <v>2</v>
      </c>
      <c r="M243" s="57">
        <f t="shared" si="36"/>
        <v>102</v>
      </c>
      <c r="N243" s="56">
        <f t="shared" si="37"/>
        <v>6.8627450980392162</v>
      </c>
      <c r="O243" s="55">
        <f t="shared" si="38"/>
        <v>1.3643659711075442</v>
      </c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</row>
    <row r="244" spans="1:52" s="47" customFormat="1" ht="13.5" customHeight="1">
      <c r="A244" s="58" t="s">
        <v>39</v>
      </c>
      <c r="B244" s="57"/>
      <c r="C244" s="57"/>
      <c r="D244" s="57"/>
      <c r="E244" s="57"/>
      <c r="F244" s="57"/>
      <c r="G244" s="56"/>
      <c r="H244" s="55"/>
      <c r="I244" s="57">
        <f t="shared" si="32"/>
        <v>96</v>
      </c>
      <c r="J244" s="57">
        <f t="shared" si="33"/>
        <v>1</v>
      </c>
      <c r="K244" s="57">
        <f t="shared" si="34"/>
        <v>14</v>
      </c>
      <c r="L244" s="57">
        <f t="shared" si="35"/>
        <v>5</v>
      </c>
      <c r="M244" s="57">
        <f t="shared" si="36"/>
        <v>116</v>
      </c>
      <c r="N244" s="56">
        <f t="shared" si="37"/>
        <v>5.1724137931034484</v>
      </c>
      <c r="O244" s="55">
        <f t="shared" si="38"/>
        <v>1.5516318887105405</v>
      </c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</row>
    <row r="245" spans="1:52" s="47" customFormat="1" ht="13.5" customHeight="1">
      <c r="A245" s="58" t="s">
        <v>40</v>
      </c>
      <c r="B245" s="57"/>
      <c r="C245" s="57"/>
      <c r="D245" s="57"/>
      <c r="E245" s="57"/>
      <c r="F245" s="57"/>
      <c r="G245" s="56"/>
      <c r="H245" s="55"/>
      <c r="I245" s="57">
        <f t="shared" si="32"/>
        <v>101</v>
      </c>
      <c r="J245" s="57">
        <f t="shared" si="33"/>
        <v>4</v>
      </c>
      <c r="K245" s="57">
        <f t="shared" si="34"/>
        <v>22</v>
      </c>
      <c r="L245" s="57">
        <f t="shared" si="35"/>
        <v>9</v>
      </c>
      <c r="M245" s="57">
        <f t="shared" si="36"/>
        <v>136</v>
      </c>
      <c r="N245" s="56">
        <f t="shared" si="37"/>
        <v>9.5588235294117645</v>
      </c>
      <c r="O245" s="55">
        <f t="shared" si="38"/>
        <v>1.8191546281433921</v>
      </c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</row>
    <row r="246" spans="1:52" s="47" customFormat="1" ht="13.5" customHeight="1">
      <c r="A246" s="54" t="s">
        <v>15</v>
      </c>
      <c r="B246" s="53"/>
      <c r="C246" s="53"/>
      <c r="D246" s="53"/>
      <c r="E246" s="53"/>
      <c r="F246" s="53"/>
      <c r="G246" s="52"/>
      <c r="H246" s="51"/>
      <c r="I246" s="53">
        <f t="shared" si="32"/>
        <v>569</v>
      </c>
      <c r="J246" s="53">
        <f t="shared" si="33"/>
        <v>22</v>
      </c>
      <c r="K246" s="53">
        <f t="shared" si="34"/>
        <v>91</v>
      </c>
      <c r="L246" s="53">
        <f t="shared" si="35"/>
        <v>26</v>
      </c>
      <c r="M246" s="53">
        <f t="shared" si="36"/>
        <v>708</v>
      </c>
      <c r="N246" s="52">
        <f t="shared" si="37"/>
        <v>6.7796610169491522</v>
      </c>
      <c r="O246" s="51">
        <f t="shared" si="38"/>
        <v>9.4703049759229536</v>
      </c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</row>
    <row r="247" spans="1:52" s="47" customFormat="1" ht="13.5" customHeight="1">
      <c r="A247" s="54" t="s">
        <v>41</v>
      </c>
      <c r="B247" s="53"/>
      <c r="C247" s="53"/>
      <c r="D247" s="53"/>
      <c r="E247" s="53"/>
      <c r="F247" s="53"/>
      <c r="G247" s="52"/>
      <c r="H247" s="51"/>
      <c r="I247" s="53">
        <f t="shared" si="32"/>
        <v>5671</v>
      </c>
      <c r="J247" s="53">
        <f t="shared" si="33"/>
        <v>140</v>
      </c>
      <c r="K247" s="53">
        <f t="shared" si="34"/>
        <v>999</v>
      </c>
      <c r="L247" s="53">
        <f t="shared" si="35"/>
        <v>666</v>
      </c>
      <c r="M247" s="53">
        <f t="shared" si="36"/>
        <v>7476</v>
      </c>
      <c r="N247" s="52">
        <f t="shared" si="37"/>
        <v>10.781166399143927</v>
      </c>
      <c r="O247" s="51">
        <f t="shared" si="38"/>
        <v>100</v>
      </c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</row>
    <row r="248" spans="1:52" s="47" customFormat="1" ht="13.5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</row>
    <row r="249" spans="1:52" s="47" customFormat="1" ht="13.5" customHeight="1">
      <c r="A249" s="74" t="s">
        <v>0</v>
      </c>
      <c r="B249" s="73"/>
      <c r="C249" s="72"/>
      <c r="D249" s="72"/>
      <c r="E249" s="72"/>
      <c r="F249" s="72"/>
      <c r="G249" s="72"/>
      <c r="H249" s="71"/>
      <c r="I249" s="73" t="s">
        <v>77</v>
      </c>
      <c r="J249" s="72"/>
      <c r="K249" s="72"/>
      <c r="L249" s="72"/>
      <c r="M249" s="72"/>
      <c r="N249" s="72"/>
      <c r="O249" s="71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</row>
    <row r="250" spans="1:52" s="47" customFormat="1" ht="37.5" customHeight="1">
      <c r="A250" s="69" t="s">
        <v>1</v>
      </c>
      <c r="B250" s="67"/>
      <c r="C250" s="66"/>
      <c r="D250" s="65"/>
      <c r="E250" s="66"/>
      <c r="F250" s="65"/>
      <c r="G250" s="65"/>
      <c r="H250" s="68"/>
      <c r="I250" s="67" t="s">
        <v>2</v>
      </c>
      <c r="J250" s="65" t="s">
        <v>3</v>
      </c>
      <c r="K250" s="65" t="s">
        <v>4</v>
      </c>
      <c r="L250" s="66" t="s">
        <v>5</v>
      </c>
      <c r="M250" s="65" t="s">
        <v>6</v>
      </c>
      <c r="N250" s="65" t="s">
        <v>7</v>
      </c>
      <c r="O250" s="64" t="s">
        <v>8</v>
      </c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</row>
    <row r="251" spans="1:52" s="47" customFormat="1" ht="13.5" customHeight="1">
      <c r="A251" s="62" t="s">
        <v>9</v>
      </c>
      <c r="B251" s="61"/>
      <c r="C251" s="61"/>
      <c r="D251" s="61"/>
      <c r="E251" s="61"/>
      <c r="F251" s="61"/>
      <c r="G251" s="60"/>
      <c r="H251" s="59"/>
      <c r="I251" s="61">
        <f>SUM(方向別!I52,方向別!I134,方向別!I216)</f>
        <v>81</v>
      </c>
      <c r="J251" s="61">
        <f>SUM(方向別!J52,方向別!J134,方向別!J216)</f>
        <v>0</v>
      </c>
      <c r="K251" s="61">
        <f>SUM(方向別!K52,方向別!K134,方向別!K216)</f>
        <v>17</v>
      </c>
      <c r="L251" s="61">
        <f>SUM(方向別!L52,方向別!L134,方向別!L216)</f>
        <v>5</v>
      </c>
      <c r="M251" s="61">
        <f t="shared" ref="M251:M287" si="39">SUM(I251:L251)</f>
        <v>103</v>
      </c>
      <c r="N251" s="60">
        <f t="shared" ref="N251:N287" si="40">IF(SUM(J251,L251)=0,0,SUM(J251,L251)/M251*100)</f>
        <v>4.8543689320388346</v>
      </c>
      <c r="O251" s="59">
        <f t="shared" ref="O251:O287" si="41">IF(M251=0,0,M251/M$287*100)</f>
        <v>1.343244653103808</v>
      </c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</row>
    <row r="252" spans="1:52" s="47" customFormat="1" ht="13.5" customHeight="1">
      <c r="A252" s="58" t="s">
        <v>10</v>
      </c>
      <c r="B252" s="57"/>
      <c r="C252" s="57"/>
      <c r="D252" s="57"/>
      <c r="E252" s="57"/>
      <c r="F252" s="57"/>
      <c r="G252" s="56"/>
      <c r="H252" s="55"/>
      <c r="I252" s="57">
        <f>SUM(方向別!I53,方向別!I135,方向別!I217)</f>
        <v>127</v>
      </c>
      <c r="J252" s="57">
        <f>SUM(方向別!J53,方向別!J135,方向別!J217)</f>
        <v>3</v>
      </c>
      <c r="K252" s="57">
        <f>SUM(方向別!K53,方向別!K135,方向別!K217)</f>
        <v>14</v>
      </c>
      <c r="L252" s="57">
        <f>SUM(方向別!L53,方向別!L135,方向別!L217)</f>
        <v>6</v>
      </c>
      <c r="M252" s="57">
        <f t="shared" si="39"/>
        <v>150</v>
      </c>
      <c r="N252" s="56">
        <f t="shared" si="40"/>
        <v>6</v>
      </c>
      <c r="O252" s="55">
        <f t="shared" si="41"/>
        <v>1.9561815336463224</v>
      </c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</row>
    <row r="253" spans="1:52" s="47" customFormat="1" ht="13.5" customHeight="1">
      <c r="A253" s="58" t="s">
        <v>11</v>
      </c>
      <c r="B253" s="57"/>
      <c r="C253" s="57"/>
      <c r="D253" s="57"/>
      <c r="E253" s="57"/>
      <c r="F253" s="57"/>
      <c r="G253" s="56"/>
      <c r="H253" s="55"/>
      <c r="I253" s="57">
        <f>SUM(方向別!I54,方向別!I136,方向別!I218)</f>
        <v>118</v>
      </c>
      <c r="J253" s="57">
        <f>SUM(方向別!J54,方向別!J136,方向別!J218)</f>
        <v>3</v>
      </c>
      <c r="K253" s="57">
        <f>SUM(方向別!K54,方向別!K136,方向別!K218)</f>
        <v>17</v>
      </c>
      <c r="L253" s="57">
        <f>SUM(方向別!L54,方向別!L136,方向別!L218)</f>
        <v>10</v>
      </c>
      <c r="M253" s="57">
        <f t="shared" si="39"/>
        <v>148</v>
      </c>
      <c r="N253" s="56">
        <f t="shared" si="40"/>
        <v>8.7837837837837842</v>
      </c>
      <c r="O253" s="55">
        <f t="shared" si="41"/>
        <v>1.9300991131977048</v>
      </c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</row>
    <row r="254" spans="1:52" s="47" customFormat="1" ht="13.5" customHeight="1">
      <c r="A254" s="58" t="s">
        <v>12</v>
      </c>
      <c r="B254" s="57"/>
      <c r="C254" s="57"/>
      <c r="D254" s="57"/>
      <c r="E254" s="57"/>
      <c r="F254" s="57"/>
      <c r="G254" s="56"/>
      <c r="H254" s="55"/>
      <c r="I254" s="57">
        <f>SUM(方向別!I55,方向別!I137,方向別!I219)</f>
        <v>145</v>
      </c>
      <c r="J254" s="57">
        <f>SUM(方向別!J55,方向別!J137,方向別!J219)</f>
        <v>3</v>
      </c>
      <c r="K254" s="57">
        <f>SUM(方向別!K55,方向別!K137,方向別!K219)</f>
        <v>19</v>
      </c>
      <c r="L254" s="57">
        <f>SUM(方向別!L55,方向別!L137,方向別!L219)</f>
        <v>7</v>
      </c>
      <c r="M254" s="57">
        <f t="shared" si="39"/>
        <v>174</v>
      </c>
      <c r="N254" s="56">
        <f t="shared" si="40"/>
        <v>5.7471264367816088</v>
      </c>
      <c r="O254" s="55">
        <f t="shared" si="41"/>
        <v>2.2691705790297343</v>
      </c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</row>
    <row r="255" spans="1:52" s="47" customFormat="1" ht="13.5" customHeight="1">
      <c r="A255" s="58" t="s">
        <v>13</v>
      </c>
      <c r="B255" s="57"/>
      <c r="C255" s="57"/>
      <c r="D255" s="57"/>
      <c r="E255" s="57"/>
      <c r="F255" s="57"/>
      <c r="G255" s="56"/>
      <c r="H255" s="55"/>
      <c r="I255" s="57">
        <f>SUM(方向別!I56,方向別!I138,方向別!I220)</f>
        <v>132</v>
      </c>
      <c r="J255" s="57">
        <f>SUM(方向別!J56,方向別!J138,方向別!J220)</f>
        <v>6</v>
      </c>
      <c r="K255" s="57">
        <f>SUM(方向別!K56,方向別!K138,方向別!K220)</f>
        <v>17</v>
      </c>
      <c r="L255" s="57">
        <f>SUM(方向別!L56,方向別!L138,方向別!L220)</f>
        <v>9</v>
      </c>
      <c r="M255" s="57">
        <f t="shared" si="39"/>
        <v>164</v>
      </c>
      <c r="N255" s="56">
        <f t="shared" si="40"/>
        <v>9.1463414634146343</v>
      </c>
      <c r="O255" s="55">
        <f t="shared" si="41"/>
        <v>2.1387584767866459</v>
      </c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</row>
    <row r="256" spans="1:52" s="47" customFormat="1" ht="13.5" customHeight="1">
      <c r="A256" s="58" t="s">
        <v>14</v>
      </c>
      <c r="B256" s="57"/>
      <c r="C256" s="57"/>
      <c r="D256" s="57"/>
      <c r="E256" s="57"/>
      <c r="F256" s="57"/>
      <c r="G256" s="56"/>
      <c r="H256" s="55"/>
      <c r="I256" s="57">
        <f>SUM(方向別!I57,方向別!I139,方向別!I221)</f>
        <v>155</v>
      </c>
      <c r="J256" s="57">
        <f>SUM(方向別!J57,方向別!J139,方向別!J221)</f>
        <v>2</v>
      </c>
      <c r="K256" s="57">
        <f>SUM(方向別!K57,方向別!K139,方向別!K221)</f>
        <v>20</v>
      </c>
      <c r="L256" s="57">
        <f>SUM(方向別!L57,方向別!L139,方向別!L221)</f>
        <v>6</v>
      </c>
      <c r="M256" s="57">
        <f t="shared" si="39"/>
        <v>183</v>
      </c>
      <c r="N256" s="56">
        <f t="shared" si="40"/>
        <v>4.3715846994535523</v>
      </c>
      <c r="O256" s="55">
        <f t="shared" si="41"/>
        <v>2.3865414710485133</v>
      </c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</row>
    <row r="257" spans="1:52" s="47" customFormat="1" ht="13.5" customHeight="1">
      <c r="A257" s="54" t="s">
        <v>15</v>
      </c>
      <c r="B257" s="53"/>
      <c r="C257" s="53"/>
      <c r="D257" s="53"/>
      <c r="E257" s="53"/>
      <c r="F257" s="53"/>
      <c r="G257" s="52"/>
      <c r="H257" s="51"/>
      <c r="I257" s="53">
        <f>SUM(I251:I256)</f>
        <v>758</v>
      </c>
      <c r="J257" s="53">
        <f>SUM(J251:J256)</f>
        <v>17</v>
      </c>
      <c r="K257" s="53">
        <f>SUM(K251:K256)</f>
        <v>104</v>
      </c>
      <c r="L257" s="53">
        <f>SUM(L251:L256)</f>
        <v>43</v>
      </c>
      <c r="M257" s="53">
        <f t="shared" si="39"/>
        <v>922</v>
      </c>
      <c r="N257" s="52">
        <f t="shared" si="40"/>
        <v>6.5075921908893708</v>
      </c>
      <c r="O257" s="51">
        <f t="shared" si="41"/>
        <v>12.023995826812728</v>
      </c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</row>
    <row r="258" spans="1:52" s="47" customFormat="1" ht="13.5" customHeight="1">
      <c r="A258" s="62" t="s">
        <v>16</v>
      </c>
      <c r="B258" s="61"/>
      <c r="C258" s="61"/>
      <c r="D258" s="61"/>
      <c r="E258" s="61"/>
      <c r="F258" s="61"/>
      <c r="G258" s="60"/>
      <c r="H258" s="59"/>
      <c r="I258" s="61">
        <f>SUM(方向別!I59,方向別!I141,方向別!I223)</f>
        <v>193</v>
      </c>
      <c r="J258" s="61">
        <f>SUM(方向別!J59,方向別!J141,方向別!J223)</f>
        <v>5</v>
      </c>
      <c r="K258" s="61">
        <f>SUM(方向別!K59,方向別!K141,方向別!K223)</f>
        <v>20</v>
      </c>
      <c r="L258" s="61">
        <f>SUM(方向別!L59,方向別!L141,方向別!L223)</f>
        <v>7</v>
      </c>
      <c r="M258" s="61">
        <f t="shared" si="39"/>
        <v>225</v>
      </c>
      <c r="N258" s="60">
        <f t="shared" si="40"/>
        <v>5.3333333333333339</v>
      </c>
      <c r="O258" s="59">
        <f t="shared" si="41"/>
        <v>2.9342723004694835</v>
      </c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</row>
    <row r="259" spans="1:52" s="47" customFormat="1" ht="13.5" customHeight="1">
      <c r="A259" s="58" t="s">
        <v>17</v>
      </c>
      <c r="B259" s="57"/>
      <c r="C259" s="57"/>
      <c r="D259" s="57"/>
      <c r="E259" s="57"/>
      <c r="F259" s="57"/>
      <c r="G259" s="56"/>
      <c r="H259" s="55"/>
      <c r="I259" s="57">
        <f>SUM(方向別!I60,方向別!I142,方向別!I224)</f>
        <v>161</v>
      </c>
      <c r="J259" s="57">
        <f>SUM(方向別!J60,方向別!J142,方向別!J224)</f>
        <v>6</v>
      </c>
      <c r="K259" s="57">
        <f>SUM(方向別!K60,方向別!K142,方向別!K224)</f>
        <v>13</v>
      </c>
      <c r="L259" s="57">
        <f>SUM(方向別!L60,方向別!L142,方向別!L224)</f>
        <v>8</v>
      </c>
      <c r="M259" s="57">
        <f t="shared" si="39"/>
        <v>188</v>
      </c>
      <c r="N259" s="56">
        <f t="shared" si="40"/>
        <v>7.4468085106382977</v>
      </c>
      <c r="O259" s="55">
        <f t="shared" si="41"/>
        <v>2.4517475221700575</v>
      </c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</row>
    <row r="260" spans="1:52" s="47" customFormat="1" ht="13.5" customHeight="1">
      <c r="A260" s="58" t="s">
        <v>18</v>
      </c>
      <c r="B260" s="57"/>
      <c r="C260" s="57"/>
      <c r="D260" s="57"/>
      <c r="E260" s="57"/>
      <c r="F260" s="57"/>
      <c r="G260" s="56"/>
      <c r="H260" s="55"/>
      <c r="I260" s="57">
        <f>SUM(方向別!I61,方向別!I143,方向別!I225)</f>
        <v>144</v>
      </c>
      <c r="J260" s="57">
        <f>SUM(方向別!J61,方向別!J143,方向別!J225)</f>
        <v>3</v>
      </c>
      <c r="K260" s="57">
        <f>SUM(方向別!K61,方向別!K143,方向別!K225)</f>
        <v>22</v>
      </c>
      <c r="L260" s="57">
        <f>SUM(方向別!L61,方向別!L143,方向別!L225)</f>
        <v>8</v>
      </c>
      <c r="M260" s="57">
        <f t="shared" si="39"/>
        <v>177</v>
      </c>
      <c r="N260" s="56">
        <f t="shared" si="40"/>
        <v>6.2146892655367232</v>
      </c>
      <c r="O260" s="55">
        <f t="shared" si="41"/>
        <v>2.3082942097026606</v>
      </c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</row>
    <row r="261" spans="1:52" s="47" customFormat="1" ht="13.5" customHeight="1">
      <c r="A261" s="58" t="s">
        <v>19</v>
      </c>
      <c r="B261" s="57"/>
      <c r="C261" s="57"/>
      <c r="D261" s="57"/>
      <c r="E261" s="57"/>
      <c r="F261" s="57"/>
      <c r="G261" s="56"/>
      <c r="H261" s="55"/>
      <c r="I261" s="57">
        <f>SUM(方向別!I62,方向別!I144,方向別!I226)</f>
        <v>112</v>
      </c>
      <c r="J261" s="57">
        <f>SUM(方向別!J62,方向別!J144,方向別!J226)</f>
        <v>5</v>
      </c>
      <c r="K261" s="57">
        <f>SUM(方向別!K62,方向別!K144,方向別!K226)</f>
        <v>12</v>
      </c>
      <c r="L261" s="57">
        <f>SUM(方向別!L62,方向別!L144,方向別!L226)</f>
        <v>11</v>
      </c>
      <c r="M261" s="57">
        <f t="shared" si="39"/>
        <v>140</v>
      </c>
      <c r="N261" s="56">
        <f t="shared" si="40"/>
        <v>11.428571428571429</v>
      </c>
      <c r="O261" s="55">
        <f t="shared" si="41"/>
        <v>1.8257694314032342</v>
      </c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</row>
    <row r="262" spans="1:52" s="47" customFormat="1" ht="13.5" customHeight="1">
      <c r="A262" s="58" t="s">
        <v>20</v>
      </c>
      <c r="B262" s="57"/>
      <c r="C262" s="57"/>
      <c r="D262" s="57"/>
      <c r="E262" s="57"/>
      <c r="F262" s="57"/>
      <c r="G262" s="56"/>
      <c r="H262" s="55"/>
      <c r="I262" s="57">
        <f>SUM(方向別!I63,方向別!I145,方向別!I227)</f>
        <v>148</v>
      </c>
      <c r="J262" s="57">
        <f>SUM(方向別!J63,方向別!J145,方向別!J227)</f>
        <v>2</v>
      </c>
      <c r="K262" s="57">
        <f>SUM(方向別!K63,方向別!K145,方向別!K227)</f>
        <v>16</v>
      </c>
      <c r="L262" s="57">
        <f>SUM(方向別!L63,方向別!L145,方向別!L227)</f>
        <v>12</v>
      </c>
      <c r="M262" s="57">
        <f t="shared" si="39"/>
        <v>178</v>
      </c>
      <c r="N262" s="56">
        <f t="shared" si="40"/>
        <v>7.8651685393258424</v>
      </c>
      <c r="O262" s="55">
        <f t="shared" si="41"/>
        <v>2.3213354199269691</v>
      </c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</row>
    <row r="263" spans="1:52" s="47" customFormat="1" ht="13.5" customHeight="1">
      <c r="A263" s="58" t="s">
        <v>21</v>
      </c>
      <c r="B263" s="57"/>
      <c r="C263" s="57"/>
      <c r="D263" s="57"/>
      <c r="E263" s="57"/>
      <c r="F263" s="57"/>
      <c r="G263" s="56"/>
      <c r="H263" s="55"/>
      <c r="I263" s="57">
        <f>SUM(方向別!I64,方向別!I146,方向別!I228)</f>
        <v>99</v>
      </c>
      <c r="J263" s="57">
        <f>SUM(方向別!J64,方向別!J146,方向別!J228)</f>
        <v>4</v>
      </c>
      <c r="K263" s="57">
        <f>SUM(方向別!K64,方向別!K146,方向別!K228)</f>
        <v>15</v>
      </c>
      <c r="L263" s="57">
        <f>SUM(方向別!L64,方向別!L146,方向別!L228)</f>
        <v>10</v>
      </c>
      <c r="M263" s="57">
        <f t="shared" si="39"/>
        <v>128</v>
      </c>
      <c r="N263" s="56">
        <f t="shared" si="40"/>
        <v>10.9375</v>
      </c>
      <c r="O263" s="55">
        <f t="shared" si="41"/>
        <v>1.6692749087115284</v>
      </c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</row>
    <row r="264" spans="1:52" s="47" customFormat="1" ht="13.5" customHeight="1">
      <c r="A264" s="54" t="s">
        <v>15</v>
      </c>
      <c r="B264" s="53"/>
      <c r="C264" s="53"/>
      <c r="D264" s="53"/>
      <c r="E264" s="53"/>
      <c r="F264" s="53"/>
      <c r="G264" s="52"/>
      <c r="H264" s="51"/>
      <c r="I264" s="53">
        <f>SUM(I258:I263)</f>
        <v>857</v>
      </c>
      <c r="J264" s="53">
        <f>SUM(J258:J263)</f>
        <v>25</v>
      </c>
      <c r="K264" s="53">
        <f>SUM(K258:K263)</f>
        <v>98</v>
      </c>
      <c r="L264" s="53">
        <f>SUM(L258:L263)</f>
        <v>56</v>
      </c>
      <c r="M264" s="53">
        <f t="shared" si="39"/>
        <v>1036</v>
      </c>
      <c r="N264" s="52">
        <f t="shared" si="40"/>
        <v>7.8185328185328178</v>
      </c>
      <c r="O264" s="51">
        <f t="shared" si="41"/>
        <v>13.510693792383933</v>
      </c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</row>
    <row r="265" spans="1:52" s="47" customFormat="1" ht="13.5" customHeight="1">
      <c r="A265" s="58" t="s">
        <v>22</v>
      </c>
      <c r="B265" s="57"/>
      <c r="C265" s="57"/>
      <c r="D265" s="57"/>
      <c r="E265" s="57"/>
      <c r="F265" s="57"/>
      <c r="G265" s="56"/>
      <c r="H265" s="55"/>
      <c r="I265" s="57">
        <f>SUM(方向別!I66,方向別!I148,方向別!I230)</f>
        <v>323</v>
      </c>
      <c r="J265" s="57">
        <f>SUM(方向別!J66,方向別!J148,方向別!J230)</f>
        <v>7</v>
      </c>
      <c r="K265" s="57">
        <f>SUM(方向別!K66,方向別!K148,方向別!K230)</f>
        <v>82</v>
      </c>
      <c r="L265" s="57">
        <f>SUM(方向別!L66,方向別!L148,方向別!L230)</f>
        <v>99</v>
      </c>
      <c r="M265" s="57">
        <f t="shared" si="39"/>
        <v>511</v>
      </c>
      <c r="N265" s="56">
        <f t="shared" si="40"/>
        <v>20.743639921722114</v>
      </c>
      <c r="O265" s="55">
        <f t="shared" si="41"/>
        <v>6.6640584246218051</v>
      </c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</row>
    <row r="266" spans="1:52" s="47" customFormat="1" ht="13.5" customHeight="1">
      <c r="A266" s="58" t="s">
        <v>23</v>
      </c>
      <c r="B266" s="57"/>
      <c r="C266" s="57"/>
      <c r="D266" s="57"/>
      <c r="E266" s="57"/>
      <c r="F266" s="57"/>
      <c r="G266" s="56"/>
      <c r="H266" s="55"/>
      <c r="I266" s="57">
        <f>SUM(方向別!I67,方向別!I149,方向別!I231)</f>
        <v>335</v>
      </c>
      <c r="J266" s="57">
        <f>SUM(方向別!J67,方向別!J149,方向別!J231)</f>
        <v>5</v>
      </c>
      <c r="K266" s="57">
        <f>SUM(方向別!K67,方向別!K149,方向別!K231)</f>
        <v>70</v>
      </c>
      <c r="L266" s="57">
        <f>SUM(方向別!L67,方向別!L149,方向別!L231)</f>
        <v>77</v>
      </c>
      <c r="M266" s="57">
        <f t="shared" si="39"/>
        <v>487</v>
      </c>
      <c r="N266" s="56">
        <f t="shared" si="40"/>
        <v>16.837782340862422</v>
      </c>
      <c r="O266" s="55">
        <f t="shared" si="41"/>
        <v>6.3510693792383925</v>
      </c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</row>
    <row r="267" spans="1:52" s="47" customFormat="1" ht="13.5" customHeight="1">
      <c r="A267" s="58" t="s">
        <v>24</v>
      </c>
      <c r="B267" s="57"/>
      <c r="C267" s="57"/>
      <c r="D267" s="57"/>
      <c r="E267" s="57"/>
      <c r="F267" s="57"/>
      <c r="G267" s="56"/>
      <c r="H267" s="55"/>
      <c r="I267" s="57">
        <f>SUM(方向別!I68,方向別!I150,方向別!I232)</f>
        <v>275</v>
      </c>
      <c r="J267" s="57">
        <f>SUM(方向別!J68,方向別!J150,方向別!J232)</f>
        <v>6</v>
      </c>
      <c r="K267" s="57">
        <f>SUM(方向別!K68,方向別!K150,方向別!K232)</f>
        <v>85</v>
      </c>
      <c r="L267" s="57">
        <f>SUM(方向別!L68,方向別!L150,方向別!L232)</f>
        <v>66</v>
      </c>
      <c r="M267" s="57">
        <f t="shared" si="39"/>
        <v>432</v>
      </c>
      <c r="N267" s="56">
        <f t="shared" si="40"/>
        <v>16.666666666666664</v>
      </c>
      <c r="O267" s="55">
        <f t="shared" si="41"/>
        <v>5.6338028169014089</v>
      </c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</row>
    <row r="268" spans="1:52" s="47" customFormat="1" ht="13.5" customHeight="1">
      <c r="A268" s="58" t="s">
        <v>25</v>
      </c>
      <c r="B268" s="57"/>
      <c r="C268" s="57"/>
      <c r="D268" s="57"/>
      <c r="E268" s="57"/>
      <c r="F268" s="57"/>
      <c r="G268" s="56"/>
      <c r="H268" s="55"/>
      <c r="I268" s="57">
        <f>SUM(方向別!I69,方向別!I151,方向別!I233)</f>
        <v>407</v>
      </c>
      <c r="J268" s="57">
        <f>SUM(方向別!J69,方向別!J151,方向別!J233)</f>
        <v>9</v>
      </c>
      <c r="K268" s="57">
        <f>SUM(方向別!K69,方向別!K151,方向別!K233)</f>
        <v>68</v>
      </c>
      <c r="L268" s="57">
        <f>SUM(方向別!L69,方向別!L151,方向別!L233)</f>
        <v>62</v>
      </c>
      <c r="M268" s="57">
        <f t="shared" si="39"/>
        <v>546</v>
      </c>
      <c r="N268" s="56">
        <f t="shared" si="40"/>
        <v>13.003663003663005</v>
      </c>
      <c r="O268" s="55">
        <f t="shared" si="41"/>
        <v>7.1205007824726136</v>
      </c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</row>
    <row r="269" spans="1:52" s="47" customFormat="1" ht="13.5" customHeight="1">
      <c r="A269" s="58" t="s">
        <v>26</v>
      </c>
      <c r="B269" s="57"/>
      <c r="C269" s="57"/>
      <c r="D269" s="57"/>
      <c r="E269" s="57"/>
      <c r="F269" s="57"/>
      <c r="G269" s="56"/>
      <c r="H269" s="55"/>
      <c r="I269" s="57">
        <f>SUM(方向別!I70,方向別!I152,方向別!I234)</f>
        <v>355</v>
      </c>
      <c r="J269" s="57">
        <f>SUM(方向別!J70,方向別!J152,方向別!J234)</f>
        <v>7</v>
      </c>
      <c r="K269" s="57">
        <f>SUM(方向別!K70,方向別!K152,方向別!K234)</f>
        <v>88</v>
      </c>
      <c r="L269" s="57">
        <f>SUM(方向別!L70,方向別!L152,方向別!L234)</f>
        <v>68</v>
      </c>
      <c r="M269" s="57">
        <f t="shared" si="39"/>
        <v>518</v>
      </c>
      <c r="N269" s="56">
        <f t="shared" si="40"/>
        <v>14.478764478764477</v>
      </c>
      <c r="O269" s="55">
        <f t="shared" si="41"/>
        <v>6.7553468961919663</v>
      </c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</row>
    <row r="270" spans="1:52" s="47" customFormat="1" ht="13.5" customHeight="1">
      <c r="A270" s="97" t="s">
        <v>27</v>
      </c>
      <c r="B270" s="98"/>
      <c r="C270" s="98"/>
      <c r="D270" s="98"/>
      <c r="E270" s="98"/>
      <c r="F270" s="98"/>
      <c r="G270" s="99"/>
      <c r="H270" s="100"/>
      <c r="I270" s="98">
        <f>SUM(方向別!I71,方向別!I153,方向別!I235)</f>
        <v>362</v>
      </c>
      <c r="J270" s="98">
        <f>SUM(方向別!J71,方向別!J153,方向別!J235)</f>
        <v>2</v>
      </c>
      <c r="K270" s="98">
        <f>SUM(方向別!K71,方向別!K153,方向別!K235)</f>
        <v>75</v>
      </c>
      <c r="L270" s="98">
        <f>SUM(方向別!L71,方向別!L153,方向別!L235)</f>
        <v>54</v>
      </c>
      <c r="M270" s="98">
        <f t="shared" si="39"/>
        <v>493</v>
      </c>
      <c r="N270" s="99">
        <f t="shared" si="40"/>
        <v>11.359026369168356</v>
      </c>
      <c r="O270" s="100">
        <f t="shared" si="41"/>
        <v>6.4293166405842452</v>
      </c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</row>
    <row r="271" spans="1:52" s="47" customFormat="1" ht="13.5" customHeight="1">
      <c r="A271" s="58" t="s">
        <v>28</v>
      </c>
      <c r="B271" s="57"/>
      <c r="C271" s="57"/>
      <c r="D271" s="57"/>
      <c r="E271" s="57"/>
      <c r="F271" s="57"/>
      <c r="G271" s="56"/>
      <c r="H271" s="55"/>
      <c r="I271" s="134">
        <f>SUM(方向別!I72,方向別!I154,方向別!I236)</f>
        <v>347</v>
      </c>
      <c r="J271" s="57">
        <f>SUM(方向別!J72,方向別!J154,方向別!J236)</f>
        <v>10</v>
      </c>
      <c r="K271" s="57">
        <f>SUM(方向別!K72,方向別!K154,方向別!K236)</f>
        <v>75</v>
      </c>
      <c r="L271" s="57">
        <f>SUM(方向別!L72,方向別!L154,方向別!L236)</f>
        <v>61</v>
      </c>
      <c r="M271" s="57">
        <f t="shared" si="39"/>
        <v>493</v>
      </c>
      <c r="N271" s="56">
        <f t="shared" si="40"/>
        <v>14.401622718052739</v>
      </c>
      <c r="O271" s="55">
        <f t="shared" si="41"/>
        <v>6.4293166405842452</v>
      </c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</row>
    <row r="272" spans="1:52" s="47" customFormat="1" ht="13.5" customHeight="1">
      <c r="A272" s="135" t="s">
        <v>89</v>
      </c>
      <c r="B272" s="131"/>
      <c r="C272" s="131"/>
      <c r="D272" s="131"/>
      <c r="E272" s="131"/>
      <c r="F272" s="131"/>
      <c r="G272" s="132"/>
      <c r="H272" s="133"/>
      <c r="I272" s="101">
        <f>SUM(方向別!I73,方向別!I155,方向別!I237)</f>
        <v>414</v>
      </c>
      <c r="J272" s="101">
        <f>SUM(方向別!J73,方向別!J155,方向別!J237)</f>
        <v>6</v>
      </c>
      <c r="K272" s="101">
        <f>SUM(方向別!K73,方向別!K155,方向別!K237)</f>
        <v>85</v>
      </c>
      <c r="L272" s="101">
        <f>SUM(方向別!L73,方向別!L155,方向別!L237)</f>
        <v>47</v>
      </c>
      <c r="M272" s="101">
        <f t="shared" si="39"/>
        <v>552</v>
      </c>
      <c r="N272" s="102">
        <f t="shared" si="40"/>
        <v>9.6014492753623184</v>
      </c>
      <c r="O272" s="103">
        <f t="shared" si="41"/>
        <v>7.1987480438184663</v>
      </c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</row>
    <row r="273" spans="1:52" s="47" customFormat="1" ht="13.5" customHeight="1">
      <c r="A273" s="62" t="s">
        <v>29</v>
      </c>
      <c r="B273" s="61"/>
      <c r="C273" s="61"/>
      <c r="D273" s="61"/>
      <c r="E273" s="61"/>
      <c r="F273" s="61"/>
      <c r="G273" s="60"/>
      <c r="H273" s="59"/>
      <c r="I273" s="61">
        <f>SUM(方向別!I74,方向別!I156,方向別!I238)</f>
        <v>98</v>
      </c>
      <c r="J273" s="61">
        <f>SUM(方向別!J74,方向別!J156,方向別!J238)</f>
        <v>0</v>
      </c>
      <c r="K273" s="61">
        <f>SUM(方向別!K74,方向別!K156,方向別!K238)</f>
        <v>16</v>
      </c>
      <c r="L273" s="61">
        <f>SUM(方向別!L74,方向別!L156,方向別!L238)</f>
        <v>10</v>
      </c>
      <c r="M273" s="61">
        <f t="shared" si="39"/>
        <v>124</v>
      </c>
      <c r="N273" s="60">
        <f t="shared" si="40"/>
        <v>8.064516129032258</v>
      </c>
      <c r="O273" s="59">
        <f t="shared" si="41"/>
        <v>1.6171100678142931</v>
      </c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</row>
    <row r="274" spans="1:52" s="47" customFormat="1" ht="13.5" customHeight="1">
      <c r="A274" s="58" t="s">
        <v>30</v>
      </c>
      <c r="B274" s="57"/>
      <c r="C274" s="57"/>
      <c r="D274" s="57"/>
      <c r="E274" s="57"/>
      <c r="F274" s="57"/>
      <c r="G274" s="56"/>
      <c r="H274" s="55"/>
      <c r="I274" s="57">
        <f>SUM(方向別!I75,方向別!I157,方向別!I239)</f>
        <v>131</v>
      </c>
      <c r="J274" s="57">
        <f>SUM(方向別!J75,方向別!J157,方向別!J239)</f>
        <v>3</v>
      </c>
      <c r="K274" s="57">
        <f>SUM(方向別!K75,方向別!K157,方向別!K239)</f>
        <v>12</v>
      </c>
      <c r="L274" s="57">
        <f>SUM(方向別!L75,方向別!L157,方向別!L239)</f>
        <v>6</v>
      </c>
      <c r="M274" s="57">
        <f t="shared" si="39"/>
        <v>152</v>
      </c>
      <c r="N274" s="56">
        <f t="shared" si="40"/>
        <v>5.9210526315789469</v>
      </c>
      <c r="O274" s="55">
        <f t="shared" si="41"/>
        <v>1.9822639540949401</v>
      </c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</row>
    <row r="275" spans="1:52" s="47" customFormat="1" ht="13.5" customHeight="1">
      <c r="A275" s="58" t="s">
        <v>31</v>
      </c>
      <c r="B275" s="57"/>
      <c r="C275" s="57"/>
      <c r="D275" s="57"/>
      <c r="E275" s="57"/>
      <c r="F275" s="57"/>
      <c r="G275" s="56"/>
      <c r="H275" s="55"/>
      <c r="I275" s="57">
        <f>SUM(方向別!I76,方向別!I158,方向別!I240)</f>
        <v>123</v>
      </c>
      <c r="J275" s="57">
        <f>SUM(方向別!J76,方向別!J158,方向別!J240)</f>
        <v>6</v>
      </c>
      <c r="K275" s="57">
        <f>SUM(方向別!K76,方向別!K158,方向別!K240)</f>
        <v>23</v>
      </c>
      <c r="L275" s="57">
        <f>SUM(方向別!L76,方向別!L158,方向別!L240)</f>
        <v>7</v>
      </c>
      <c r="M275" s="57">
        <f t="shared" si="39"/>
        <v>159</v>
      </c>
      <c r="N275" s="56">
        <f t="shared" si="40"/>
        <v>8.1761006289308167</v>
      </c>
      <c r="O275" s="55">
        <f t="shared" si="41"/>
        <v>2.0735524256651017</v>
      </c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</row>
    <row r="276" spans="1:52" s="47" customFormat="1" ht="13.5" customHeight="1">
      <c r="A276" s="58" t="s">
        <v>32</v>
      </c>
      <c r="B276" s="57"/>
      <c r="C276" s="57"/>
      <c r="D276" s="57"/>
      <c r="E276" s="57"/>
      <c r="F276" s="57"/>
      <c r="G276" s="56"/>
      <c r="H276" s="55"/>
      <c r="I276" s="57">
        <f>SUM(方向別!I77,方向別!I159,方向別!I241)</f>
        <v>109</v>
      </c>
      <c r="J276" s="57">
        <f>SUM(方向別!J77,方向別!J159,方向別!J241)</f>
        <v>3</v>
      </c>
      <c r="K276" s="57">
        <f>SUM(方向別!K77,方向別!K159,方向別!K241)</f>
        <v>12</v>
      </c>
      <c r="L276" s="57">
        <f>SUM(方向別!L77,方向別!L159,方向別!L241)</f>
        <v>4</v>
      </c>
      <c r="M276" s="57">
        <f t="shared" si="39"/>
        <v>128</v>
      </c>
      <c r="N276" s="56">
        <f t="shared" si="40"/>
        <v>5.46875</v>
      </c>
      <c r="O276" s="55">
        <f t="shared" si="41"/>
        <v>1.6692749087115284</v>
      </c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</row>
    <row r="277" spans="1:52" s="47" customFormat="1" ht="13.5" customHeight="1">
      <c r="A277" s="58" t="s">
        <v>33</v>
      </c>
      <c r="B277" s="57"/>
      <c r="C277" s="57"/>
      <c r="D277" s="57"/>
      <c r="E277" s="57"/>
      <c r="F277" s="57"/>
      <c r="G277" s="56"/>
      <c r="H277" s="55"/>
      <c r="I277" s="57">
        <f>SUM(方向別!I78,方向別!I160,方向別!I242)</f>
        <v>187</v>
      </c>
      <c r="J277" s="57">
        <f>SUM(方向別!J78,方向別!J160,方向別!J242)</f>
        <v>8</v>
      </c>
      <c r="K277" s="57">
        <f>SUM(方向別!K78,方向別!K160,方向別!K242)</f>
        <v>22</v>
      </c>
      <c r="L277" s="57">
        <f>SUM(方向別!L78,方向別!L160,方向別!L242)</f>
        <v>6</v>
      </c>
      <c r="M277" s="57">
        <f t="shared" si="39"/>
        <v>223</v>
      </c>
      <c r="N277" s="56">
        <f t="shared" si="40"/>
        <v>6.2780269058295968</v>
      </c>
      <c r="O277" s="55">
        <f t="shared" si="41"/>
        <v>2.9081898800208656</v>
      </c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</row>
    <row r="278" spans="1:52" s="47" customFormat="1" ht="13.5" customHeight="1">
      <c r="A278" s="58" t="s">
        <v>34</v>
      </c>
      <c r="B278" s="57"/>
      <c r="C278" s="57"/>
      <c r="D278" s="57"/>
      <c r="E278" s="57"/>
      <c r="F278" s="57"/>
      <c r="G278" s="56"/>
      <c r="H278" s="55"/>
      <c r="I278" s="57">
        <f>SUM(方向別!I79,方向別!I161,方向別!I243)</f>
        <v>132</v>
      </c>
      <c r="J278" s="57">
        <f>SUM(方向別!J79,方向別!J161,方向別!J243)</f>
        <v>4</v>
      </c>
      <c r="K278" s="57">
        <f>SUM(方向別!K79,方向別!K161,方向別!K243)</f>
        <v>24</v>
      </c>
      <c r="L278" s="57">
        <f>SUM(方向別!L79,方向別!L161,方向別!L243)</f>
        <v>5</v>
      </c>
      <c r="M278" s="57">
        <f t="shared" si="39"/>
        <v>165</v>
      </c>
      <c r="N278" s="56">
        <f t="shared" si="40"/>
        <v>5.4545454545454541</v>
      </c>
      <c r="O278" s="55">
        <f t="shared" si="41"/>
        <v>2.1517996870109544</v>
      </c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</row>
    <row r="279" spans="1:52" s="47" customFormat="1" ht="13.5" customHeight="1">
      <c r="A279" s="54" t="s">
        <v>15</v>
      </c>
      <c r="B279" s="53"/>
      <c r="C279" s="53"/>
      <c r="D279" s="53"/>
      <c r="E279" s="53"/>
      <c r="F279" s="53"/>
      <c r="G279" s="52"/>
      <c r="H279" s="51"/>
      <c r="I279" s="53">
        <f>SUM(I273:I278)</f>
        <v>780</v>
      </c>
      <c r="J279" s="53">
        <f>SUM(J273:J278)</f>
        <v>24</v>
      </c>
      <c r="K279" s="53">
        <f>SUM(K273:K278)</f>
        <v>109</v>
      </c>
      <c r="L279" s="53">
        <f>SUM(L273:L278)</f>
        <v>38</v>
      </c>
      <c r="M279" s="53">
        <f t="shared" si="39"/>
        <v>951</v>
      </c>
      <c r="N279" s="52">
        <f t="shared" si="40"/>
        <v>6.5194532071503675</v>
      </c>
      <c r="O279" s="51">
        <f t="shared" si="41"/>
        <v>12.402190923317685</v>
      </c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</row>
    <row r="280" spans="1:52" s="47" customFormat="1" ht="13.5" customHeight="1">
      <c r="A280" s="62" t="s">
        <v>35</v>
      </c>
      <c r="B280" s="61"/>
      <c r="C280" s="61"/>
      <c r="D280" s="61"/>
      <c r="E280" s="61"/>
      <c r="F280" s="61"/>
      <c r="G280" s="60"/>
      <c r="H280" s="59"/>
      <c r="I280" s="61">
        <f>SUM(方向別!I81,方向別!I163,方向別!I245)</f>
        <v>82</v>
      </c>
      <c r="J280" s="61">
        <f>SUM(方向別!J81,方向別!J163,方向別!J245)</f>
        <v>3</v>
      </c>
      <c r="K280" s="61">
        <f>SUM(方向別!K81,方向別!K163,方向別!K245)</f>
        <v>20</v>
      </c>
      <c r="L280" s="61">
        <f>SUM(方向別!L81,方向別!L163,方向別!L245)</f>
        <v>4</v>
      </c>
      <c r="M280" s="61">
        <f t="shared" si="39"/>
        <v>109</v>
      </c>
      <c r="N280" s="60">
        <f t="shared" si="40"/>
        <v>6.4220183486238538</v>
      </c>
      <c r="O280" s="59">
        <f t="shared" si="41"/>
        <v>1.4214919144496609</v>
      </c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</row>
    <row r="281" spans="1:52" s="47" customFormat="1" ht="13.5" customHeight="1">
      <c r="A281" s="58" t="s">
        <v>36</v>
      </c>
      <c r="B281" s="57"/>
      <c r="C281" s="57"/>
      <c r="D281" s="57"/>
      <c r="E281" s="57"/>
      <c r="F281" s="57"/>
      <c r="G281" s="56"/>
      <c r="H281" s="55"/>
      <c r="I281" s="57">
        <f>SUM(方向別!I82,方向別!I164,方向別!I246)</f>
        <v>119</v>
      </c>
      <c r="J281" s="57">
        <f>SUM(方向別!J82,方向別!J164,方向別!J246)</f>
        <v>7</v>
      </c>
      <c r="K281" s="57">
        <f>SUM(方向別!K82,方向別!K164,方向別!K246)</f>
        <v>18</v>
      </c>
      <c r="L281" s="57">
        <f>SUM(方向別!L82,方向別!L164,方向別!L246)</f>
        <v>3</v>
      </c>
      <c r="M281" s="57">
        <f t="shared" si="39"/>
        <v>147</v>
      </c>
      <c r="N281" s="56">
        <f t="shared" si="40"/>
        <v>6.8027210884353746</v>
      </c>
      <c r="O281" s="55">
        <f t="shared" si="41"/>
        <v>1.9170579029733958</v>
      </c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</row>
    <row r="282" spans="1:52" s="47" customFormat="1" ht="13.5" customHeight="1">
      <c r="A282" s="58" t="s">
        <v>37</v>
      </c>
      <c r="B282" s="57"/>
      <c r="C282" s="57"/>
      <c r="D282" s="57"/>
      <c r="E282" s="57"/>
      <c r="F282" s="57"/>
      <c r="G282" s="56"/>
      <c r="H282" s="55"/>
      <c r="I282" s="57">
        <f>SUM(方向別!I83,方向別!I165,方向別!I247)</f>
        <v>92</v>
      </c>
      <c r="J282" s="57">
        <f>SUM(方向別!J83,方向別!J165,方向別!J247)</f>
        <v>2</v>
      </c>
      <c r="K282" s="57">
        <f>SUM(方向別!K83,方向別!K165,方向別!K247)</f>
        <v>9</v>
      </c>
      <c r="L282" s="57">
        <f>SUM(方向別!L83,方向別!L165,方向別!L247)</f>
        <v>5</v>
      </c>
      <c r="M282" s="57">
        <f t="shared" si="39"/>
        <v>108</v>
      </c>
      <c r="N282" s="56">
        <f t="shared" si="40"/>
        <v>6.481481481481481</v>
      </c>
      <c r="O282" s="55">
        <f t="shared" si="41"/>
        <v>1.4084507042253522</v>
      </c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</row>
    <row r="283" spans="1:52" s="47" customFormat="1" ht="13.5" customHeight="1">
      <c r="A283" s="58" t="s">
        <v>38</v>
      </c>
      <c r="B283" s="57"/>
      <c r="C283" s="57"/>
      <c r="D283" s="57"/>
      <c r="E283" s="57"/>
      <c r="F283" s="57"/>
      <c r="G283" s="56"/>
      <c r="H283" s="55"/>
      <c r="I283" s="57">
        <f>SUM(方向別!I84,方向別!I166,方向別!I248)</f>
        <v>85</v>
      </c>
      <c r="J283" s="57">
        <f>SUM(方向別!J84,方向別!J166,方向別!J248)</f>
        <v>5</v>
      </c>
      <c r="K283" s="57">
        <f>SUM(方向別!K84,方向別!K166,方向別!K248)</f>
        <v>13</v>
      </c>
      <c r="L283" s="57">
        <f>SUM(方向別!L84,方向別!L166,方向別!L248)</f>
        <v>2</v>
      </c>
      <c r="M283" s="57">
        <f t="shared" si="39"/>
        <v>105</v>
      </c>
      <c r="N283" s="56">
        <f t="shared" si="40"/>
        <v>6.666666666666667</v>
      </c>
      <c r="O283" s="55">
        <f t="shared" si="41"/>
        <v>1.3693270735524257</v>
      </c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</row>
    <row r="284" spans="1:52" s="47" customFormat="1" ht="13.5" customHeight="1">
      <c r="A284" s="58" t="s">
        <v>39</v>
      </c>
      <c r="B284" s="57"/>
      <c r="C284" s="57"/>
      <c r="D284" s="57"/>
      <c r="E284" s="57"/>
      <c r="F284" s="57"/>
      <c r="G284" s="56"/>
      <c r="H284" s="55"/>
      <c r="I284" s="57">
        <f>SUM(方向別!I85,方向別!I167,方向別!I249)</f>
        <v>98</v>
      </c>
      <c r="J284" s="57">
        <f>SUM(方向別!J85,方向別!J167,方向別!J249)</f>
        <v>1</v>
      </c>
      <c r="K284" s="57">
        <f>SUM(方向別!K85,方向別!K167,方向別!K249)</f>
        <v>15</v>
      </c>
      <c r="L284" s="57">
        <f>SUM(方向別!L85,方向別!L167,方向別!L249)</f>
        <v>6</v>
      </c>
      <c r="M284" s="57">
        <f t="shared" si="39"/>
        <v>120</v>
      </c>
      <c r="N284" s="56">
        <f t="shared" si="40"/>
        <v>5.833333333333333</v>
      </c>
      <c r="O284" s="55">
        <f t="shared" si="41"/>
        <v>1.5649452269170578</v>
      </c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</row>
    <row r="285" spans="1:52" s="47" customFormat="1" ht="13.5" customHeight="1">
      <c r="A285" s="58" t="s">
        <v>40</v>
      </c>
      <c r="B285" s="57"/>
      <c r="C285" s="57"/>
      <c r="D285" s="57"/>
      <c r="E285" s="57"/>
      <c r="F285" s="57"/>
      <c r="G285" s="56"/>
      <c r="H285" s="55"/>
      <c r="I285" s="57">
        <f>SUM(方向別!I86,方向別!I168,方向別!I250)</f>
        <v>102</v>
      </c>
      <c r="J285" s="57">
        <f>SUM(方向別!J86,方向別!J168,方向別!J250)</f>
        <v>4</v>
      </c>
      <c r="K285" s="57">
        <f>SUM(方向別!K86,方向別!K168,方向別!K250)</f>
        <v>23</v>
      </c>
      <c r="L285" s="57">
        <f>SUM(方向別!L86,方向別!L168,方向別!L250)</f>
        <v>9</v>
      </c>
      <c r="M285" s="57">
        <f t="shared" si="39"/>
        <v>138</v>
      </c>
      <c r="N285" s="56">
        <f t="shared" si="40"/>
        <v>9.4202898550724647</v>
      </c>
      <c r="O285" s="55">
        <f t="shared" si="41"/>
        <v>1.7996870109546166</v>
      </c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</row>
    <row r="286" spans="1:52" s="47" customFormat="1" ht="13.5" customHeight="1">
      <c r="A286" s="54" t="s">
        <v>15</v>
      </c>
      <c r="B286" s="53"/>
      <c r="C286" s="53"/>
      <c r="D286" s="53"/>
      <c r="E286" s="53"/>
      <c r="F286" s="53"/>
      <c r="G286" s="52"/>
      <c r="H286" s="51"/>
      <c r="I286" s="53">
        <f>SUM(I280:I285)</f>
        <v>578</v>
      </c>
      <c r="J286" s="53">
        <f>SUM(J280:J285)</f>
        <v>22</v>
      </c>
      <c r="K286" s="53">
        <f>SUM(K280:K285)</f>
        <v>98</v>
      </c>
      <c r="L286" s="53">
        <f>SUM(L280:L285)</f>
        <v>29</v>
      </c>
      <c r="M286" s="53">
        <f t="shared" si="39"/>
        <v>727</v>
      </c>
      <c r="N286" s="52">
        <f t="shared" si="40"/>
        <v>7.0151306740027506</v>
      </c>
      <c r="O286" s="51">
        <f t="shared" si="41"/>
        <v>9.4809598330725091</v>
      </c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</row>
    <row r="287" spans="1:52" s="47" customFormat="1" ht="13.5" customHeight="1">
      <c r="A287" s="54" t="s">
        <v>41</v>
      </c>
      <c r="B287" s="53"/>
      <c r="C287" s="53"/>
      <c r="D287" s="53"/>
      <c r="E287" s="53"/>
      <c r="F287" s="53"/>
      <c r="G287" s="52"/>
      <c r="H287" s="51"/>
      <c r="I287" s="53">
        <f>SUM(I257,I264:I272,I279,I286)</f>
        <v>5791</v>
      </c>
      <c r="J287" s="53">
        <f>SUM(J257,J264:J272,J279,J286)</f>
        <v>140</v>
      </c>
      <c r="K287" s="53">
        <f>SUM(K257,K264:K272,K279,K286)</f>
        <v>1037</v>
      </c>
      <c r="L287" s="53">
        <f>SUM(L257,L264:L272,L279,L286)</f>
        <v>700</v>
      </c>
      <c r="M287" s="53">
        <f t="shared" si="39"/>
        <v>7668</v>
      </c>
      <c r="N287" s="52">
        <f t="shared" si="40"/>
        <v>10.954616588419405</v>
      </c>
      <c r="O287" s="51">
        <f t="shared" si="41"/>
        <v>100</v>
      </c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</row>
    <row r="288" spans="1:52" s="47" customFormat="1" ht="12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</row>
    <row r="289" spans="1:52" s="47" customFormat="1" ht="12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</row>
    <row r="290" spans="1:52" s="47" customFormat="1" ht="12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</row>
    <row r="291" spans="1:52" s="47" customFormat="1" ht="12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</row>
    <row r="292" spans="1:52" s="47" customFormat="1" ht="12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</row>
    <row r="293" spans="1:52" s="47" customFormat="1" ht="12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</row>
    <row r="294" spans="1:52" s="47" customFormat="1" ht="12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</row>
    <row r="295" spans="1:52" s="47" customFormat="1" ht="12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</row>
    <row r="296" spans="1:52" s="47" customFormat="1" ht="12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</row>
    <row r="297" spans="1:52" s="47" customFormat="1" ht="12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</row>
    <row r="298" spans="1:52" s="47" customFormat="1" ht="12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</row>
    <row r="299" spans="1:52" s="47" customFormat="1" ht="12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</row>
    <row r="300" spans="1:52" s="47" customFormat="1" ht="12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59055118110236227" header="0" footer="0"/>
  <pageSetup paperSize="9" scale="99" orientation="portrait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625"/>
  <sheetViews>
    <sheetView showGridLines="0" tabSelected="1" topLeftCell="A190" zoomScale="70" zoomScaleNormal="70" workbookViewId="0">
      <selection activeCell="Z197" sqref="Z197"/>
    </sheetView>
  </sheetViews>
  <sheetFormatPr defaultRowHeight="13.5"/>
  <cols>
    <col min="1" max="1" width="10.125" style="24" customWidth="1"/>
    <col min="2" max="26" width="9.75" style="24" customWidth="1"/>
    <col min="27" max="27" width="3.75" style="24" customWidth="1"/>
    <col min="28" max="67" width="9" style="5"/>
    <col min="68" max="16384" width="9" style="24"/>
  </cols>
  <sheetData>
    <row r="1" spans="1:67" s="3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B1" s="4"/>
      <c r="AC1" s="4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</row>
    <row r="2" spans="1:67" s="9" customFormat="1" ht="15.95" customHeight="1">
      <c r="A2" s="127" t="s">
        <v>82</v>
      </c>
      <c r="B2" s="6"/>
      <c r="C2" s="6"/>
      <c r="D2" s="6"/>
      <c r="E2" s="6"/>
      <c r="F2" s="6"/>
      <c r="G2" s="6"/>
      <c r="H2" s="6"/>
      <c r="I2" s="6"/>
      <c r="J2" s="130"/>
      <c r="K2" s="129"/>
      <c r="L2" s="129"/>
      <c r="M2" s="129"/>
      <c r="N2" s="128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  <c r="AB2" s="5"/>
      <c r="AC2" s="5" t="s">
        <v>81</v>
      </c>
      <c r="AD2" s="5"/>
      <c r="AE2" s="5"/>
      <c r="AF2" s="5" t="s">
        <v>80</v>
      </c>
      <c r="AG2" s="5"/>
      <c r="AH2" s="5"/>
      <c r="AI2" s="5" t="s">
        <v>79</v>
      </c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</row>
    <row r="3" spans="1:67" s="9" customFormat="1" ht="16.899999999999999" customHeight="1">
      <c r="A3" s="127"/>
      <c r="J3" s="124"/>
      <c r="K3" s="11"/>
      <c r="L3" s="11"/>
      <c r="M3" s="12"/>
      <c r="N3" s="123"/>
      <c r="AB3" s="5">
        <v>7</v>
      </c>
      <c r="AC3" s="5">
        <f t="array" ref="AC3:AC14">TRANSPOSE(B37:M37)</f>
        <v>29</v>
      </c>
      <c r="AD3" s="5">
        <f t="array" ref="AD3:AD14">TRANSPOSE(B39:M39)</f>
        <v>3</v>
      </c>
      <c r="AE3" s="125">
        <f t="shared" ref="AE3:AE14" si="0">IF(AD3=0,0,AD3/SUM(AC3:AD3)*100)</f>
        <v>9.375</v>
      </c>
      <c r="AF3" s="5">
        <f t="array" ref="AF3:AF14">TRANSPOSE(B60:M60)</f>
        <v>26</v>
      </c>
      <c r="AG3" s="5">
        <f t="array" ref="AG3:AG14">TRANSPOSE(B62:M62)</f>
        <v>5</v>
      </c>
      <c r="AH3" s="125">
        <f t="shared" ref="AH3:AH14" si="1">IF(AG3=0,0,AG3/SUM(AF3:AG3)*100)</f>
        <v>16.129032258064516</v>
      </c>
      <c r="AI3" s="5">
        <f t="shared" ref="AI3:AI14" si="2">SUM(AC3,AF3)</f>
        <v>55</v>
      </c>
      <c r="AJ3" s="5">
        <f t="shared" ref="AJ3:AJ14" si="3">SUM(AD3,AG3)</f>
        <v>8</v>
      </c>
      <c r="AK3" s="125">
        <f t="shared" ref="AK3:AK14" si="4">IF(AJ3=0,0,AJ3/SUM(AI3:AJ3)*100)</f>
        <v>12.698412698412698</v>
      </c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</row>
    <row r="4" spans="1:67" s="9" customFormat="1" ht="16.899999999999999" customHeight="1">
      <c r="A4" s="127" t="s">
        <v>78</v>
      </c>
      <c r="J4" s="124"/>
      <c r="K4" s="12"/>
      <c r="L4" s="12"/>
      <c r="M4" s="12"/>
      <c r="N4" s="123"/>
      <c r="AB4" s="5">
        <v>8</v>
      </c>
      <c r="AC4" s="5">
        <v>53</v>
      </c>
      <c r="AD4" s="5">
        <v>5</v>
      </c>
      <c r="AE4" s="125">
        <f t="shared" si="0"/>
        <v>8.6206896551724146</v>
      </c>
      <c r="AF4" s="5">
        <v>29</v>
      </c>
      <c r="AG4" s="5">
        <v>8</v>
      </c>
      <c r="AH4" s="125">
        <f t="shared" si="1"/>
        <v>21.621621621621621</v>
      </c>
      <c r="AI4" s="5">
        <f t="shared" si="2"/>
        <v>82</v>
      </c>
      <c r="AJ4" s="5">
        <f t="shared" si="3"/>
        <v>13</v>
      </c>
      <c r="AK4" s="125">
        <f t="shared" si="4"/>
        <v>13.684210526315791</v>
      </c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</row>
    <row r="5" spans="1:67" s="9" customFormat="1" ht="16.899999999999999" customHeight="1">
      <c r="J5" s="124"/>
      <c r="K5" s="12"/>
      <c r="L5" s="12"/>
      <c r="M5" s="12"/>
      <c r="N5" s="123"/>
      <c r="AB5" s="5">
        <v>9</v>
      </c>
      <c r="AC5" s="5">
        <v>18</v>
      </c>
      <c r="AD5" s="5">
        <v>3</v>
      </c>
      <c r="AE5" s="125">
        <f t="shared" si="0"/>
        <v>14.285714285714285</v>
      </c>
      <c r="AF5" s="5">
        <v>12</v>
      </c>
      <c r="AG5" s="5">
        <v>6</v>
      </c>
      <c r="AH5" s="125">
        <f t="shared" si="1"/>
        <v>33.333333333333329</v>
      </c>
      <c r="AI5" s="5">
        <f t="shared" si="2"/>
        <v>30</v>
      </c>
      <c r="AJ5" s="5">
        <f t="shared" si="3"/>
        <v>9</v>
      </c>
      <c r="AK5" s="125">
        <f t="shared" si="4"/>
        <v>23.076923076923077</v>
      </c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</row>
    <row r="6" spans="1:67" s="9" customFormat="1" ht="16.899999999999999" customHeight="1">
      <c r="J6" s="124"/>
      <c r="K6" s="12"/>
      <c r="L6" s="12"/>
      <c r="M6" s="12"/>
      <c r="N6" s="123"/>
      <c r="AB6" s="5">
        <v>10</v>
      </c>
      <c r="AC6" s="5">
        <v>26</v>
      </c>
      <c r="AD6" s="5">
        <v>8</v>
      </c>
      <c r="AE6" s="125">
        <f t="shared" si="0"/>
        <v>23.52941176470588</v>
      </c>
      <c r="AF6" s="5">
        <v>16</v>
      </c>
      <c r="AG6" s="5">
        <v>5</v>
      </c>
      <c r="AH6" s="125">
        <f t="shared" si="1"/>
        <v>23.809523809523807</v>
      </c>
      <c r="AI6" s="5">
        <f t="shared" si="2"/>
        <v>42</v>
      </c>
      <c r="AJ6" s="5">
        <f t="shared" si="3"/>
        <v>13</v>
      </c>
      <c r="AK6" s="125">
        <f t="shared" si="4"/>
        <v>23.636363636363637</v>
      </c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</row>
    <row r="7" spans="1:67" s="9" customFormat="1" ht="16.899999999999999" customHeight="1">
      <c r="I7" s="10"/>
      <c r="J7" s="124"/>
      <c r="K7" s="12"/>
      <c r="L7" s="12"/>
      <c r="M7" s="12"/>
      <c r="N7" s="123"/>
      <c r="AB7" s="5">
        <v>11</v>
      </c>
      <c r="AC7" s="5">
        <v>20</v>
      </c>
      <c r="AD7" s="5">
        <v>6</v>
      </c>
      <c r="AE7" s="125">
        <f t="shared" si="0"/>
        <v>23.076923076923077</v>
      </c>
      <c r="AF7" s="5">
        <v>16</v>
      </c>
      <c r="AG7" s="5">
        <v>6</v>
      </c>
      <c r="AH7" s="125">
        <f t="shared" si="1"/>
        <v>27.27272727272727</v>
      </c>
      <c r="AI7" s="5">
        <f t="shared" si="2"/>
        <v>36</v>
      </c>
      <c r="AJ7" s="5">
        <f t="shared" si="3"/>
        <v>12</v>
      </c>
      <c r="AK7" s="125">
        <f t="shared" si="4"/>
        <v>25</v>
      </c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</row>
    <row r="8" spans="1:67" s="9" customFormat="1" ht="16.899999999999999" customHeight="1">
      <c r="I8" s="10"/>
      <c r="J8" s="124"/>
      <c r="K8" s="12"/>
      <c r="L8" s="12"/>
      <c r="M8" s="12"/>
      <c r="N8" s="123"/>
      <c r="AB8" s="5">
        <v>12</v>
      </c>
      <c r="AC8" s="5">
        <v>17</v>
      </c>
      <c r="AD8" s="5">
        <v>7</v>
      </c>
      <c r="AE8" s="125">
        <f t="shared" si="0"/>
        <v>29.166666666666668</v>
      </c>
      <c r="AF8" s="5">
        <v>13</v>
      </c>
      <c r="AG8" s="5">
        <v>1</v>
      </c>
      <c r="AH8" s="125">
        <f t="shared" si="1"/>
        <v>7.1428571428571423</v>
      </c>
      <c r="AI8" s="5">
        <f t="shared" si="2"/>
        <v>30</v>
      </c>
      <c r="AJ8" s="5">
        <f t="shared" si="3"/>
        <v>8</v>
      </c>
      <c r="AK8" s="125">
        <f t="shared" si="4"/>
        <v>21.052631578947366</v>
      </c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</row>
    <row r="9" spans="1:67" s="9" customFormat="1" ht="16.899999999999999" customHeight="1">
      <c r="J9" s="124"/>
      <c r="K9" s="12"/>
      <c r="L9" s="12"/>
      <c r="M9" s="12"/>
      <c r="N9" s="123"/>
      <c r="AB9" s="5">
        <v>13</v>
      </c>
      <c r="AC9" s="5">
        <v>26</v>
      </c>
      <c r="AD9" s="5">
        <v>5</v>
      </c>
      <c r="AE9" s="125">
        <f t="shared" si="0"/>
        <v>16.129032258064516</v>
      </c>
      <c r="AF9" s="5">
        <v>24</v>
      </c>
      <c r="AG9" s="5">
        <v>11</v>
      </c>
      <c r="AH9" s="125">
        <f t="shared" si="1"/>
        <v>31.428571428571427</v>
      </c>
      <c r="AI9" s="5">
        <f t="shared" si="2"/>
        <v>50</v>
      </c>
      <c r="AJ9" s="5">
        <f t="shared" si="3"/>
        <v>16</v>
      </c>
      <c r="AK9" s="125">
        <f t="shared" si="4"/>
        <v>24.242424242424242</v>
      </c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</row>
    <row r="10" spans="1:67" s="9" customFormat="1" ht="16.899999999999999" customHeight="1">
      <c r="J10" s="124"/>
      <c r="K10" s="12"/>
      <c r="L10" s="12"/>
      <c r="M10" s="12"/>
      <c r="N10" s="123"/>
      <c r="AB10" s="5">
        <v>14</v>
      </c>
      <c r="AC10" s="5">
        <v>21</v>
      </c>
      <c r="AD10" s="5">
        <v>7</v>
      </c>
      <c r="AE10" s="125">
        <f t="shared" si="0"/>
        <v>25</v>
      </c>
      <c r="AF10" s="5">
        <v>17</v>
      </c>
      <c r="AG10" s="5">
        <v>4</v>
      </c>
      <c r="AH10" s="125">
        <f t="shared" si="1"/>
        <v>19.047619047619047</v>
      </c>
      <c r="AI10" s="5">
        <f t="shared" si="2"/>
        <v>38</v>
      </c>
      <c r="AJ10" s="5">
        <f t="shared" si="3"/>
        <v>11</v>
      </c>
      <c r="AK10" s="125">
        <f t="shared" si="4"/>
        <v>22.448979591836736</v>
      </c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</row>
    <row r="11" spans="1:67" s="9" customFormat="1" ht="16.899999999999999" customHeight="1">
      <c r="J11" s="124"/>
      <c r="K11" s="12"/>
      <c r="L11" s="12"/>
      <c r="M11" s="12"/>
      <c r="N11" s="123"/>
      <c r="AB11" s="5">
        <v>15</v>
      </c>
      <c r="AC11" s="5">
        <v>8</v>
      </c>
      <c r="AD11" s="5">
        <v>0</v>
      </c>
      <c r="AE11" s="125">
        <f t="shared" si="0"/>
        <v>0</v>
      </c>
      <c r="AF11" s="5">
        <v>20</v>
      </c>
      <c r="AG11" s="5">
        <v>5</v>
      </c>
      <c r="AH11" s="125">
        <f t="shared" si="1"/>
        <v>20</v>
      </c>
      <c r="AI11" s="5">
        <f t="shared" si="2"/>
        <v>28</v>
      </c>
      <c r="AJ11" s="5">
        <f t="shared" si="3"/>
        <v>5</v>
      </c>
      <c r="AK11" s="125">
        <f t="shared" si="4"/>
        <v>15.151515151515152</v>
      </c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</row>
    <row r="12" spans="1:67" s="9" customFormat="1" ht="16.899999999999999" customHeight="1">
      <c r="J12" s="124"/>
      <c r="K12" s="12"/>
      <c r="L12" s="12"/>
      <c r="M12" s="12"/>
      <c r="N12" s="123"/>
      <c r="AB12" s="5">
        <v>16</v>
      </c>
      <c r="AC12" s="5">
        <v>13</v>
      </c>
      <c r="AD12" s="5">
        <v>3</v>
      </c>
      <c r="AE12" s="125">
        <f t="shared" si="0"/>
        <v>18.75</v>
      </c>
      <c r="AF12" s="5">
        <v>29</v>
      </c>
      <c r="AG12" s="5">
        <v>3</v>
      </c>
      <c r="AH12" s="125">
        <f t="shared" si="1"/>
        <v>9.375</v>
      </c>
      <c r="AI12" s="5">
        <f t="shared" si="2"/>
        <v>42</v>
      </c>
      <c r="AJ12" s="5">
        <f t="shared" si="3"/>
        <v>6</v>
      </c>
      <c r="AK12" s="125">
        <f t="shared" si="4"/>
        <v>12.5</v>
      </c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</row>
    <row r="13" spans="1:67" s="9" customFormat="1" ht="16.899999999999999" customHeight="1">
      <c r="A13" s="126" t="s">
        <v>43</v>
      </c>
      <c r="B13" s="11"/>
      <c r="C13" s="11"/>
      <c r="D13" s="11"/>
      <c r="J13" s="124"/>
      <c r="K13" s="12"/>
      <c r="L13" s="12"/>
      <c r="M13" s="12"/>
      <c r="N13" s="123"/>
      <c r="AB13" s="5">
        <v>17</v>
      </c>
      <c r="AC13" s="5">
        <v>12</v>
      </c>
      <c r="AD13" s="5">
        <v>4</v>
      </c>
      <c r="AE13" s="125">
        <f t="shared" si="0"/>
        <v>25</v>
      </c>
      <c r="AF13" s="5">
        <v>32</v>
      </c>
      <c r="AG13" s="5">
        <v>4</v>
      </c>
      <c r="AH13" s="125">
        <f t="shared" si="1"/>
        <v>11.111111111111111</v>
      </c>
      <c r="AI13" s="5">
        <f t="shared" si="2"/>
        <v>44</v>
      </c>
      <c r="AJ13" s="5">
        <f t="shared" si="3"/>
        <v>8</v>
      </c>
      <c r="AK13" s="125">
        <f t="shared" si="4"/>
        <v>15.384615384615385</v>
      </c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</row>
    <row r="14" spans="1:67" s="9" customFormat="1" ht="16.899999999999999" customHeight="1">
      <c r="A14" s="12"/>
      <c r="B14" s="13" t="s">
        <v>44</v>
      </c>
      <c r="C14" s="13"/>
      <c r="D14" s="13"/>
      <c r="J14" s="124"/>
      <c r="K14" s="12"/>
      <c r="L14" s="12"/>
      <c r="M14" s="12"/>
      <c r="N14" s="123"/>
      <c r="AB14" s="5">
        <v>18</v>
      </c>
      <c r="AC14" s="5">
        <v>10</v>
      </c>
      <c r="AD14" s="5">
        <v>2</v>
      </c>
      <c r="AE14" s="125">
        <f t="shared" si="0"/>
        <v>16.666666666666664</v>
      </c>
      <c r="AF14" s="5">
        <v>30</v>
      </c>
      <c r="AG14" s="5">
        <v>2</v>
      </c>
      <c r="AH14" s="125">
        <f t="shared" si="1"/>
        <v>6.25</v>
      </c>
      <c r="AI14" s="5">
        <f t="shared" si="2"/>
        <v>40</v>
      </c>
      <c r="AJ14" s="5">
        <f t="shared" si="3"/>
        <v>4</v>
      </c>
      <c r="AK14" s="125">
        <f t="shared" si="4"/>
        <v>9.0909090909090917</v>
      </c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</row>
    <row r="15" spans="1:67" s="9" customFormat="1" ht="16.899999999999999" customHeight="1">
      <c r="A15" s="12"/>
      <c r="B15" s="13" t="s">
        <v>45</v>
      </c>
      <c r="C15" s="12"/>
      <c r="D15" s="12"/>
      <c r="J15" s="124"/>
      <c r="K15" s="12"/>
      <c r="L15" s="12"/>
      <c r="M15" s="12"/>
      <c r="N15" s="123"/>
      <c r="AB15" s="5"/>
      <c r="AC15" s="5"/>
      <c r="AD15" s="5"/>
      <c r="AE15" s="12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</row>
    <row r="16" spans="1:67" s="9" customFormat="1" ht="16.899999999999999" customHeight="1">
      <c r="A16" s="12"/>
      <c r="B16" s="13" t="s">
        <v>46</v>
      </c>
      <c r="C16" s="12"/>
      <c r="D16" s="12"/>
      <c r="J16" s="124"/>
      <c r="K16" s="12"/>
      <c r="L16" s="12"/>
      <c r="M16" s="12"/>
      <c r="N16" s="123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</row>
    <row r="17" spans="2:67" s="14" customFormat="1" ht="15" customHeight="1" thickBot="1">
      <c r="J17" s="122"/>
      <c r="K17" s="121"/>
      <c r="L17" s="121"/>
      <c r="M17" s="121"/>
      <c r="N17" s="120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</row>
    <row r="18" spans="2:67" s="14" customFormat="1" ht="15" customHeight="1"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6"/>
      <c r="M18" s="15"/>
      <c r="N18" s="15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</row>
    <row r="19" spans="2:67" s="14" customFormat="1" ht="15" customHeight="1"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</row>
    <row r="20" spans="2:67" s="14" customFormat="1" ht="15" customHeight="1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</row>
    <row r="21" spans="2:67" s="14" customFormat="1" ht="15" customHeight="1"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</row>
    <row r="22" spans="2:67" s="14" customFormat="1" ht="15" customHeight="1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</row>
    <row r="23" spans="2:67" s="14" customFormat="1" ht="15" customHeight="1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</row>
    <row r="24" spans="2:67" s="14" customFormat="1" ht="15" customHeight="1"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</row>
    <row r="25" spans="2:67" s="14" customFormat="1" ht="15" customHeight="1"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</row>
    <row r="26" spans="2:67" s="14" customFormat="1" ht="15" customHeight="1"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</row>
    <row r="27" spans="2:67" s="14" customFormat="1" ht="15" customHeight="1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</row>
    <row r="28" spans="2:67" s="14" customFormat="1" ht="15" customHeight="1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</row>
    <row r="29" spans="2:67" s="14" customFormat="1" ht="15" customHeight="1"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</row>
    <row r="30" spans="2:67" s="14" customFormat="1" ht="15" customHeight="1"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</row>
    <row r="31" spans="2:67" s="14" customFormat="1" ht="15" customHeight="1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</row>
    <row r="32" spans="2:67" s="14" customFormat="1" ht="15" customHeight="1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6"/>
      <c r="M32" s="15"/>
      <c r="N32" s="15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</row>
    <row r="33" spans="1:67" s="14" customFormat="1" ht="15" customHeight="1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</row>
    <row r="34" spans="1:67" s="14" customFormat="1" ht="15" customHeight="1"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</row>
    <row r="35" spans="1:67" s="14" customFormat="1" ht="15" customHeight="1"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</row>
    <row r="36" spans="1:67" s="18" customFormat="1" ht="15" customHeight="1">
      <c r="A36" s="119" t="s">
        <v>47</v>
      </c>
      <c r="B36" s="118">
        <v>7</v>
      </c>
      <c r="C36" s="117">
        <v>8</v>
      </c>
      <c r="D36" s="117">
        <v>9</v>
      </c>
      <c r="E36" s="117">
        <v>10</v>
      </c>
      <c r="F36" s="117">
        <v>11</v>
      </c>
      <c r="G36" s="117">
        <v>12</v>
      </c>
      <c r="H36" s="117">
        <v>13</v>
      </c>
      <c r="I36" s="117">
        <v>14</v>
      </c>
      <c r="J36" s="117">
        <v>15</v>
      </c>
      <c r="K36" s="117">
        <v>16</v>
      </c>
      <c r="L36" s="117">
        <v>17</v>
      </c>
      <c r="M36" s="116">
        <v>18</v>
      </c>
      <c r="N36" s="116" t="s">
        <v>48</v>
      </c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</row>
    <row r="37" spans="1:67" s="18" customFormat="1" ht="15" customHeight="1">
      <c r="A37" s="114" t="s">
        <v>49</v>
      </c>
      <c r="B37" s="113">
        <f t="shared" ref="B37:M37" si="5">SUM(B38:B39)</f>
        <v>29</v>
      </c>
      <c r="C37" s="112">
        <f t="shared" si="5"/>
        <v>53</v>
      </c>
      <c r="D37" s="112">
        <f t="shared" si="5"/>
        <v>18</v>
      </c>
      <c r="E37" s="112">
        <f t="shared" si="5"/>
        <v>26</v>
      </c>
      <c r="F37" s="112">
        <f t="shared" si="5"/>
        <v>20</v>
      </c>
      <c r="G37" s="112">
        <f t="shared" si="5"/>
        <v>17</v>
      </c>
      <c r="H37" s="112">
        <f t="shared" si="5"/>
        <v>26</v>
      </c>
      <c r="I37" s="112">
        <f t="shared" si="5"/>
        <v>21</v>
      </c>
      <c r="J37" s="112">
        <f t="shared" si="5"/>
        <v>8</v>
      </c>
      <c r="K37" s="112">
        <f t="shared" si="5"/>
        <v>13</v>
      </c>
      <c r="L37" s="112">
        <f t="shared" si="5"/>
        <v>12</v>
      </c>
      <c r="M37" s="111">
        <f t="shared" si="5"/>
        <v>10</v>
      </c>
      <c r="N37" s="111">
        <f>SUM(B37:M37)</f>
        <v>253</v>
      </c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</row>
    <row r="38" spans="1:67" s="18" customFormat="1" ht="15" customHeight="1">
      <c r="A38" s="114" t="s">
        <v>44</v>
      </c>
      <c r="B38" s="113">
        <v>26</v>
      </c>
      <c r="C38" s="112">
        <v>48</v>
      </c>
      <c r="D38" s="112">
        <v>15</v>
      </c>
      <c r="E38" s="112">
        <v>18</v>
      </c>
      <c r="F38" s="112">
        <v>14</v>
      </c>
      <c r="G38" s="112">
        <v>10</v>
      </c>
      <c r="H38" s="112">
        <v>21</v>
      </c>
      <c r="I38" s="112">
        <v>14</v>
      </c>
      <c r="J38" s="112">
        <v>8</v>
      </c>
      <c r="K38" s="112">
        <v>10</v>
      </c>
      <c r="L38" s="112">
        <v>8</v>
      </c>
      <c r="M38" s="111">
        <v>8</v>
      </c>
      <c r="N38" s="111">
        <f>SUM(B38:M38)</f>
        <v>200</v>
      </c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</row>
    <row r="39" spans="1:67" s="18" customFormat="1" ht="15" customHeight="1">
      <c r="A39" s="114" t="s">
        <v>45</v>
      </c>
      <c r="B39" s="113">
        <v>3</v>
      </c>
      <c r="C39" s="112">
        <v>5</v>
      </c>
      <c r="D39" s="112">
        <v>3</v>
      </c>
      <c r="E39" s="112">
        <v>8</v>
      </c>
      <c r="F39" s="112">
        <v>6</v>
      </c>
      <c r="G39" s="112">
        <v>7</v>
      </c>
      <c r="H39" s="112">
        <v>5</v>
      </c>
      <c r="I39" s="112">
        <v>7</v>
      </c>
      <c r="J39" s="112">
        <v>0</v>
      </c>
      <c r="K39" s="112">
        <v>3</v>
      </c>
      <c r="L39" s="112">
        <v>4</v>
      </c>
      <c r="M39" s="111">
        <v>2</v>
      </c>
      <c r="N39" s="111">
        <f>SUM(B39:M39)</f>
        <v>53</v>
      </c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</row>
    <row r="40" spans="1:67" s="18" customFormat="1" ht="15" customHeight="1">
      <c r="A40" s="22" t="s">
        <v>46</v>
      </c>
      <c r="B40" s="108">
        <f t="shared" ref="B40:N40" si="6">IF(B39=0,0,B39/B37*100)</f>
        <v>10.344827586206897</v>
      </c>
      <c r="C40" s="107">
        <f t="shared" si="6"/>
        <v>9.433962264150944</v>
      </c>
      <c r="D40" s="107">
        <f t="shared" si="6"/>
        <v>16.666666666666664</v>
      </c>
      <c r="E40" s="107">
        <f t="shared" si="6"/>
        <v>30.76923076923077</v>
      </c>
      <c r="F40" s="107">
        <f t="shared" si="6"/>
        <v>30</v>
      </c>
      <c r="G40" s="107">
        <f t="shared" si="6"/>
        <v>41.17647058823529</v>
      </c>
      <c r="H40" s="107">
        <f t="shared" si="6"/>
        <v>19.230769230769234</v>
      </c>
      <c r="I40" s="107">
        <f t="shared" si="6"/>
        <v>33.333333333333329</v>
      </c>
      <c r="J40" s="107">
        <f t="shared" si="6"/>
        <v>0</v>
      </c>
      <c r="K40" s="107">
        <f t="shared" si="6"/>
        <v>23.076923076923077</v>
      </c>
      <c r="L40" s="107">
        <f t="shared" si="6"/>
        <v>33.333333333333329</v>
      </c>
      <c r="M40" s="106">
        <f t="shared" si="6"/>
        <v>20</v>
      </c>
      <c r="N40" s="106">
        <f t="shared" si="6"/>
        <v>20.948616600790515</v>
      </c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</row>
    <row r="41" spans="1:67" s="21" customFormat="1" ht="1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20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</row>
    <row r="42" spans="1:67" s="21" customFormat="1" ht="1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</row>
    <row r="43" spans="1:67" s="21" customFormat="1" ht="1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</row>
    <row r="44" spans="1:67" s="21" customFormat="1" ht="1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</row>
    <row r="45" spans="1:67" s="21" customFormat="1" ht="1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</row>
    <row r="46" spans="1:67" s="21" customFormat="1" ht="1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</row>
    <row r="47" spans="1:67" s="21" customFormat="1" ht="1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</row>
    <row r="48" spans="1:67" s="21" customFormat="1" ht="1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</row>
    <row r="49" spans="1:67" s="21" customFormat="1" ht="1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</row>
    <row r="50" spans="1:67" s="21" customFormat="1" ht="1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</row>
    <row r="51" spans="1:67" s="21" customFormat="1" ht="1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</row>
    <row r="52" spans="1:67" s="21" customFormat="1" ht="1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</row>
    <row r="53" spans="1:67" s="21" customFormat="1" ht="1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</row>
    <row r="54" spans="1:67" s="21" customFormat="1" ht="1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</row>
    <row r="55" spans="1:67" s="21" customFormat="1" ht="1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20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</row>
    <row r="56" spans="1:67" s="21" customFormat="1" ht="1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</row>
    <row r="57" spans="1:67" s="21" customFormat="1" ht="1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</row>
    <row r="58" spans="1:67" s="21" customFormat="1" ht="1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</row>
    <row r="59" spans="1:67" s="18" customFormat="1" ht="15" customHeight="1">
      <c r="A59" s="119" t="s">
        <v>47</v>
      </c>
      <c r="B59" s="118">
        <v>7</v>
      </c>
      <c r="C59" s="117">
        <v>8</v>
      </c>
      <c r="D59" s="117">
        <v>9</v>
      </c>
      <c r="E59" s="117">
        <v>10</v>
      </c>
      <c r="F59" s="117">
        <v>11</v>
      </c>
      <c r="G59" s="117">
        <v>12</v>
      </c>
      <c r="H59" s="117">
        <v>13</v>
      </c>
      <c r="I59" s="117">
        <v>14</v>
      </c>
      <c r="J59" s="117">
        <v>15</v>
      </c>
      <c r="K59" s="117">
        <v>16</v>
      </c>
      <c r="L59" s="117">
        <v>17</v>
      </c>
      <c r="M59" s="116">
        <v>18</v>
      </c>
      <c r="N59" s="116" t="s">
        <v>48</v>
      </c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</row>
    <row r="60" spans="1:67" s="18" customFormat="1" ht="15" customHeight="1">
      <c r="A60" s="114" t="s">
        <v>49</v>
      </c>
      <c r="B60" s="113">
        <f t="shared" ref="B60:M60" si="7">SUM(B61:B62)</f>
        <v>26</v>
      </c>
      <c r="C60" s="112">
        <f t="shared" si="7"/>
        <v>29</v>
      </c>
      <c r="D60" s="112">
        <f t="shared" si="7"/>
        <v>12</v>
      </c>
      <c r="E60" s="112">
        <f t="shared" si="7"/>
        <v>16</v>
      </c>
      <c r="F60" s="112">
        <f t="shared" si="7"/>
        <v>16</v>
      </c>
      <c r="G60" s="112">
        <f t="shared" si="7"/>
        <v>13</v>
      </c>
      <c r="H60" s="112">
        <f t="shared" si="7"/>
        <v>24</v>
      </c>
      <c r="I60" s="112">
        <f t="shared" si="7"/>
        <v>17</v>
      </c>
      <c r="J60" s="112">
        <f t="shared" si="7"/>
        <v>20</v>
      </c>
      <c r="K60" s="112">
        <f t="shared" si="7"/>
        <v>29</v>
      </c>
      <c r="L60" s="112">
        <f t="shared" si="7"/>
        <v>32</v>
      </c>
      <c r="M60" s="111">
        <f t="shared" si="7"/>
        <v>30</v>
      </c>
      <c r="N60" s="111">
        <f>SUM(B60:M60)</f>
        <v>264</v>
      </c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</row>
    <row r="61" spans="1:67" s="18" customFormat="1" ht="15" customHeight="1">
      <c r="A61" s="114" t="s">
        <v>44</v>
      </c>
      <c r="B61" s="113">
        <v>21</v>
      </c>
      <c r="C61" s="112">
        <v>21</v>
      </c>
      <c r="D61" s="112">
        <v>6</v>
      </c>
      <c r="E61" s="112">
        <v>11</v>
      </c>
      <c r="F61" s="112">
        <v>10</v>
      </c>
      <c r="G61" s="112">
        <v>12</v>
      </c>
      <c r="H61" s="112">
        <v>13</v>
      </c>
      <c r="I61" s="112">
        <v>13</v>
      </c>
      <c r="J61" s="112">
        <v>15</v>
      </c>
      <c r="K61" s="112">
        <v>26</v>
      </c>
      <c r="L61" s="112">
        <v>28</v>
      </c>
      <c r="M61" s="111">
        <v>28</v>
      </c>
      <c r="N61" s="111">
        <f>SUM(B61:M61)</f>
        <v>204</v>
      </c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</row>
    <row r="62" spans="1:67" s="18" customFormat="1" ht="15" customHeight="1">
      <c r="A62" s="114" t="s">
        <v>45</v>
      </c>
      <c r="B62" s="113">
        <v>5</v>
      </c>
      <c r="C62" s="112">
        <v>8</v>
      </c>
      <c r="D62" s="112">
        <v>6</v>
      </c>
      <c r="E62" s="112">
        <v>5</v>
      </c>
      <c r="F62" s="112">
        <v>6</v>
      </c>
      <c r="G62" s="112">
        <v>1</v>
      </c>
      <c r="H62" s="112">
        <v>11</v>
      </c>
      <c r="I62" s="112">
        <v>4</v>
      </c>
      <c r="J62" s="112">
        <v>5</v>
      </c>
      <c r="K62" s="112">
        <v>3</v>
      </c>
      <c r="L62" s="112">
        <v>4</v>
      </c>
      <c r="M62" s="111">
        <v>2</v>
      </c>
      <c r="N62" s="111">
        <f>SUM(B62:M62)</f>
        <v>60</v>
      </c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</row>
    <row r="63" spans="1:67" s="18" customFormat="1" ht="15" customHeight="1">
      <c r="A63" s="22" t="s">
        <v>46</v>
      </c>
      <c r="B63" s="108">
        <f t="shared" ref="B63:N63" si="8">IF(B62=0,0,B62/B60*100)</f>
        <v>19.230769230769234</v>
      </c>
      <c r="C63" s="107">
        <f t="shared" si="8"/>
        <v>27.586206896551722</v>
      </c>
      <c r="D63" s="107">
        <f t="shared" si="8"/>
        <v>50</v>
      </c>
      <c r="E63" s="107">
        <f t="shared" si="8"/>
        <v>31.25</v>
      </c>
      <c r="F63" s="107">
        <f t="shared" si="8"/>
        <v>37.5</v>
      </c>
      <c r="G63" s="107">
        <f t="shared" si="8"/>
        <v>7.6923076923076925</v>
      </c>
      <c r="H63" s="107">
        <f t="shared" si="8"/>
        <v>45.833333333333329</v>
      </c>
      <c r="I63" s="107">
        <f t="shared" si="8"/>
        <v>23.52941176470588</v>
      </c>
      <c r="J63" s="107">
        <f t="shared" si="8"/>
        <v>25</v>
      </c>
      <c r="K63" s="107">
        <f t="shared" si="8"/>
        <v>10.344827586206897</v>
      </c>
      <c r="L63" s="107">
        <f t="shared" si="8"/>
        <v>12.5</v>
      </c>
      <c r="M63" s="106">
        <f t="shared" si="8"/>
        <v>6.666666666666667</v>
      </c>
      <c r="N63" s="106">
        <f t="shared" si="8"/>
        <v>22.727272727272727</v>
      </c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</row>
    <row r="64" spans="1:67" s="21" customFormat="1" ht="1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20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</row>
    <row r="65" spans="1:67" s="21" customFormat="1" ht="1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</row>
    <row r="66" spans="1:67" s="21" customFormat="1" ht="1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</row>
    <row r="67" spans="1:67" s="21" customFormat="1" ht="1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</row>
    <row r="68" spans="1:67" s="21" customFormat="1" ht="1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</row>
    <row r="69" spans="1:67" s="21" customFormat="1" ht="1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</row>
    <row r="70" spans="1:67" s="21" customFormat="1" ht="1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</row>
    <row r="71" spans="1:67" s="21" customFormat="1" ht="1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</row>
    <row r="72" spans="1:67" s="21" customFormat="1" ht="1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</row>
    <row r="73" spans="1:67" s="21" customFormat="1" ht="1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</row>
    <row r="74" spans="1:67" s="21" customFormat="1" ht="1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</row>
    <row r="75" spans="1:67" s="21" customFormat="1" ht="1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</row>
    <row r="76" spans="1:67" s="21" customFormat="1" ht="1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</row>
    <row r="77" spans="1:67" s="21" customFormat="1" ht="1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</row>
    <row r="78" spans="1:67" s="21" customFormat="1" ht="1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20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</row>
    <row r="79" spans="1:67" s="21" customFormat="1" ht="1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</row>
    <row r="80" spans="1:67" s="21" customFormat="1" ht="1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</row>
    <row r="81" spans="1:67" s="21" customFormat="1" ht="1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</row>
    <row r="82" spans="1:67" s="18" customFormat="1" ht="15" customHeight="1">
      <c r="A82" s="119" t="s">
        <v>47</v>
      </c>
      <c r="B82" s="118">
        <v>7</v>
      </c>
      <c r="C82" s="117">
        <v>8</v>
      </c>
      <c r="D82" s="117">
        <v>9</v>
      </c>
      <c r="E82" s="117">
        <v>10</v>
      </c>
      <c r="F82" s="117">
        <v>11</v>
      </c>
      <c r="G82" s="117">
        <v>12</v>
      </c>
      <c r="H82" s="117">
        <v>13</v>
      </c>
      <c r="I82" s="117">
        <v>14</v>
      </c>
      <c r="J82" s="117">
        <v>15</v>
      </c>
      <c r="K82" s="117">
        <v>16</v>
      </c>
      <c r="L82" s="117">
        <v>17</v>
      </c>
      <c r="M82" s="116">
        <v>18</v>
      </c>
      <c r="N82" s="116" t="s">
        <v>48</v>
      </c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</row>
    <row r="83" spans="1:67" s="18" customFormat="1" ht="15" customHeight="1">
      <c r="A83" s="114" t="s">
        <v>49</v>
      </c>
      <c r="B83" s="113">
        <f t="shared" ref="B83:M83" si="9">SUM(B84:B85)</f>
        <v>55</v>
      </c>
      <c r="C83" s="112">
        <f t="shared" si="9"/>
        <v>82</v>
      </c>
      <c r="D83" s="112">
        <f t="shared" si="9"/>
        <v>30</v>
      </c>
      <c r="E83" s="112">
        <f t="shared" si="9"/>
        <v>42</v>
      </c>
      <c r="F83" s="112">
        <f t="shared" si="9"/>
        <v>36</v>
      </c>
      <c r="G83" s="112">
        <f t="shared" si="9"/>
        <v>30</v>
      </c>
      <c r="H83" s="112">
        <f t="shared" si="9"/>
        <v>50</v>
      </c>
      <c r="I83" s="112">
        <f t="shared" si="9"/>
        <v>38</v>
      </c>
      <c r="J83" s="112">
        <f t="shared" si="9"/>
        <v>28</v>
      </c>
      <c r="K83" s="112">
        <f t="shared" si="9"/>
        <v>42</v>
      </c>
      <c r="L83" s="112">
        <f t="shared" si="9"/>
        <v>44</v>
      </c>
      <c r="M83" s="111">
        <f t="shared" si="9"/>
        <v>40</v>
      </c>
      <c r="N83" s="111">
        <f>SUM(B83:M83)</f>
        <v>517</v>
      </c>
      <c r="O83" s="110"/>
      <c r="P83" s="110"/>
      <c r="Q83" s="110"/>
      <c r="R83" s="110"/>
      <c r="S83" s="109"/>
      <c r="T83" s="109"/>
      <c r="U83" s="109"/>
      <c r="V83" s="109"/>
      <c r="W83" s="109"/>
      <c r="X83" s="109"/>
      <c r="Y83" s="109"/>
      <c r="Z83" s="109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</row>
    <row r="84" spans="1:67" s="18" customFormat="1" ht="15" customHeight="1">
      <c r="A84" s="114" t="s">
        <v>44</v>
      </c>
      <c r="B84" s="113">
        <f t="shared" ref="B84:M84" si="10">SUM(B38,B61)</f>
        <v>47</v>
      </c>
      <c r="C84" s="112">
        <f t="shared" si="10"/>
        <v>69</v>
      </c>
      <c r="D84" s="112">
        <f t="shared" si="10"/>
        <v>21</v>
      </c>
      <c r="E84" s="112">
        <f t="shared" si="10"/>
        <v>29</v>
      </c>
      <c r="F84" s="112">
        <f t="shared" si="10"/>
        <v>24</v>
      </c>
      <c r="G84" s="112">
        <f t="shared" si="10"/>
        <v>22</v>
      </c>
      <c r="H84" s="112">
        <f t="shared" si="10"/>
        <v>34</v>
      </c>
      <c r="I84" s="112">
        <f t="shared" si="10"/>
        <v>27</v>
      </c>
      <c r="J84" s="112">
        <f t="shared" si="10"/>
        <v>23</v>
      </c>
      <c r="K84" s="112">
        <f t="shared" si="10"/>
        <v>36</v>
      </c>
      <c r="L84" s="112">
        <f t="shared" si="10"/>
        <v>36</v>
      </c>
      <c r="M84" s="111">
        <f t="shared" si="10"/>
        <v>36</v>
      </c>
      <c r="N84" s="111">
        <f>SUM(B84:M84)</f>
        <v>404</v>
      </c>
      <c r="O84" s="110"/>
      <c r="P84" s="110"/>
      <c r="Q84" s="110"/>
      <c r="R84" s="110"/>
      <c r="S84" s="109"/>
      <c r="T84" s="109"/>
      <c r="U84" s="109"/>
      <c r="V84" s="109"/>
      <c r="W84" s="109"/>
      <c r="X84" s="109"/>
      <c r="Y84" s="109"/>
      <c r="Z84" s="109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</row>
    <row r="85" spans="1:67" s="18" customFormat="1" ht="15" customHeight="1">
      <c r="A85" s="114" t="s">
        <v>45</v>
      </c>
      <c r="B85" s="113">
        <f t="shared" ref="B85:M85" si="11">SUM(B39,B62)</f>
        <v>8</v>
      </c>
      <c r="C85" s="112">
        <f t="shared" si="11"/>
        <v>13</v>
      </c>
      <c r="D85" s="112">
        <f t="shared" si="11"/>
        <v>9</v>
      </c>
      <c r="E85" s="112">
        <f t="shared" si="11"/>
        <v>13</v>
      </c>
      <c r="F85" s="112">
        <f t="shared" si="11"/>
        <v>12</v>
      </c>
      <c r="G85" s="112">
        <f t="shared" si="11"/>
        <v>8</v>
      </c>
      <c r="H85" s="112">
        <f t="shared" si="11"/>
        <v>16</v>
      </c>
      <c r="I85" s="112">
        <f t="shared" si="11"/>
        <v>11</v>
      </c>
      <c r="J85" s="112">
        <f t="shared" si="11"/>
        <v>5</v>
      </c>
      <c r="K85" s="112">
        <f t="shared" si="11"/>
        <v>6</v>
      </c>
      <c r="L85" s="112">
        <f t="shared" si="11"/>
        <v>8</v>
      </c>
      <c r="M85" s="111">
        <f t="shared" si="11"/>
        <v>4</v>
      </c>
      <c r="N85" s="111">
        <f>SUM(B85:M85)</f>
        <v>113</v>
      </c>
      <c r="O85" s="110"/>
      <c r="P85" s="110"/>
      <c r="Q85" s="110"/>
      <c r="R85" s="110"/>
      <c r="S85" s="109"/>
      <c r="T85" s="109"/>
      <c r="U85" s="109"/>
      <c r="V85" s="109"/>
      <c r="W85" s="109"/>
      <c r="X85" s="109"/>
      <c r="Y85" s="109"/>
      <c r="Z85" s="109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</row>
    <row r="86" spans="1:67" s="18" customFormat="1" ht="15" customHeight="1">
      <c r="A86" s="22" t="s">
        <v>46</v>
      </c>
      <c r="B86" s="108">
        <f t="shared" ref="B86:N86" si="12">IF(B85=0,0,B85/B83*100)</f>
        <v>14.545454545454545</v>
      </c>
      <c r="C86" s="107">
        <f t="shared" si="12"/>
        <v>15.853658536585366</v>
      </c>
      <c r="D86" s="107">
        <f t="shared" si="12"/>
        <v>30</v>
      </c>
      <c r="E86" s="107">
        <f t="shared" si="12"/>
        <v>30.952380952380953</v>
      </c>
      <c r="F86" s="107">
        <f t="shared" si="12"/>
        <v>33.333333333333329</v>
      </c>
      <c r="G86" s="107">
        <f t="shared" si="12"/>
        <v>26.666666666666668</v>
      </c>
      <c r="H86" s="107">
        <f t="shared" si="12"/>
        <v>32</v>
      </c>
      <c r="I86" s="107">
        <f t="shared" si="12"/>
        <v>28.947368421052634</v>
      </c>
      <c r="J86" s="107">
        <f t="shared" si="12"/>
        <v>17.857142857142858</v>
      </c>
      <c r="K86" s="107">
        <f t="shared" si="12"/>
        <v>14.285714285714285</v>
      </c>
      <c r="L86" s="107">
        <f t="shared" si="12"/>
        <v>18.181818181818183</v>
      </c>
      <c r="M86" s="106">
        <f t="shared" si="12"/>
        <v>10</v>
      </c>
      <c r="N86" s="106">
        <f t="shared" si="12"/>
        <v>21.8568665377176</v>
      </c>
      <c r="O86" s="105"/>
      <c r="P86" s="105"/>
      <c r="Q86" s="105"/>
      <c r="R86" s="105"/>
      <c r="S86" s="104"/>
      <c r="T86" s="104"/>
      <c r="U86" s="104"/>
      <c r="V86" s="104"/>
      <c r="W86" s="104"/>
      <c r="X86" s="104"/>
      <c r="Y86" s="104"/>
      <c r="Z86" s="104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</row>
    <row r="87" spans="1:67" s="18" customFormat="1" ht="15" customHeight="1">
      <c r="A87" s="137"/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05"/>
      <c r="P87" s="105"/>
      <c r="Q87" s="105"/>
      <c r="R87" s="105"/>
      <c r="S87" s="104"/>
      <c r="T87" s="104"/>
      <c r="U87" s="104"/>
      <c r="V87" s="104"/>
      <c r="W87" s="104"/>
      <c r="X87" s="104"/>
      <c r="Y87" s="104"/>
      <c r="Z87" s="104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</row>
    <row r="88" spans="1:67" s="18" customFormat="1" ht="15" customHeight="1">
      <c r="A88" s="19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</row>
    <row r="89" spans="1:67" s="18" customFormat="1" ht="15" customHeight="1">
      <c r="A89" s="14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</row>
    <row r="90" spans="1:67" s="18" customFormat="1" ht="15" customHeight="1">
      <c r="A90" s="14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</row>
    <row r="91" spans="1:67" s="23" customFormat="1" ht="15" customHeight="1">
      <c r="A91" s="14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</row>
    <row r="92" spans="1:67" s="3" customFormat="1" ht="15" customHeight="1">
      <c r="A92" s="14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B92" s="4"/>
      <c r="AC92" s="4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</row>
    <row r="93" spans="1:67" s="9" customFormat="1" ht="15" customHeight="1">
      <c r="A93" s="14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8"/>
      <c r="AB93" s="5"/>
      <c r="AC93" s="5" t="s">
        <v>85</v>
      </c>
      <c r="AD93" s="5"/>
      <c r="AE93" s="5"/>
      <c r="AF93" s="5" t="s">
        <v>84</v>
      </c>
      <c r="AG93" s="5"/>
      <c r="AH93" s="5"/>
      <c r="AI93" s="5" t="s">
        <v>83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</row>
    <row r="94" spans="1:67" s="9" customFormat="1" ht="15" customHeight="1">
      <c r="A94" s="14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AB94" s="5">
        <v>7</v>
      </c>
      <c r="AC94" s="5">
        <f t="array" ref="AC94:AC105">TRANSPOSE(B107:M107)</f>
        <v>647</v>
      </c>
      <c r="AD94" s="5">
        <f t="array" ref="AD94:AD105">TRANSPOSE(B109:M109)</f>
        <v>30</v>
      </c>
      <c r="AE94" s="125">
        <f t="shared" ref="AE94:AE105" si="13">IF(AD94=0,0,AD94/SUM(AC94:AD94)*100)</f>
        <v>4.431314623338257</v>
      </c>
      <c r="AF94" s="5">
        <f t="array" ref="AF94:AF105">TRANSPOSE(B130:M130)</f>
        <v>247</v>
      </c>
      <c r="AG94" s="5">
        <f t="array" ref="AG94:AG105">TRANSPOSE(B132:M132)</f>
        <v>25</v>
      </c>
      <c r="AH94" s="125">
        <f t="shared" ref="AH94:AH105" si="14">IF(AG94=0,0,AG94/SUM(AF94:AG94)*100)</f>
        <v>9.1911764705882355</v>
      </c>
      <c r="AI94" s="5">
        <f t="shared" ref="AI94:AI105" si="15">SUM(AC94,AF94)</f>
        <v>894</v>
      </c>
      <c r="AJ94" s="5">
        <f t="shared" ref="AJ94:AJ105" si="16">SUM(AD94,AG94)</f>
        <v>55</v>
      </c>
      <c r="AK94" s="125">
        <f t="shared" ref="AK94:AK105" si="17">IF(AJ94=0,0,AJ94/SUM(AI94:AJ94)*100)</f>
        <v>5.7955742887249739</v>
      </c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</row>
    <row r="95" spans="1:67" s="9" customFormat="1" ht="15" customHeight="1">
      <c r="A95" s="14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AB95" s="5">
        <v>8</v>
      </c>
      <c r="AC95" s="5">
        <v>727</v>
      </c>
      <c r="AD95" s="5">
        <v>40</v>
      </c>
      <c r="AE95" s="125">
        <f t="shared" si="13"/>
        <v>5.2151238591916558</v>
      </c>
      <c r="AF95" s="5">
        <v>265</v>
      </c>
      <c r="AG95" s="5">
        <v>32</v>
      </c>
      <c r="AH95" s="125">
        <f t="shared" si="14"/>
        <v>10.774410774410773</v>
      </c>
      <c r="AI95" s="5">
        <f t="shared" si="15"/>
        <v>992</v>
      </c>
      <c r="AJ95" s="5">
        <f t="shared" si="16"/>
        <v>72</v>
      </c>
      <c r="AK95" s="125">
        <f t="shared" si="17"/>
        <v>6.7669172932330826</v>
      </c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</row>
    <row r="96" spans="1:67" s="9" customFormat="1" ht="15" customHeight="1">
      <c r="A96" s="14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AB96" s="5">
        <v>9</v>
      </c>
      <c r="AC96" s="5">
        <v>294</v>
      </c>
      <c r="AD96" s="5">
        <v>52</v>
      </c>
      <c r="AE96" s="125">
        <f t="shared" si="13"/>
        <v>15.028901734104046</v>
      </c>
      <c r="AF96" s="5">
        <v>193</v>
      </c>
      <c r="AG96" s="5">
        <v>47</v>
      </c>
      <c r="AH96" s="125">
        <f t="shared" si="14"/>
        <v>19.583333333333332</v>
      </c>
      <c r="AI96" s="5">
        <f t="shared" si="15"/>
        <v>487</v>
      </c>
      <c r="AJ96" s="5">
        <f t="shared" si="16"/>
        <v>99</v>
      </c>
      <c r="AK96" s="125">
        <f t="shared" si="17"/>
        <v>16.89419795221843</v>
      </c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</row>
    <row r="97" spans="1:67" s="9" customFormat="1" ht="15" customHeight="1">
      <c r="A97" s="14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AB97" s="5">
        <v>10</v>
      </c>
      <c r="AC97" s="5">
        <v>278</v>
      </c>
      <c r="AD97" s="5">
        <v>33</v>
      </c>
      <c r="AE97" s="125">
        <f t="shared" si="13"/>
        <v>10.610932475884244</v>
      </c>
      <c r="AF97" s="5">
        <v>179</v>
      </c>
      <c r="AG97" s="5">
        <v>39</v>
      </c>
      <c r="AH97" s="125">
        <f t="shared" si="14"/>
        <v>17.889908256880734</v>
      </c>
      <c r="AI97" s="5">
        <f t="shared" si="15"/>
        <v>457</v>
      </c>
      <c r="AJ97" s="5">
        <f t="shared" si="16"/>
        <v>72</v>
      </c>
      <c r="AK97" s="125">
        <f t="shared" si="17"/>
        <v>13.610586011342155</v>
      </c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</row>
    <row r="98" spans="1:67" s="9" customFormat="1" ht="15" customHeight="1">
      <c r="A98" s="14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AB98" s="5">
        <v>11</v>
      </c>
      <c r="AC98" s="5">
        <v>215</v>
      </c>
      <c r="AD98" s="5">
        <v>32</v>
      </c>
      <c r="AE98" s="125">
        <f t="shared" si="13"/>
        <v>12.955465587044534</v>
      </c>
      <c r="AF98" s="5">
        <v>191</v>
      </c>
      <c r="AG98" s="5">
        <v>30</v>
      </c>
      <c r="AH98" s="125">
        <f t="shared" si="14"/>
        <v>13.574660633484163</v>
      </c>
      <c r="AI98" s="5">
        <f t="shared" si="15"/>
        <v>406</v>
      </c>
      <c r="AJ98" s="5">
        <f t="shared" si="16"/>
        <v>62</v>
      </c>
      <c r="AK98" s="125">
        <f t="shared" si="17"/>
        <v>13.247863247863249</v>
      </c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</row>
    <row r="99" spans="1:67" s="9" customFormat="1" ht="15" customHeight="1">
      <c r="A99" s="14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AB99" s="5">
        <v>12</v>
      </c>
      <c r="AC99" s="5">
        <v>264</v>
      </c>
      <c r="AD99" s="5">
        <v>36</v>
      </c>
      <c r="AE99" s="125">
        <f t="shared" si="13"/>
        <v>12</v>
      </c>
      <c r="AF99" s="5">
        <v>264</v>
      </c>
      <c r="AG99" s="5">
        <v>31</v>
      </c>
      <c r="AH99" s="125">
        <f t="shared" si="14"/>
        <v>10.508474576271185</v>
      </c>
      <c r="AI99" s="5">
        <f t="shared" si="15"/>
        <v>528</v>
      </c>
      <c r="AJ99" s="5">
        <f t="shared" si="16"/>
        <v>67</v>
      </c>
      <c r="AK99" s="125">
        <f t="shared" si="17"/>
        <v>11.260504201680673</v>
      </c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</row>
    <row r="100" spans="1:67" s="9" customFormat="1" ht="15" customHeight="1">
      <c r="A100" s="14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AB100" s="5">
        <v>13</v>
      </c>
      <c r="AC100" s="5">
        <v>242</v>
      </c>
      <c r="AD100" s="5">
        <v>35</v>
      </c>
      <c r="AE100" s="125">
        <f t="shared" si="13"/>
        <v>12.63537906137184</v>
      </c>
      <c r="AF100" s="5">
        <v>243</v>
      </c>
      <c r="AG100" s="5">
        <v>29</v>
      </c>
      <c r="AH100" s="125">
        <f t="shared" si="14"/>
        <v>10.661764705882353</v>
      </c>
      <c r="AI100" s="5">
        <f t="shared" si="15"/>
        <v>485</v>
      </c>
      <c r="AJ100" s="5">
        <f t="shared" si="16"/>
        <v>64</v>
      </c>
      <c r="AK100" s="125">
        <f t="shared" si="17"/>
        <v>11.657559198542804</v>
      </c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</row>
    <row r="101" spans="1:67" s="9" customFormat="1" ht="15" customHeight="1">
      <c r="A101" s="14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AB101" s="5">
        <v>14</v>
      </c>
      <c r="AC101" s="5">
        <v>205</v>
      </c>
      <c r="AD101" s="5">
        <v>19</v>
      </c>
      <c r="AE101" s="125">
        <f t="shared" si="13"/>
        <v>8.4821428571428577</v>
      </c>
      <c r="AF101" s="5">
        <v>263</v>
      </c>
      <c r="AG101" s="5">
        <v>28</v>
      </c>
      <c r="AH101" s="125">
        <f t="shared" si="14"/>
        <v>9.6219931271477677</v>
      </c>
      <c r="AI101" s="5">
        <f t="shared" si="15"/>
        <v>468</v>
      </c>
      <c r="AJ101" s="5">
        <f t="shared" si="16"/>
        <v>47</v>
      </c>
      <c r="AK101" s="125">
        <f t="shared" si="17"/>
        <v>9.1262135922330092</v>
      </c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</row>
    <row r="102" spans="1:67" s="9" customFormat="1" ht="15" customHeight="1">
      <c r="A102" s="14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6"/>
      <c r="M102" s="15"/>
      <c r="N102" s="15"/>
      <c r="AB102" s="5">
        <v>15</v>
      </c>
      <c r="AC102" s="5">
        <v>225</v>
      </c>
      <c r="AD102" s="5">
        <v>34</v>
      </c>
      <c r="AE102" s="125">
        <f t="shared" si="13"/>
        <v>13.127413127413126</v>
      </c>
      <c r="AF102" s="5">
        <v>248</v>
      </c>
      <c r="AG102" s="5">
        <v>34</v>
      </c>
      <c r="AH102" s="125">
        <f t="shared" si="14"/>
        <v>12.056737588652481</v>
      </c>
      <c r="AI102" s="5">
        <f t="shared" si="15"/>
        <v>473</v>
      </c>
      <c r="AJ102" s="5">
        <f t="shared" si="16"/>
        <v>68</v>
      </c>
      <c r="AK102" s="125">
        <f t="shared" si="17"/>
        <v>12.56931608133087</v>
      </c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</row>
    <row r="103" spans="1:67" s="9" customFormat="1" ht="15" customHeight="1">
      <c r="A103" s="14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AB103" s="5">
        <v>16</v>
      </c>
      <c r="AC103" s="5">
        <v>215</v>
      </c>
      <c r="AD103" s="5">
        <v>23</v>
      </c>
      <c r="AE103" s="125">
        <f t="shared" si="13"/>
        <v>9.6638655462184886</v>
      </c>
      <c r="AF103" s="5">
        <v>308</v>
      </c>
      <c r="AG103" s="5">
        <v>25</v>
      </c>
      <c r="AH103" s="125">
        <f t="shared" si="14"/>
        <v>7.5075075075075075</v>
      </c>
      <c r="AI103" s="5">
        <f t="shared" si="15"/>
        <v>523</v>
      </c>
      <c r="AJ103" s="5">
        <f t="shared" si="16"/>
        <v>48</v>
      </c>
      <c r="AK103" s="125">
        <f t="shared" si="17"/>
        <v>8.4063047285464094</v>
      </c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</row>
    <row r="104" spans="1:67" s="9" customFormat="1" ht="15" customHeight="1">
      <c r="A104" s="14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AB104" s="5">
        <v>17</v>
      </c>
      <c r="AC104" s="5">
        <v>248</v>
      </c>
      <c r="AD104" s="5">
        <v>20</v>
      </c>
      <c r="AE104" s="125">
        <f t="shared" si="13"/>
        <v>7.4626865671641784</v>
      </c>
      <c r="AF104" s="5">
        <v>676</v>
      </c>
      <c r="AG104" s="5">
        <v>37</v>
      </c>
      <c r="AH104" s="125">
        <f t="shared" si="14"/>
        <v>5.1893408134642351</v>
      </c>
      <c r="AI104" s="5">
        <f t="shared" si="15"/>
        <v>924</v>
      </c>
      <c r="AJ104" s="5">
        <f t="shared" si="16"/>
        <v>57</v>
      </c>
      <c r="AK104" s="125">
        <f t="shared" si="17"/>
        <v>5.81039755351682</v>
      </c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</row>
    <row r="105" spans="1:67" s="9" customFormat="1" ht="15" customHeight="1">
      <c r="A105" s="14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AB105" s="5">
        <v>18</v>
      </c>
      <c r="AC105" s="5">
        <v>232</v>
      </c>
      <c r="AD105" s="5">
        <v>22</v>
      </c>
      <c r="AE105" s="125">
        <f t="shared" si="13"/>
        <v>8.6614173228346463</v>
      </c>
      <c r="AF105" s="5">
        <v>474</v>
      </c>
      <c r="AG105" s="5">
        <v>28</v>
      </c>
      <c r="AH105" s="125">
        <f t="shared" si="14"/>
        <v>5.5776892430278879</v>
      </c>
      <c r="AI105" s="5">
        <f t="shared" si="15"/>
        <v>706</v>
      </c>
      <c r="AJ105" s="5">
        <f t="shared" si="16"/>
        <v>50</v>
      </c>
      <c r="AK105" s="125">
        <f t="shared" si="17"/>
        <v>6.6137566137566131</v>
      </c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</row>
    <row r="106" spans="1:67" s="9" customFormat="1" ht="15" customHeight="1">
      <c r="A106" s="119" t="s">
        <v>47</v>
      </c>
      <c r="B106" s="118">
        <v>7</v>
      </c>
      <c r="C106" s="117">
        <v>8</v>
      </c>
      <c r="D106" s="117">
        <v>9</v>
      </c>
      <c r="E106" s="117">
        <v>10</v>
      </c>
      <c r="F106" s="117">
        <v>11</v>
      </c>
      <c r="G106" s="117">
        <v>12</v>
      </c>
      <c r="H106" s="117">
        <v>13</v>
      </c>
      <c r="I106" s="117">
        <v>14</v>
      </c>
      <c r="J106" s="117">
        <v>15</v>
      </c>
      <c r="K106" s="117">
        <v>16</v>
      </c>
      <c r="L106" s="117">
        <v>17</v>
      </c>
      <c r="M106" s="116">
        <v>18</v>
      </c>
      <c r="N106" s="116" t="s">
        <v>48</v>
      </c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</row>
    <row r="107" spans="1:67" s="9" customFormat="1" ht="15" customHeight="1">
      <c r="A107" s="114" t="s">
        <v>49</v>
      </c>
      <c r="B107" s="113">
        <f t="shared" ref="B107:M107" si="18">SUM(B108:B109)</f>
        <v>647</v>
      </c>
      <c r="C107" s="112">
        <f t="shared" si="18"/>
        <v>727</v>
      </c>
      <c r="D107" s="112">
        <f t="shared" si="18"/>
        <v>294</v>
      </c>
      <c r="E107" s="112">
        <f t="shared" si="18"/>
        <v>278</v>
      </c>
      <c r="F107" s="112">
        <f t="shared" si="18"/>
        <v>215</v>
      </c>
      <c r="G107" s="112">
        <f t="shared" si="18"/>
        <v>264</v>
      </c>
      <c r="H107" s="112">
        <f t="shared" si="18"/>
        <v>242</v>
      </c>
      <c r="I107" s="112">
        <f t="shared" si="18"/>
        <v>205</v>
      </c>
      <c r="J107" s="112">
        <f t="shared" si="18"/>
        <v>225</v>
      </c>
      <c r="K107" s="112">
        <f t="shared" si="18"/>
        <v>215</v>
      </c>
      <c r="L107" s="112">
        <f t="shared" si="18"/>
        <v>248</v>
      </c>
      <c r="M107" s="111">
        <f t="shared" si="18"/>
        <v>232</v>
      </c>
      <c r="N107" s="111">
        <f>SUM(B107:M107)</f>
        <v>3792</v>
      </c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</row>
    <row r="108" spans="1:67" s="14" customFormat="1" ht="15" customHeight="1">
      <c r="A108" s="114" t="s">
        <v>44</v>
      </c>
      <c r="B108" s="113">
        <v>617</v>
      </c>
      <c r="C108" s="112">
        <v>687</v>
      </c>
      <c r="D108" s="112">
        <v>242</v>
      </c>
      <c r="E108" s="112">
        <v>245</v>
      </c>
      <c r="F108" s="112">
        <v>183</v>
      </c>
      <c r="G108" s="112">
        <v>228</v>
      </c>
      <c r="H108" s="112">
        <v>207</v>
      </c>
      <c r="I108" s="112">
        <v>186</v>
      </c>
      <c r="J108" s="112">
        <v>191</v>
      </c>
      <c r="K108" s="112">
        <v>192</v>
      </c>
      <c r="L108" s="112">
        <v>228</v>
      </c>
      <c r="M108" s="111">
        <v>210</v>
      </c>
      <c r="N108" s="111">
        <f>SUM(B108:M108)</f>
        <v>3416</v>
      </c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</row>
    <row r="109" spans="1:67" s="14" customFormat="1" ht="15" customHeight="1">
      <c r="A109" s="114" t="s">
        <v>45</v>
      </c>
      <c r="B109" s="113">
        <v>30</v>
      </c>
      <c r="C109" s="112">
        <v>40</v>
      </c>
      <c r="D109" s="112">
        <v>52</v>
      </c>
      <c r="E109" s="112">
        <v>33</v>
      </c>
      <c r="F109" s="112">
        <v>32</v>
      </c>
      <c r="G109" s="112">
        <v>36</v>
      </c>
      <c r="H109" s="112">
        <v>35</v>
      </c>
      <c r="I109" s="112">
        <v>19</v>
      </c>
      <c r="J109" s="112">
        <v>34</v>
      </c>
      <c r="K109" s="112">
        <v>23</v>
      </c>
      <c r="L109" s="112">
        <v>20</v>
      </c>
      <c r="M109" s="111">
        <v>22</v>
      </c>
      <c r="N109" s="111">
        <f>SUM(B109:M109)</f>
        <v>376</v>
      </c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</row>
    <row r="110" spans="1:67" s="14" customFormat="1" ht="15" customHeight="1">
      <c r="A110" s="22" t="s">
        <v>46</v>
      </c>
      <c r="B110" s="108">
        <f t="shared" ref="B110:N110" si="19">IF(B109=0,0,B109/B107*100)</f>
        <v>4.6367851622874809</v>
      </c>
      <c r="C110" s="107">
        <f t="shared" si="19"/>
        <v>5.5020632737276474</v>
      </c>
      <c r="D110" s="107">
        <f t="shared" si="19"/>
        <v>17.687074829931973</v>
      </c>
      <c r="E110" s="107">
        <f t="shared" si="19"/>
        <v>11.870503597122301</v>
      </c>
      <c r="F110" s="107">
        <f t="shared" si="19"/>
        <v>14.883720930232558</v>
      </c>
      <c r="G110" s="107">
        <f t="shared" si="19"/>
        <v>13.636363636363635</v>
      </c>
      <c r="H110" s="107">
        <f t="shared" si="19"/>
        <v>14.46280991735537</v>
      </c>
      <c r="I110" s="107">
        <f t="shared" si="19"/>
        <v>9.2682926829268286</v>
      </c>
      <c r="J110" s="107">
        <f t="shared" si="19"/>
        <v>15.111111111111111</v>
      </c>
      <c r="K110" s="107">
        <f t="shared" si="19"/>
        <v>10.697674418604651</v>
      </c>
      <c r="L110" s="107">
        <f t="shared" si="19"/>
        <v>8.064516129032258</v>
      </c>
      <c r="M110" s="106">
        <f t="shared" si="19"/>
        <v>9.4827586206896548</v>
      </c>
      <c r="N110" s="106">
        <f t="shared" si="19"/>
        <v>9.9156118143459917</v>
      </c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</row>
    <row r="111" spans="1:67" s="14" customFormat="1" ht="1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20"/>
      <c r="M111" s="19"/>
      <c r="N111" s="19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</row>
    <row r="112" spans="1:67" s="14" customFormat="1" ht="1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</row>
    <row r="113" spans="1:67" s="14" customFormat="1" ht="1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</row>
    <row r="114" spans="1:67" s="14" customFormat="1" ht="1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</row>
    <row r="115" spans="1:67" s="14" customFormat="1" ht="1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</row>
    <row r="116" spans="1:67" s="14" customFormat="1" ht="1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</row>
    <row r="117" spans="1:67" s="14" customFormat="1" ht="1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</row>
    <row r="118" spans="1:67" s="14" customFormat="1" ht="1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</row>
    <row r="119" spans="1:67" s="14" customFormat="1" ht="1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</row>
    <row r="120" spans="1:67" s="14" customFormat="1" ht="1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</row>
    <row r="121" spans="1:67" s="14" customFormat="1" ht="1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</row>
    <row r="122" spans="1:67" s="14" customFormat="1" ht="1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</row>
    <row r="123" spans="1:67" s="14" customFormat="1" ht="1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</row>
    <row r="124" spans="1:67" s="14" customFormat="1" ht="1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</row>
    <row r="125" spans="1:67" s="14" customFormat="1" ht="1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20"/>
      <c r="M125" s="19"/>
      <c r="N125" s="19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</row>
    <row r="126" spans="1:67" s="14" customFormat="1" ht="1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</row>
    <row r="127" spans="1:67" s="18" customFormat="1" ht="1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</row>
    <row r="128" spans="1:67" s="18" customFormat="1" ht="1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</row>
    <row r="129" spans="1:67" s="18" customFormat="1" ht="15" customHeight="1">
      <c r="A129" s="119" t="s">
        <v>47</v>
      </c>
      <c r="B129" s="118">
        <v>7</v>
      </c>
      <c r="C129" s="117">
        <v>8</v>
      </c>
      <c r="D129" s="117">
        <v>9</v>
      </c>
      <c r="E129" s="117">
        <v>10</v>
      </c>
      <c r="F129" s="117">
        <v>11</v>
      </c>
      <c r="G129" s="117">
        <v>12</v>
      </c>
      <c r="H129" s="117">
        <v>13</v>
      </c>
      <c r="I129" s="117">
        <v>14</v>
      </c>
      <c r="J129" s="117">
        <v>15</v>
      </c>
      <c r="K129" s="117">
        <v>16</v>
      </c>
      <c r="L129" s="117">
        <v>17</v>
      </c>
      <c r="M129" s="116">
        <v>18</v>
      </c>
      <c r="N129" s="116" t="s">
        <v>48</v>
      </c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</row>
    <row r="130" spans="1:67" s="18" customFormat="1" ht="15" customHeight="1">
      <c r="A130" s="114" t="s">
        <v>49</v>
      </c>
      <c r="B130" s="113">
        <f t="shared" ref="B130:M130" si="20">SUM(B131:B132)</f>
        <v>247</v>
      </c>
      <c r="C130" s="112">
        <f t="shared" si="20"/>
        <v>265</v>
      </c>
      <c r="D130" s="112">
        <f t="shared" si="20"/>
        <v>193</v>
      </c>
      <c r="E130" s="112">
        <f t="shared" si="20"/>
        <v>179</v>
      </c>
      <c r="F130" s="112">
        <f t="shared" si="20"/>
        <v>191</v>
      </c>
      <c r="G130" s="112">
        <f t="shared" si="20"/>
        <v>264</v>
      </c>
      <c r="H130" s="112">
        <f t="shared" si="20"/>
        <v>243</v>
      </c>
      <c r="I130" s="112">
        <f t="shared" si="20"/>
        <v>263</v>
      </c>
      <c r="J130" s="112">
        <f t="shared" si="20"/>
        <v>248</v>
      </c>
      <c r="K130" s="112">
        <f t="shared" si="20"/>
        <v>308</v>
      </c>
      <c r="L130" s="112">
        <f t="shared" si="20"/>
        <v>676</v>
      </c>
      <c r="M130" s="111">
        <f t="shared" si="20"/>
        <v>474</v>
      </c>
      <c r="N130" s="111">
        <f>SUM(B130:M130)</f>
        <v>3551</v>
      </c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</row>
    <row r="131" spans="1:67" s="18" customFormat="1" ht="15" customHeight="1">
      <c r="A131" s="114" t="s">
        <v>44</v>
      </c>
      <c r="B131" s="113">
        <v>222</v>
      </c>
      <c r="C131" s="112">
        <v>233</v>
      </c>
      <c r="D131" s="112">
        <v>146</v>
      </c>
      <c r="E131" s="112">
        <v>140</v>
      </c>
      <c r="F131" s="112">
        <v>161</v>
      </c>
      <c r="G131" s="112">
        <v>233</v>
      </c>
      <c r="H131" s="112">
        <v>214</v>
      </c>
      <c r="I131" s="112">
        <v>235</v>
      </c>
      <c r="J131" s="112">
        <v>214</v>
      </c>
      <c r="K131" s="112">
        <v>283</v>
      </c>
      <c r="L131" s="112">
        <v>639</v>
      </c>
      <c r="M131" s="111">
        <v>446</v>
      </c>
      <c r="N131" s="111">
        <f>SUM(B131:M131)</f>
        <v>3166</v>
      </c>
      <c r="O131" s="105"/>
      <c r="P131" s="105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</row>
    <row r="132" spans="1:67" s="21" customFormat="1" ht="15" customHeight="1">
      <c r="A132" s="114" t="s">
        <v>45</v>
      </c>
      <c r="B132" s="113">
        <v>25</v>
      </c>
      <c r="C132" s="112">
        <v>32</v>
      </c>
      <c r="D132" s="112">
        <v>47</v>
      </c>
      <c r="E132" s="112">
        <v>39</v>
      </c>
      <c r="F132" s="112">
        <v>30</v>
      </c>
      <c r="G132" s="112">
        <v>31</v>
      </c>
      <c r="H132" s="112">
        <v>29</v>
      </c>
      <c r="I132" s="112">
        <v>28</v>
      </c>
      <c r="J132" s="112">
        <v>34</v>
      </c>
      <c r="K132" s="112">
        <v>25</v>
      </c>
      <c r="L132" s="112">
        <v>37</v>
      </c>
      <c r="M132" s="111">
        <v>28</v>
      </c>
      <c r="N132" s="111">
        <f>SUM(B132:M132)</f>
        <v>385</v>
      </c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</row>
    <row r="133" spans="1:67" s="21" customFormat="1" ht="15" customHeight="1">
      <c r="A133" s="22" t="s">
        <v>46</v>
      </c>
      <c r="B133" s="108">
        <f t="shared" ref="B133:N133" si="21">IF(B132=0,0,B132/B130*100)</f>
        <v>10.121457489878543</v>
      </c>
      <c r="C133" s="107">
        <f t="shared" si="21"/>
        <v>12.075471698113208</v>
      </c>
      <c r="D133" s="107">
        <f t="shared" si="21"/>
        <v>24.352331606217618</v>
      </c>
      <c r="E133" s="107">
        <f t="shared" si="21"/>
        <v>21.787709497206702</v>
      </c>
      <c r="F133" s="107">
        <f t="shared" si="21"/>
        <v>15.706806282722512</v>
      </c>
      <c r="G133" s="107">
        <f t="shared" si="21"/>
        <v>11.742424242424242</v>
      </c>
      <c r="H133" s="107">
        <f t="shared" si="21"/>
        <v>11.934156378600823</v>
      </c>
      <c r="I133" s="107">
        <f t="shared" si="21"/>
        <v>10.646387832699618</v>
      </c>
      <c r="J133" s="107">
        <f t="shared" si="21"/>
        <v>13.709677419354838</v>
      </c>
      <c r="K133" s="107">
        <f t="shared" si="21"/>
        <v>8.1168831168831161</v>
      </c>
      <c r="L133" s="107">
        <f t="shared" si="21"/>
        <v>5.4733727810650894</v>
      </c>
      <c r="M133" s="106">
        <f t="shared" si="21"/>
        <v>5.9071729957805905</v>
      </c>
      <c r="N133" s="106">
        <f t="shared" si="21"/>
        <v>10.842016333427203</v>
      </c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</row>
    <row r="134" spans="1:67" s="21" customFormat="1" ht="1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20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</row>
    <row r="135" spans="1:67" s="21" customFormat="1" ht="1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</row>
    <row r="136" spans="1:67" s="21" customFormat="1" ht="1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</row>
    <row r="137" spans="1:67" s="21" customFormat="1" ht="1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</row>
    <row r="138" spans="1:67" s="21" customFormat="1" ht="1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</row>
    <row r="139" spans="1:67" s="21" customFormat="1" ht="1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</row>
    <row r="140" spans="1:67" s="21" customFormat="1" ht="1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</row>
    <row r="141" spans="1:67" s="21" customFormat="1" ht="1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</row>
    <row r="142" spans="1:67" s="21" customFormat="1" ht="1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</row>
    <row r="143" spans="1:67" s="21" customFormat="1" ht="1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</row>
    <row r="144" spans="1:67" s="21" customFormat="1" ht="1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</row>
    <row r="145" spans="1:67" s="21" customFormat="1" ht="1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</row>
    <row r="146" spans="1:67" s="21" customFormat="1" ht="1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</row>
    <row r="147" spans="1:67" s="21" customFormat="1" ht="1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</row>
    <row r="148" spans="1:67" s="21" customFormat="1" ht="1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20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</row>
    <row r="149" spans="1:67" s="21" customFormat="1" ht="1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</row>
    <row r="150" spans="1:67" s="18" customFormat="1" ht="1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</row>
    <row r="151" spans="1:67" s="18" customFormat="1" ht="1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10"/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</row>
    <row r="152" spans="1:67" s="18" customFormat="1" ht="15" customHeight="1">
      <c r="A152" s="119" t="s">
        <v>47</v>
      </c>
      <c r="B152" s="118">
        <v>7</v>
      </c>
      <c r="C152" s="117">
        <v>8</v>
      </c>
      <c r="D152" s="117">
        <v>9</v>
      </c>
      <c r="E152" s="117">
        <v>10</v>
      </c>
      <c r="F152" s="117">
        <v>11</v>
      </c>
      <c r="G152" s="117">
        <v>12</v>
      </c>
      <c r="H152" s="117">
        <v>13</v>
      </c>
      <c r="I152" s="117">
        <v>14</v>
      </c>
      <c r="J152" s="117">
        <v>15</v>
      </c>
      <c r="K152" s="117">
        <v>16</v>
      </c>
      <c r="L152" s="117">
        <v>17</v>
      </c>
      <c r="M152" s="116">
        <v>18</v>
      </c>
      <c r="N152" s="116" t="s">
        <v>48</v>
      </c>
      <c r="O152" s="110"/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</row>
    <row r="153" spans="1:67" s="18" customFormat="1" ht="15" customHeight="1">
      <c r="A153" s="114" t="s">
        <v>49</v>
      </c>
      <c r="B153" s="113">
        <f t="shared" ref="B153:M153" si="22">SUM(B154:B155)</f>
        <v>894</v>
      </c>
      <c r="C153" s="112">
        <f t="shared" si="22"/>
        <v>992</v>
      </c>
      <c r="D153" s="112">
        <f t="shared" si="22"/>
        <v>487</v>
      </c>
      <c r="E153" s="112">
        <f t="shared" si="22"/>
        <v>457</v>
      </c>
      <c r="F153" s="112">
        <f t="shared" si="22"/>
        <v>406</v>
      </c>
      <c r="G153" s="112">
        <f t="shared" si="22"/>
        <v>528</v>
      </c>
      <c r="H153" s="112">
        <f t="shared" si="22"/>
        <v>485</v>
      </c>
      <c r="I153" s="112">
        <f t="shared" si="22"/>
        <v>468</v>
      </c>
      <c r="J153" s="112">
        <f t="shared" si="22"/>
        <v>473</v>
      </c>
      <c r="K153" s="112">
        <f t="shared" si="22"/>
        <v>523</v>
      </c>
      <c r="L153" s="112">
        <f t="shared" si="22"/>
        <v>924</v>
      </c>
      <c r="M153" s="111">
        <f t="shared" si="22"/>
        <v>706</v>
      </c>
      <c r="N153" s="111">
        <f>SUM(B153:M153)</f>
        <v>7343</v>
      </c>
      <c r="O153" s="110"/>
      <c r="P153" s="110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</row>
    <row r="154" spans="1:67" s="18" customFormat="1" ht="15" customHeight="1">
      <c r="A154" s="114" t="s">
        <v>44</v>
      </c>
      <c r="B154" s="113">
        <f t="shared" ref="B154:M154" si="23">SUM(B108,B131)</f>
        <v>839</v>
      </c>
      <c r="C154" s="112">
        <f t="shared" si="23"/>
        <v>920</v>
      </c>
      <c r="D154" s="112">
        <f t="shared" si="23"/>
        <v>388</v>
      </c>
      <c r="E154" s="112">
        <f t="shared" si="23"/>
        <v>385</v>
      </c>
      <c r="F154" s="112">
        <f t="shared" si="23"/>
        <v>344</v>
      </c>
      <c r="G154" s="112">
        <f t="shared" si="23"/>
        <v>461</v>
      </c>
      <c r="H154" s="112">
        <f t="shared" si="23"/>
        <v>421</v>
      </c>
      <c r="I154" s="112">
        <f t="shared" si="23"/>
        <v>421</v>
      </c>
      <c r="J154" s="112">
        <f t="shared" si="23"/>
        <v>405</v>
      </c>
      <c r="K154" s="112">
        <f t="shared" si="23"/>
        <v>475</v>
      </c>
      <c r="L154" s="112">
        <f t="shared" si="23"/>
        <v>867</v>
      </c>
      <c r="M154" s="111">
        <f t="shared" si="23"/>
        <v>656</v>
      </c>
      <c r="N154" s="111">
        <f>SUM(B154:M154)</f>
        <v>6582</v>
      </c>
      <c r="O154" s="105"/>
      <c r="P154" s="105"/>
      <c r="Q154" s="105"/>
      <c r="R154" s="105"/>
      <c r="S154" s="105"/>
      <c r="T154" s="105"/>
      <c r="U154" s="105"/>
      <c r="V154" s="105"/>
      <c r="W154" s="105"/>
      <c r="X154" s="105"/>
      <c r="Y154" s="105"/>
      <c r="Z154" s="10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</row>
    <row r="155" spans="1:67" s="21" customFormat="1" ht="15" customHeight="1">
      <c r="A155" s="114" t="s">
        <v>45</v>
      </c>
      <c r="B155" s="113">
        <f t="shared" ref="B155:M155" si="24">SUM(B109,B132)</f>
        <v>55</v>
      </c>
      <c r="C155" s="112">
        <f t="shared" si="24"/>
        <v>72</v>
      </c>
      <c r="D155" s="112">
        <f t="shared" si="24"/>
        <v>99</v>
      </c>
      <c r="E155" s="112">
        <f t="shared" si="24"/>
        <v>72</v>
      </c>
      <c r="F155" s="112">
        <f t="shared" si="24"/>
        <v>62</v>
      </c>
      <c r="G155" s="112">
        <f t="shared" si="24"/>
        <v>67</v>
      </c>
      <c r="H155" s="112">
        <f t="shared" si="24"/>
        <v>64</v>
      </c>
      <c r="I155" s="112">
        <f t="shared" si="24"/>
        <v>47</v>
      </c>
      <c r="J155" s="112">
        <f t="shared" si="24"/>
        <v>68</v>
      </c>
      <c r="K155" s="112">
        <f t="shared" si="24"/>
        <v>48</v>
      </c>
      <c r="L155" s="112">
        <f t="shared" si="24"/>
        <v>57</v>
      </c>
      <c r="M155" s="111">
        <f t="shared" si="24"/>
        <v>50</v>
      </c>
      <c r="N155" s="111">
        <f>SUM(B155:M155)</f>
        <v>761</v>
      </c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</row>
    <row r="156" spans="1:67" s="21" customFormat="1" ht="15" customHeight="1">
      <c r="A156" s="22" t="s">
        <v>46</v>
      </c>
      <c r="B156" s="108">
        <f t="shared" ref="B156:N156" si="25">IF(B155=0,0,B155/B153*100)</f>
        <v>6.1521252796420578</v>
      </c>
      <c r="C156" s="107">
        <f t="shared" si="25"/>
        <v>7.2580645161290329</v>
      </c>
      <c r="D156" s="107">
        <f t="shared" si="25"/>
        <v>20.328542094455852</v>
      </c>
      <c r="E156" s="107">
        <f t="shared" si="25"/>
        <v>15.75492341356674</v>
      </c>
      <c r="F156" s="107">
        <f t="shared" si="25"/>
        <v>15.270935960591133</v>
      </c>
      <c r="G156" s="107">
        <f t="shared" si="25"/>
        <v>12.689393939393939</v>
      </c>
      <c r="H156" s="107">
        <f t="shared" si="25"/>
        <v>13.195876288659795</v>
      </c>
      <c r="I156" s="107">
        <f t="shared" si="25"/>
        <v>10.042735042735043</v>
      </c>
      <c r="J156" s="107">
        <f t="shared" si="25"/>
        <v>14.376321353065538</v>
      </c>
      <c r="K156" s="107">
        <f t="shared" si="25"/>
        <v>9.1778202676864247</v>
      </c>
      <c r="L156" s="107">
        <f t="shared" si="25"/>
        <v>6.1688311688311686</v>
      </c>
      <c r="M156" s="106">
        <f t="shared" si="25"/>
        <v>7.0821529745042495</v>
      </c>
      <c r="N156" s="106">
        <f t="shared" si="25"/>
        <v>10.363611602887103</v>
      </c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</row>
    <row r="157" spans="1:67" s="21" customFormat="1" ht="15" customHeight="1">
      <c r="A157" s="137"/>
      <c r="B157" s="138"/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</row>
    <row r="158" spans="1:67" s="21" customFormat="1" ht="15" customHeight="1">
      <c r="A158" s="14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6"/>
      <c r="M158" s="15"/>
      <c r="N158" s="15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</row>
    <row r="159" spans="1:67" s="21" customFormat="1" ht="15" customHeight="1">
      <c r="A159" s="14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</row>
    <row r="160" spans="1:67" s="21" customFormat="1" ht="15" customHeight="1">
      <c r="A160" s="14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</row>
    <row r="161" spans="1:67" s="21" customFormat="1" ht="15" customHeight="1">
      <c r="A161" s="14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</row>
    <row r="162" spans="1:67" s="21" customFormat="1" ht="15" customHeight="1">
      <c r="A162" s="14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</row>
    <row r="163" spans="1:67" s="21" customFormat="1" ht="15" customHeight="1">
      <c r="A163" s="14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</row>
    <row r="164" spans="1:67" s="21" customFormat="1" ht="15" customHeight="1">
      <c r="A164" s="14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</row>
    <row r="165" spans="1:67" s="21" customFormat="1" ht="15" customHeight="1">
      <c r="A165" s="14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</row>
    <row r="166" spans="1:67" s="21" customFormat="1" ht="15" customHeight="1">
      <c r="A166" s="14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</row>
    <row r="167" spans="1:67" s="21" customFormat="1" ht="15" customHeight="1">
      <c r="A167" s="14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</row>
    <row r="168" spans="1:67" s="21" customFormat="1" ht="15" customHeight="1">
      <c r="A168" s="14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</row>
    <row r="169" spans="1:67" s="21" customFormat="1" ht="15" customHeight="1">
      <c r="A169" s="14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</row>
    <row r="170" spans="1:67" s="21" customFormat="1" ht="15" customHeight="1">
      <c r="A170" s="14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</row>
    <row r="171" spans="1:67" s="21" customFormat="1" ht="15" customHeight="1">
      <c r="A171" s="14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</row>
    <row r="172" spans="1:67" s="21" customFormat="1" ht="15" customHeight="1">
      <c r="A172" s="14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6"/>
      <c r="M172" s="15"/>
      <c r="N172" s="15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</row>
    <row r="173" spans="1:67" s="21" customFormat="1" ht="15" customHeight="1">
      <c r="A173" s="14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</row>
    <row r="174" spans="1:67" s="18" customFormat="1" ht="15" customHeight="1">
      <c r="A174" s="14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</row>
    <row r="175" spans="1:67" s="18" customFormat="1" ht="15" customHeight="1">
      <c r="A175" s="14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10"/>
      <c r="P175" s="110"/>
      <c r="Q175" s="110"/>
      <c r="R175" s="110"/>
      <c r="S175" s="109"/>
      <c r="T175" s="109"/>
      <c r="U175" s="109"/>
      <c r="V175" s="109"/>
      <c r="W175" s="109"/>
      <c r="X175" s="109"/>
      <c r="Y175" s="109"/>
      <c r="Z175" s="109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</row>
    <row r="176" spans="1:67" s="18" customFormat="1" ht="15" customHeight="1">
      <c r="A176" s="119" t="s">
        <v>47</v>
      </c>
      <c r="B176" s="118">
        <v>7</v>
      </c>
      <c r="C176" s="117">
        <v>8</v>
      </c>
      <c r="D176" s="117">
        <v>9</v>
      </c>
      <c r="E176" s="117">
        <v>10</v>
      </c>
      <c r="F176" s="117">
        <v>11</v>
      </c>
      <c r="G176" s="117">
        <v>12</v>
      </c>
      <c r="H176" s="117">
        <v>13</v>
      </c>
      <c r="I176" s="117">
        <v>14</v>
      </c>
      <c r="J176" s="117">
        <v>15</v>
      </c>
      <c r="K176" s="117">
        <v>16</v>
      </c>
      <c r="L176" s="117">
        <v>17</v>
      </c>
      <c r="M176" s="116">
        <v>18</v>
      </c>
      <c r="N176" s="116" t="s">
        <v>48</v>
      </c>
      <c r="O176" s="110"/>
      <c r="P176" s="110"/>
      <c r="Q176" s="110"/>
      <c r="R176" s="110"/>
      <c r="S176" s="109"/>
      <c r="T176" s="109"/>
      <c r="U176" s="109"/>
      <c r="V176" s="109"/>
      <c r="W176" s="109"/>
      <c r="X176" s="109"/>
      <c r="Y176" s="109"/>
      <c r="Z176" s="109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</row>
    <row r="177" spans="1:67" s="18" customFormat="1" ht="15" customHeight="1">
      <c r="A177" s="114" t="s">
        <v>49</v>
      </c>
      <c r="B177" s="113">
        <f t="shared" ref="B177:M177" si="26">SUM(B178:B179)</f>
        <v>246</v>
      </c>
      <c r="C177" s="112">
        <f t="shared" si="26"/>
        <v>256</v>
      </c>
      <c r="D177" s="112">
        <f t="shared" si="26"/>
        <v>199</v>
      </c>
      <c r="E177" s="112">
        <f t="shared" si="26"/>
        <v>183</v>
      </c>
      <c r="F177" s="112">
        <f t="shared" si="26"/>
        <v>197</v>
      </c>
      <c r="G177" s="112">
        <f t="shared" si="26"/>
        <v>265</v>
      </c>
      <c r="H177" s="112">
        <f t="shared" si="26"/>
        <v>250</v>
      </c>
      <c r="I177" s="112">
        <f t="shared" si="26"/>
        <v>267</v>
      </c>
      <c r="J177" s="112">
        <f t="shared" si="26"/>
        <v>260</v>
      </c>
      <c r="K177" s="112">
        <f t="shared" si="26"/>
        <v>324</v>
      </c>
      <c r="L177" s="112">
        <f t="shared" si="26"/>
        <v>691</v>
      </c>
      <c r="M177" s="111">
        <f t="shared" si="26"/>
        <v>485</v>
      </c>
      <c r="N177" s="111">
        <f>SUM(B177:M177)</f>
        <v>3623</v>
      </c>
      <c r="O177" s="110"/>
      <c r="P177" s="110"/>
      <c r="Q177" s="110"/>
      <c r="R177" s="110"/>
      <c r="S177" s="109"/>
      <c r="T177" s="109"/>
      <c r="U177" s="109"/>
      <c r="V177" s="109"/>
      <c r="W177" s="109"/>
      <c r="X177" s="109"/>
      <c r="Y177" s="109"/>
      <c r="Z177" s="109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</row>
    <row r="178" spans="1:67" s="18" customFormat="1" ht="15" customHeight="1">
      <c r="A178" s="114" t="s">
        <v>44</v>
      </c>
      <c r="B178" s="113">
        <v>219</v>
      </c>
      <c r="C178" s="112">
        <v>220</v>
      </c>
      <c r="D178" s="112">
        <v>148</v>
      </c>
      <c r="E178" s="112">
        <v>142</v>
      </c>
      <c r="F178" s="112">
        <v>163</v>
      </c>
      <c r="G178" s="112">
        <v>237</v>
      </c>
      <c r="H178" s="112">
        <v>215</v>
      </c>
      <c r="I178" s="112">
        <v>237</v>
      </c>
      <c r="J178" s="112">
        <v>223</v>
      </c>
      <c r="K178" s="112">
        <v>297</v>
      </c>
      <c r="L178" s="112">
        <v>653</v>
      </c>
      <c r="M178" s="111">
        <v>458</v>
      </c>
      <c r="N178" s="111">
        <f>SUM(B178:M178)</f>
        <v>3212</v>
      </c>
      <c r="O178" s="105"/>
      <c r="P178" s="105"/>
      <c r="Q178" s="105"/>
      <c r="R178" s="105"/>
      <c r="S178" s="104"/>
      <c r="T178" s="104"/>
      <c r="U178" s="104"/>
      <c r="V178" s="104"/>
      <c r="W178" s="104"/>
      <c r="X178" s="104"/>
      <c r="Y178" s="104"/>
      <c r="Z178" s="104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</row>
    <row r="179" spans="1:67" s="18" customFormat="1" ht="15" customHeight="1">
      <c r="A179" s="114" t="s">
        <v>45</v>
      </c>
      <c r="B179" s="113">
        <v>27</v>
      </c>
      <c r="C179" s="112">
        <v>36</v>
      </c>
      <c r="D179" s="112">
        <v>51</v>
      </c>
      <c r="E179" s="112">
        <v>41</v>
      </c>
      <c r="F179" s="112">
        <v>34</v>
      </c>
      <c r="G179" s="112">
        <v>28</v>
      </c>
      <c r="H179" s="112">
        <v>35</v>
      </c>
      <c r="I179" s="112">
        <v>30</v>
      </c>
      <c r="J179" s="112">
        <v>37</v>
      </c>
      <c r="K179" s="112">
        <v>27</v>
      </c>
      <c r="L179" s="112">
        <v>38</v>
      </c>
      <c r="M179" s="111">
        <v>27</v>
      </c>
      <c r="N179" s="111">
        <f>SUM(B179:M179)</f>
        <v>411</v>
      </c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</row>
    <row r="180" spans="1:67" s="23" customFormat="1" ht="15" customHeight="1">
      <c r="A180" s="22" t="s">
        <v>46</v>
      </c>
      <c r="B180" s="108">
        <f t="shared" ref="B180:N180" si="27">IF(B179=0,0,B179/B177*100)</f>
        <v>10.975609756097562</v>
      </c>
      <c r="C180" s="107">
        <f t="shared" si="27"/>
        <v>14.0625</v>
      </c>
      <c r="D180" s="107">
        <f t="shared" si="27"/>
        <v>25.628140703517587</v>
      </c>
      <c r="E180" s="107">
        <f t="shared" si="27"/>
        <v>22.404371584699454</v>
      </c>
      <c r="F180" s="107">
        <f t="shared" si="27"/>
        <v>17.258883248730964</v>
      </c>
      <c r="G180" s="107">
        <f t="shared" si="27"/>
        <v>10.566037735849058</v>
      </c>
      <c r="H180" s="107">
        <f t="shared" si="27"/>
        <v>14.000000000000002</v>
      </c>
      <c r="I180" s="107">
        <f t="shared" si="27"/>
        <v>11.235955056179774</v>
      </c>
      <c r="J180" s="107">
        <f t="shared" si="27"/>
        <v>14.23076923076923</v>
      </c>
      <c r="K180" s="107">
        <f t="shared" si="27"/>
        <v>8.3333333333333321</v>
      </c>
      <c r="L180" s="107">
        <f t="shared" si="27"/>
        <v>5.4992764109985526</v>
      </c>
      <c r="M180" s="106">
        <f t="shared" si="27"/>
        <v>5.5670103092783512</v>
      </c>
      <c r="N180" s="106">
        <f t="shared" si="27"/>
        <v>11.344189897874688</v>
      </c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</row>
    <row r="181" spans="1:67" s="23" customFormat="1" ht="1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20"/>
      <c r="M181" s="19"/>
      <c r="N181" s="19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</row>
    <row r="182" spans="1:67" s="23" customFormat="1" ht="1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</row>
    <row r="183" spans="1:67" s="3" customFormat="1" ht="1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B183" s="4"/>
      <c r="AC183" s="4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</row>
    <row r="184" spans="1:67" s="9" customFormat="1" ht="1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8"/>
      <c r="AB184" s="5"/>
      <c r="AC184" s="5" t="s">
        <v>88</v>
      </c>
      <c r="AD184" s="5"/>
      <c r="AE184" s="5"/>
      <c r="AF184" s="5" t="s">
        <v>87</v>
      </c>
      <c r="AG184" s="5"/>
      <c r="AH184" s="5"/>
      <c r="AI184" s="5" t="s">
        <v>86</v>
      </c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</row>
    <row r="185" spans="1:67" s="9" customFormat="1" ht="1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AB185" s="5">
        <v>7</v>
      </c>
      <c r="AC185" s="5">
        <f t="array" ref="AC185:AC196">TRANSPOSE(B177:M177)</f>
        <v>246</v>
      </c>
      <c r="AD185" s="5">
        <f t="array" ref="AD185:AD196">TRANSPOSE(B179:M179)</f>
        <v>27</v>
      </c>
      <c r="AE185" s="125">
        <f t="shared" ref="AE185:AE196" si="28">IF(AD185=0,0,AD185/SUM(AC185:AD185)*100)</f>
        <v>9.8901098901098905</v>
      </c>
      <c r="AF185" s="5">
        <f t="array" ref="AF185:AF196">TRANSPOSE(B200:M200)</f>
        <v>649</v>
      </c>
      <c r="AG185" s="5">
        <f t="array" ref="AG185:AG196">TRANSPOSE(B202:M202)</f>
        <v>30</v>
      </c>
      <c r="AH185" s="125">
        <f t="shared" ref="AH185:AH196" si="29">IF(AG185=0,0,AG185/SUM(AF185:AG185)*100)</f>
        <v>4.4182621502209134</v>
      </c>
      <c r="AI185" s="5">
        <f t="shared" ref="AI185:AI196" si="30">SUM(AC185,AF185)</f>
        <v>895</v>
      </c>
      <c r="AJ185" s="5">
        <f t="shared" ref="AJ185:AJ196" si="31">SUM(AD185,AG185)</f>
        <v>57</v>
      </c>
      <c r="AK185" s="125">
        <f t="shared" ref="AK185:AK196" si="32">IF(AJ185=0,0,AJ185/SUM(AI185:AJ185)*100)</f>
        <v>5.9873949579831933</v>
      </c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</row>
    <row r="186" spans="1:67" s="9" customFormat="1" ht="1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AB186" s="5">
        <v>8</v>
      </c>
      <c r="AC186" s="5">
        <v>256</v>
      </c>
      <c r="AD186" s="5">
        <v>36</v>
      </c>
      <c r="AE186" s="125">
        <f t="shared" si="28"/>
        <v>12.328767123287671</v>
      </c>
      <c r="AF186" s="5">
        <v>742</v>
      </c>
      <c r="AG186" s="5">
        <v>41</v>
      </c>
      <c r="AH186" s="125">
        <f t="shared" si="29"/>
        <v>5.2362707535121329</v>
      </c>
      <c r="AI186" s="5">
        <f t="shared" si="30"/>
        <v>998</v>
      </c>
      <c r="AJ186" s="5">
        <f t="shared" si="31"/>
        <v>77</v>
      </c>
      <c r="AK186" s="125">
        <f t="shared" si="32"/>
        <v>7.1627906976744189</v>
      </c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</row>
    <row r="187" spans="1:67" s="9" customFormat="1" ht="1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AB187" s="5">
        <v>9</v>
      </c>
      <c r="AC187" s="5">
        <v>199</v>
      </c>
      <c r="AD187" s="5">
        <v>51</v>
      </c>
      <c r="AE187" s="125">
        <f t="shared" si="28"/>
        <v>20.399999999999999</v>
      </c>
      <c r="AF187" s="5">
        <v>306</v>
      </c>
      <c r="AG187" s="5">
        <v>53</v>
      </c>
      <c r="AH187" s="125">
        <f t="shared" si="29"/>
        <v>14.763231197771587</v>
      </c>
      <c r="AI187" s="5">
        <f t="shared" si="30"/>
        <v>505</v>
      </c>
      <c r="AJ187" s="5">
        <f t="shared" si="31"/>
        <v>104</v>
      </c>
      <c r="AK187" s="125">
        <f t="shared" si="32"/>
        <v>17.077175697865353</v>
      </c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</row>
    <row r="188" spans="1:67" s="9" customFormat="1" ht="1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AB188" s="5">
        <v>10</v>
      </c>
      <c r="AC188" s="5">
        <v>183</v>
      </c>
      <c r="AD188" s="5">
        <v>41</v>
      </c>
      <c r="AE188" s="125">
        <f t="shared" si="28"/>
        <v>18.303571428571427</v>
      </c>
      <c r="AF188" s="5">
        <v>292</v>
      </c>
      <c r="AG188" s="5">
        <v>38</v>
      </c>
      <c r="AH188" s="125">
        <f t="shared" si="29"/>
        <v>11.515151515151516</v>
      </c>
      <c r="AI188" s="5">
        <f t="shared" si="30"/>
        <v>475</v>
      </c>
      <c r="AJ188" s="5">
        <f t="shared" si="31"/>
        <v>79</v>
      </c>
      <c r="AK188" s="125">
        <f t="shared" si="32"/>
        <v>14.259927797833935</v>
      </c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</row>
    <row r="189" spans="1:67" s="9" customFormat="1" ht="1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AB189" s="5">
        <v>11</v>
      </c>
      <c r="AC189" s="5">
        <v>197</v>
      </c>
      <c r="AD189" s="5">
        <v>34</v>
      </c>
      <c r="AE189" s="125">
        <f t="shared" si="28"/>
        <v>14.71861471861472</v>
      </c>
      <c r="AF189" s="5">
        <v>225</v>
      </c>
      <c r="AG189" s="5">
        <v>36</v>
      </c>
      <c r="AH189" s="125">
        <f t="shared" si="29"/>
        <v>13.793103448275861</v>
      </c>
      <c r="AI189" s="5">
        <f t="shared" si="30"/>
        <v>422</v>
      </c>
      <c r="AJ189" s="5">
        <f t="shared" si="31"/>
        <v>70</v>
      </c>
      <c r="AK189" s="125">
        <f t="shared" si="32"/>
        <v>14.227642276422763</v>
      </c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</row>
    <row r="190" spans="1:67" s="9" customFormat="1" ht="1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AB190" s="5">
        <v>12</v>
      </c>
      <c r="AC190" s="5">
        <v>265</v>
      </c>
      <c r="AD190" s="5">
        <v>28</v>
      </c>
      <c r="AE190" s="125">
        <f t="shared" si="28"/>
        <v>9.5563139931740615</v>
      </c>
      <c r="AF190" s="5">
        <v>269</v>
      </c>
      <c r="AG190" s="5">
        <v>39</v>
      </c>
      <c r="AH190" s="125">
        <f t="shared" si="29"/>
        <v>12.662337662337661</v>
      </c>
      <c r="AI190" s="5">
        <f t="shared" si="30"/>
        <v>534</v>
      </c>
      <c r="AJ190" s="5">
        <f t="shared" si="31"/>
        <v>67</v>
      </c>
      <c r="AK190" s="125">
        <f t="shared" si="32"/>
        <v>11.148086522462561</v>
      </c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</row>
    <row r="191" spans="1:67" s="9" customFormat="1" ht="1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AB191" s="5">
        <v>13</v>
      </c>
      <c r="AC191" s="5">
        <v>250</v>
      </c>
      <c r="AD191" s="5">
        <v>35</v>
      </c>
      <c r="AE191" s="125">
        <f t="shared" si="28"/>
        <v>12.280701754385964</v>
      </c>
      <c r="AF191" s="5">
        <v>251</v>
      </c>
      <c r="AG191" s="5">
        <v>35</v>
      </c>
      <c r="AH191" s="125">
        <f t="shared" si="29"/>
        <v>12.237762237762238</v>
      </c>
      <c r="AI191" s="5">
        <f t="shared" si="30"/>
        <v>501</v>
      </c>
      <c r="AJ191" s="5">
        <f t="shared" si="31"/>
        <v>70</v>
      </c>
      <c r="AK191" s="125">
        <f t="shared" si="32"/>
        <v>12.259194395796849</v>
      </c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</row>
    <row r="192" spans="1:67" s="9" customFormat="1" ht="1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AB192" s="5">
        <v>14</v>
      </c>
      <c r="AC192" s="5">
        <v>267</v>
      </c>
      <c r="AD192" s="5">
        <v>30</v>
      </c>
      <c r="AE192" s="125">
        <f t="shared" si="28"/>
        <v>10.1010101010101</v>
      </c>
      <c r="AF192" s="5">
        <v>213</v>
      </c>
      <c r="AG192" s="5">
        <v>24</v>
      </c>
      <c r="AH192" s="125">
        <f t="shared" si="29"/>
        <v>10.126582278481013</v>
      </c>
      <c r="AI192" s="5">
        <f t="shared" si="30"/>
        <v>480</v>
      </c>
      <c r="AJ192" s="5">
        <f t="shared" si="31"/>
        <v>54</v>
      </c>
      <c r="AK192" s="125">
        <f t="shared" si="32"/>
        <v>10.112359550561797</v>
      </c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</row>
    <row r="193" spans="1:67" s="9" customFormat="1" ht="1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AB193" s="5">
        <v>15</v>
      </c>
      <c r="AC193" s="5">
        <v>260</v>
      </c>
      <c r="AD193" s="5">
        <v>37</v>
      </c>
      <c r="AE193" s="125">
        <f t="shared" si="28"/>
        <v>12.457912457912458</v>
      </c>
      <c r="AF193" s="5">
        <v>225</v>
      </c>
      <c r="AG193" s="5">
        <v>32</v>
      </c>
      <c r="AH193" s="125">
        <f t="shared" si="29"/>
        <v>12.45136186770428</v>
      </c>
      <c r="AI193" s="5">
        <f t="shared" si="30"/>
        <v>485</v>
      </c>
      <c r="AJ193" s="5">
        <f t="shared" si="31"/>
        <v>69</v>
      </c>
      <c r="AK193" s="125">
        <f t="shared" si="32"/>
        <v>12.454873646209386</v>
      </c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</row>
    <row r="194" spans="1:67" s="9" customFormat="1" ht="1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AB194" s="5">
        <v>16</v>
      </c>
      <c r="AC194" s="5">
        <v>324</v>
      </c>
      <c r="AD194" s="5">
        <v>27</v>
      </c>
      <c r="AE194" s="125">
        <f t="shared" si="28"/>
        <v>7.6923076923076925</v>
      </c>
      <c r="AF194" s="5">
        <v>215</v>
      </c>
      <c r="AG194" s="5">
        <v>25</v>
      </c>
      <c r="AH194" s="125">
        <f t="shared" si="29"/>
        <v>10.416666666666668</v>
      </c>
      <c r="AI194" s="5">
        <f t="shared" si="30"/>
        <v>539</v>
      </c>
      <c r="AJ194" s="5">
        <f t="shared" si="31"/>
        <v>52</v>
      </c>
      <c r="AK194" s="125">
        <f t="shared" si="32"/>
        <v>8.7986463620981397</v>
      </c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</row>
    <row r="195" spans="1:67" s="9" customFormat="1" ht="1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20"/>
      <c r="M195" s="19"/>
      <c r="N195" s="19"/>
      <c r="AB195" s="5">
        <v>17</v>
      </c>
      <c r="AC195" s="5">
        <v>691</v>
      </c>
      <c r="AD195" s="5">
        <v>38</v>
      </c>
      <c r="AE195" s="125">
        <f t="shared" si="28"/>
        <v>5.2126200274348422</v>
      </c>
      <c r="AF195" s="5">
        <v>243</v>
      </c>
      <c r="AG195" s="5">
        <v>21</v>
      </c>
      <c r="AH195" s="125">
        <f t="shared" si="29"/>
        <v>7.9545454545454541</v>
      </c>
      <c r="AI195" s="5">
        <f t="shared" si="30"/>
        <v>934</v>
      </c>
      <c r="AJ195" s="5">
        <f t="shared" si="31"/>
        <v>59</v>
      </c>
      <c r="AK195" s="125">
        <f t="shared" si="32"/>
        <v>5.9415911379657604</v>
      </c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</row>
    <row r="196" spans="1:67" s="9" customFormat="1" ht="1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AB196" s="5">
        <v>18</v>
      </c>
      <c r="AC196" s="5">
        <v>485</v>
      </c>
      <c r="AD196" s="5">
        <v>27</v>
      </c>
      <c r="AE196" s="125">
        <f t="shared" si="28"/>
        <v>5.2734375</v>
      </c>
      <c r="AF196" s="5">
        <v>223</v>
      </c>
      <c r="AG196" s="5">
        <v>21</v>
      </c>
      <c r="AH196" s="125">
        <f t="shared" si="29"/>
        <v>8.6065573770491799</v>
      </c>
      <c r="AI196" s="5">
        <f t="shared" si="30"/>
        <v>708</v>
      </c>
      <c r="AJ196" s="5">
        <f t="shared" si="31"/>
        <v>48</v>
      </c>
      <c r="AK196" s="125">
        <f t="shared" si="32"/>
        <v>6.3492063492063489</v>
      </c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</row>
    <row r="197" spans="1:67" s="9" customFormat="1" ht="1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</row>
    <row r="198" spans="1:67" s="9" customFormat="1" ht="1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</row>
    <row r="199" spans="1:67" s="14" customFormat="1" ht="15" customHeight="1">
      <c r="A199" s="119" t="s">
        <v>47</v>
      </c>
      <c r="B199" s="118">
        <v>7</v>
      </c>
      <c r="C199" s="117">
        <v>8</v>
      </c>
      <c r="D199" s="117">
        <v>9</v>
      </c>
      <c r="E199" s="117">
        <v>10</v>
      </c>
      <c r="F199" s="117">
        <v>11</v>
      </c>
      <c r="G199" s="117">
        <v>12</v>
      </c>
      <c r="H199" s="117">
        <v>13</v>
      </c>
      <c r="I199" s="117">
        <v>14</v>
      </c>
      <c r="J199" s="117">
        <v>15</v>
      </c>
      <c r="K199" s="117">
        <v>16</v>
      </c>
      <c r="L199" s="117">
        <v>17</v>
      </c>
      <c r="M199" s="116">
        <v>18</v>
      </c>
      <c r="N199" s="116" t="s">
        <v>48</v>
      </c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</row>
    <row r="200" spans="1:67" s="14" customFormat="1" ht="15" customHeight="1">
      <c r="A200" s="114" t="s">
        <v>49</v>
      </c>
      <c r="B200" s="113">
        <f t="shared" ref="B200:M200" si="33">SUM(B201:B202)</f>
        <v>649</v>
      </c>
      <c r="C200" s="112">
        <f t="shared" si="33"/>
        <v>742</v>
      </c>
      <c r="D200" s="112">
        <f t="shared" si="33"/>
        <v>306</v>
      </c>
      <c r="E200" s="112">
        <f t="shared" si="33"/>
        <v>292</v>
      </c>
      <c r="F200" s="112">
        <f t="shared" si="33"/>
        <v>225</v>
      </c>
      <c r="G200" s="112">
        <f t="shared" si="33"/>
        <v>269</v>
      </c>
      <c r="H200" s="112">
        <f t="shared" si="33"/>
        <v>251</v>
      </c>
      <c r="I200" s="112">
        <f t="shared" si="33"/>
        <v>213</v>
      </c>
      <c r="J200" s="112">
        <f t="shared" si="33"/>
        <v>225</v>
      </c>
      <c r="K200" s="112">
        <f t="shared" si="33"/>
        <v>215</v>
      </c>
      <c r="L200" s="112">
        <f t="shared" si="33"/>
        <v>243</v>
      </c>
      <c r="M200" s="111">
        <f t="shared" si="33"/>
        <v>223</v>
      </c>
      <c r="N200" s="111">
        <f>SUM(B200:M200)</f>
        <v>3853</v>
      </c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</row>
    <row r="201" spans="1:67" s="14" customFormat="1" ht="15" customHeight="1">
      <c r="A201" s="114" t="s">
        <v>44</v>
      </c>
      <c r="B201" s="113">
        <v>619</v>
      </c>
      <c r="C201" s="112">
        <v>701</v>
      </c>
      <c r="D201" s="112">
        <v>253</v>
      </c>
      <c r="E201" s="112">
        <v>254</v>
      </c>
      <c r="F201" s="112">
        <v>189</v>
      </c>
      <c r="G201" s="112">
        <v>230</v>
      </c>
      <c r="H201" s="112">
        <v>216</v>
      </c>
      <c r="I201" s="112">
        <v>189</v>
      </c>
      <c r="J201" s="112">
        <v>193</v>
      </c>
      <c r="K201" s="112">
        <v>190</v>
      </c>
      <c r="L201" s="112">
        <v>222</v>
      </c>
      <c r="M201" s="111">
        <v>202</v>
      </c>
      <c r="N201" s="111">
        <f>SUM(B201:M201)</f>
        <v>3458</v>
      </c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</row>
    <row r="202" spans="1:67" s="14" customFormat="1" ht="15" customHeight="1">
      <c r="A202" s="114" t="s">
        <v>45</v>
      </c>
      <c r="B202" s="113">
        <v>30</v>
      </c>
      <c r="C202" s="112">
        <v>41</v>
      </c>
      <c r="D202" s="112">
        <v>53</v>
      </c>
      <c r="E202" s="112">
        <v>38</v>
      </c>
      <c r="F202" s="112">
        <v>36</v>
      </c>
      <c r="G202" s="112">
        <v>39</v>
      </c>
      <c r="H202" s="112">
        <v>35</v>
      </c>
      <c r="I202" s="112">
        <v>24</v>
      </c>
      <c r="J202" s="112">
        <v>32</v>
      </c>
      <c r="K202" s="112">
        <v>25</v>
      </c>
      <c r="L202" s="112">
        <v>21</v>
      </c>
      <c r="M202" s="111">
        <v>21</v>
      </c>
      <c r="N202" s="111">
        <f>SUM(B202:M202)</f>
        <v>395</v>
      </c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</row>
    <row r="203" spans="1:67" s="14" customFormat="1" ht="15" customHeight="1">
      <c r="A203" s="22" t="s">
        <v>46</v>
      </c>
      <c r="B203" s="108">
        <f t="shared" ref="B203:N203" si="34">IF(B202=0,0,B202/B200*100)</f>
        <v>4.6224961479198763</v>
      </c>
      <c r="C203" s="107">
        <f t="shared" si="34"/>
        <v>5.5256064690026951</v>
      </c>
      <c r="D203" s="107">
        <f t="shared" si="34"/>
        <v>17.320261437908496</v>
      </c>
      <c r="E203" s="107">
        <f t="shared" si="34"/>
        <v>13.013698630136986</v>
      </c>
      <c r="F203" s="107">
        <f t="shared" si="34"/>
        <v>16</v>
      </c>
      <c r="G203" s="107">
        <f t="shared" si="34"/>
        <v>14.49814126394052</v>
      </c>
      <c r="H203" s="107">
        <f t="shared" si="34"/>
        <v>13.944223107569719</v>
      </c>
      <c r="I203" s="107">
        <f t="shared" si="34"/>
        <v>11.267605633802818</v>
      </c>
      <c r="J203" s="107">
        <f t="shared" si="34"/>
        <v>14.222222222222221</v>
      </c>
      <c r="K203" s="107">
        <f t="shared" si="34"/>
        <v>11.627906976744185</v>
      </c>
      <c r="L203" s="107">
        <f t="shared" si="34"/>
        <v>8.6419753086419746</v>
      </c>
      <c r="M203" s="106">
        <f t="shared" si="34"/>
        <v>9.4170403587443943</v>
      </c>
      <c r="N203" s="106">
        <f t="shared" si="34"/>
        <v>10.251751881650662</v>
      </c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</row>
    <row r="204" spans="1:67" s="14" customFormat="1" ht="1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20"/>
      <c r="M204" s="19"/>
      <c r="N204" s="19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</row>
    <row r="205" spans="1:67" s="14" customFormat="1" ht="1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</row>
    <row r="206" spans="1:67" s="14" customFormat="1" ht="1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</row>
    <row r="207" spans="1:67" s="14" customFormat="1" ht="1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</row>
    <row r="208" spans="1:67" s="14" customFormat="1" ht="1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</row>
    <row r="209" spans="1:67" s="14" customFormat="1" ht="1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</row>
    <row r="210" spans="1:67" s="14" customFormat="1" ht="1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</row>
    <row r="211" spans="1:67" s="14" customFormat="1" ht="1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</row>
    <row r="212" spans="1:67" s="14" customFormat="1" ht="1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</row>
    <row r="213" spans="1:67" s="14" customFormat="1" ht="1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</row>
    <row r="214" spans="1:67" s="14" customFormat="1" ht="1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</row>
    <row r="215" spans="1:67" s="14" customFormat="1" ht="1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</row>
    <row r="216" spans="1:67" s="14" customFormat="1" ht="1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</row>
    <row r="217" spans="1:67" s="14" customFormat="1" ht="1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</row>
    <row r="218" spans="1:67" s="18" customFormat="1" ht="1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20"/>
      <c r="M218" s="19"/>
      <c r="N218" s="19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</row>
    <row r="219" spans="1:67" s="18" customFormat="1" ht="1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</row>
    <row r="220" spans="1:67" s="18" customFormat="1" ht="1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</row>
    <row r="221" spans="1:67" s="18" customFormat="1" ht="1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</row>
    <row r="222" spans="1:67" s="18" customFormat="1" ht="15" customHeight="1">
      <c r="A222" s="119" t="s">
        <v>47</v>
      </c>
      <c r="B222" s="118">
        <v>7</v>
      </c>
      <c r="C222" s="117">
        <v>8</v>
      </c>
      <c r="D222" s="117">
        <v>9</v>
      </c>
      <c r="E222" s="117">
        <v>10</v>
      </c>
      <c r="F222" s="117">
        <v>11</v>
      </c>
      <c r="G222" s="117">
        <v>12</v>
      </c>
      <c r="H222" s="117">
        <v>13</v>
      </c>
      <c r="I222" s="117">
        <v>14</v>
      </c>
      <c r="J222" s="117">
        <v>15</v>
      </c>
      <c r="K222" s="117">
        <v>16</v>
      </c>
      <c r="L222" s="117">
        <v>17</v>
      </c>
      <c r="M222" s="116">
        <v>18</v>
      </c>
      <c r="N222" s="116" t="s">
        <v>48</v>
      </c>
      <c r="O222" s="105"/>
      <c r="P222" s="105"/>
      <c r="Q222" s="105"/>
      <c r="R222" s="105"/>
      <c r="S222" s="105"/>
      <c r="T222" s="105"/>
      <c r="U222" s="105"/>
      <c r="V222" s="105"/>
      <c r="W222" s="105"/>
      <c r="X222" s="105"/>
      <c r="Y222" s="105"/>
      <c r="Z222" s="10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</row>
    <row r="223" spans="1:67" s="21" customFormat="1" ht="15" customHeight="1">
      <c r="A223" s="114" t="s">
        <v>49</v>
      </c>
      <c r="B223" s="113">
        <f t="shared" ref="B223:M223" si="35">SUM(B224:B225)</f>
        <v>895</v>
      </c>
      <c r="C223" s="112">
        <f t="shared" si="35"/>
        <v>998</v>
      </c>
      <c r="D223" s="112">
        <f t="shared" si="35"/>
        <v>505</v>
      </c>
      <c r="E223" s="112">
        <f t="shared" si="35"/>
        <v>475</v>
      </c>
      <c r="F223" s="112">
        <f t="shared" si="35"/>
        <v>422</v>
      </c>
      <c r="G223" s="112">
        <f t="shared" si="35"/>
        <v>534</v>
      </c>
      <c r="H223" s="112">
        <f t="shared" si="35"/>
        <v>501</v>
      </c>
      <c r="I223" s="112">
        <f t="shared" si="35"/>
        <v>480</v>
      </c>
      <c r="J223" s="112">
        <f t="shared" si="35"/>
        <v>485</v>
      </c>
      <c r="K223" s="112">
        <f t="shared" si="35"/>
        <v>539</v>
      </c>
      <c r="L223" s="112">
        <f t="shared" si="35"/>
        <v>934</v>
      </c>
      <c r="M223" s="111">
        <f t="shared" si="35"/>
        <v>708</v>
      </c>
      <c r="N223" s="111">
        <f>SUM(B223:M223)</f>
        <v>7476</v>
      </c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</row>
    <row r="224" spans="1:67" s="21" customFormat="1" ht="15" customHeight="1">
      <c r="A224" s="114" t="s">
        <v>44</v>
      </c>
      <c r="B224" s="113">
        <f t="shared" ref="B224:M224" si="36">SUM(B178,B201)</f>
        <v>838</v>
      </c>
      <c r="C224" s="112">
        <f t="shared" si="36"/>
        <v>921</v>
      </c>
      <c r="D224" s="112">
        <f t="shared" si="36"/>
        <v>401</v>
      </c>
      <c r="E224" s="112">
        <f t="shared" si="36"/>
        <v>396</v>
      </c>
      <c r="F224" s="112">
        <f t="shared" si="36"/>
        <v>352</v>
      </c>
      <c r="G224" s="112">
        <f t="shared" si="36"/>
        <v>467</v>
      </c>
      <c r="H224" s="112">
        <f t="shared" si="36"/>
        <v>431</v>
      </c>
      <c r="I224" s="112">
        <f t="shared" si="36"/>
        <v>426</v>
      </c>
      <c r="J224" s="112">
        <f t="shared" si="36"/>
        <v>416</v>
      </c>
      <c r="K224" s="112">
        <f t="shared" si="36"/>
        <v>487</v>
      </c>
      <c r="L224" s="112">
        <f t="shared" si="36"/>
        <v>875</v>
      </c>
      <c r="M224" s="111">
        <f t="shared" si="36"/>
        <v>660</v>
      </c>
      <c r="N224" s="111">
        <f>SUM(B224:M224)</f>
        <v>6670</v>
      </c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</row>
    <row r="225" spans="1:67" s="21" customFormat="1" ht="15" customHeight="1">
      <c r="A225" s="114" t="s">
        <v>45</v>
      </c>
      <c r="B225" s="113">
        <f t="shared" ref="B225:M225" si="37">SUM(B179,B202)</f>
        <v>57</v>
      </c>
      <c r="C225" s="112">
        <f t="shared" si="37"/>
        <v>77</v>
      </c>
      <c r="D225" s="112">
        <f t="shared" si="37"/>
        <v>104</v>
      </c>
      <c r="E225" s="112">
        <f t="shared" si="37"/>
        <v>79</v>
      </c>
      <c r="F225" s="112">
        <f t="shared" si="37"/>
        <v>70</v>
      </c>
      <c r="G225" s="112">
        <f t="shared" si="37"/>
        <v>67</v>
      </c>
      <c r="H225" s="112">
        <f t="shared" si="37"/>
        <v>70</v>
      </c>
      <c r="I225" s="112">
        <f t="shared" si="37"/>
        <v>54</v>
      </c>
      <c r="J225" s="112">
        <f t="shared" si="37"/>
        <v>69</v>
      </c>
      <c r="K225" s="112">
        <f t="shared" si="37"/>
        <v>52</v>
      </c>
      <c r="L225" s="112">
        <f t="shared" si="37"/>
        <v>59</v>
      </c>
      <c r="M225" s="111">
        <f t="shared" si="37"/>
        <v>48</v>
      </c>
      <c r="N225" s="111">
        <f>SUM(B225:M225)</f>
        <v>806</v>
      </c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</row>
    <row r="226" spans="1:67" s="21" customFormat="1" ht="15" customHeight="1">
      <c r="A226" s="22" t="s">
        <v>46</v>
      </c>
      <c r="B226" s="108">
        <f t="shared" ref="B226:N226" si="38">IF(B225=0,0,B225/B223*100)</f>
        <v>6.3687150837988833</v>
      </c>
      <c r="C226" s="107">
        <f t="shared" si="38"/>
        <v>7.7154308617234459</v>
      </c>
      <c r="D226" s="107">
        <f t="shared" si="38"/>
        <v>20.594059405940595</v>
      </c>
      <c r="E226" s="107">
        <f t="shared" si="38"/>
        <v>16.631578947368421</v>
      </c>
      <c r="F226" s="107">
        <f t="shared" si="38"/>
        <v>16.587677725118482</v>
      </c>
      <c r="G226" s="107">
        <f t="shared" si="38"/>
        <v>12.54681647940075</v>
      </c>
      <c r="H226" s="107">
        <f t="shared" si="38"/>
        <v>13.972055888223553</v>
      </c>
      <c r="I226" s="107">
        <f t="shared" si="38"/>
        <v>11.25</v>
      </c>
      <c r="J226" s="107">
        <f t="shared" si="38"/>
        <v>14.226804123711339</v>
      </c>
      <c r="K226" s="107">
        <f t="shared" si="38"/>
        <v>9.6474953617810755</v>
      </c>
      <c r="L226" s="107">
        <f t="shared" si="38"/>
        <v>6.3169164882226987</v>
      </c>
      <c r="M226" s="106">
        <f t="shared" si="38"/>
        <v>6.7796610169491522</v>
      </c>
      <c r="N226" s="106">
        <f t="shared" si="38"/>
        <v>10.781166399143927</v>
      </c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</row>
    <row r="227" spans="1:67" s="21" customFormat="1" ht="1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</row>
    <row r="228" spans="1:67" s="21" customFormat="1" ht="1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</row>
    <row r="229" spans="1:67" s="21" customFormat="1" ht="1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</row>
    <row r="230" spans="1:67" s="21" customFormat="1" ht="1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</row>
    <row r="231" spans="1:67" s="21" customFormat="1" ht="1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</row>
    <row r="232" spans="1:67" s="21" customFormat="1" ht="1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</row>
    <row r="233" spans="1:67" s="21" customFormat="1" ht="1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</row>
    <row r="234" spans="1:67" s="21" customFormat="1" ht="1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</row>
    <row r="235" spans="1:67" s="21" customFormat="1" ht="1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</row>
    <row r="236" spans="1:67" s="21" customFormat="1" ht="1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</row>
    <row r="237" spans="1:67" s="21" customFormat="1" ht="1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</row>
    <row r="238" spans="1:67" s="21" customFormat="1" ht="1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</row>
    <row r="239" spans="1:67" s="21" customFormat="1" ht="1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</row>
    <row r="240" spans="1:67" s="21" customFormat="1" ht="1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</row>
    <row r="241" spans="1:67" s="18" customFormat="1" ht="1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</row>
    <row r="242" spans="1:67" s="18" customFormat="1" ht="1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</row>
    <row r="243" spans="1:67" s="18" customFormat="1" ht="1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</row>
    <row r="244" spans="1:67" s="18" customFormat="1" ht="1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</row>
    <row r="245" spans="1:67" s="18" customFormat="1" ht="1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</row>
    <row r="246" spans="1:67" s="21" customFormat="1" ht="1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</row>
    <row r="247" spans="1:67" s="21" customFormat="1" ht="1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</row>
    <row r="248" spans="1:67" s="21" customFormat="1" ht="1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</row>
    <row r="249" spans="1:67" s="21" customFormat="1" ht="1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</row>
    <row r="250" spans="1:67" s="21" customFormat="1" ht="1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</row>
    <row r="251" spans="1:67" s="21" customFormat="1" ht="1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</row>
    <row r="252" spans="1:67" s="21" customFormat="1" ht="1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</row>
    <row r="253" spans="1:67" s="21" customFormat="1" ht="1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</row>
    <row r="254" spans="1:67" s="21" customFormat="1" ht="1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</row>
    <row r="255" spans="1:67" s="21" customFormat="1" ht="1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</row>
    <row r="256" spans="1:67" s="21" customFormat="1" ht="1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</row>
    <row r="257" spans="1:67" s="21" customFormat="1" ht="1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</row>
    <row r="258" spans="1:67" s="21" customFormat="1" ht="1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</row>
    <row r="259" spans="1:67" s="21" customFormat="1" ht="1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</row>
    <row r="260" spans="1:67" s="21" customFormat="1" ht="1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</row>
    <row r="261" spans="1:67" s="21" customFormat="1" ht="1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</row>
    <row r="262" spans="1:67" s="21" customFormat="1" ht="1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</row>
    <row r="263" spans="1:67" s="21" customFormat="1" ht="1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</row>
    <row r="264" spans="1:67" s="18" customFormat="1" ht="1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115"/>
      <c r="P264" s="115"/>
      <c r="Q264" s="115"/>
      <c r="R264" s="115"/>
      <c r="S264" s="115"/>
      <c r="T264" s="115"/>
      <c r="U264" s="115"/>
      <c r="V264" s="115"/>
      <c r="W264" s="115"/>
      <c r="X264" s="115"/>
      <c r="Y264" s="115"/>
      <c r="Z264" s="11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</row>
    <row r="265" spans="1:67" s="18" customFormat="1" ht="1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110"/>
      <c r="P265" s="110"/>
      <c r="Q265" s="110"/>
      <c r="R265" s="110"/>
      <c r="S265" s="109"/>
      <c r="T265" s="109"/>
      <c r="U265" s="109"/>
      <c r="V265" s="109"/>
      <c r="W265" s="109"/>
      <c r="X265" s="109"/>
      <c r="Y265" s="109"/>
      <c r="Z265" s="109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</row>
    <row r="266" spans="1:67" s="18" customFormat="1" ht="1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110"/>
      <c r="P266" s="110"/>
      <c r="Q266" s="110"/>
      <c r="R266" s="110"/>
      <c r="S266" s="109"/>
      <c r="T266" s="109"/>
      <c r="U266" s="109"/>
      <c r="V266" s="109"/>
      <c r="W266" s="109"/>
      <c r="X266" s="109"/>
      <c r="Y266" s="109"/>
      <c r="Z266" s="109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</row>
    <row r="267" spans="1:67" s="18" customFormat="1" ht="1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110"/>
      <c r="P267" s="110"/>
      <c r="Q267" s="110"/>
      <c r="R267" s="110"/>
      <c r="S267" s="109"/>
      <c r="T267" s="109"/>
      <c r="U267" s="109"/>
      <c r="V267" s="109"/>
      <c r="W267" s="109"/>
      <c r="X267" s="109"/>
      <c r="Y267" s="109"/>
      <c r="Z267" s="109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</row>
    <row r="268" spans="1:67" s="18" customFormat="1" ht="15.9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105"/>
      <c r="P268" s="105"/>
      <c r="Q268" s="105"/>
      <c r="R268" s="105"/>
      <c r="S268" s="104"/>
      <c r="T268" s="104"/>
      <c r="U268" s="104"/>
      <c r="V268" s="104"/>
      <c r="W268" s="104"/>
      <c r="X268" s="104"/>
      <c r="Y268" s="104"/>
      <c r="Z268" s="104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</row>
    <row r="269" spans="1:67" s="23" customFormat="1"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</row>
    <row r="270" spans="1:67" s="23" customFormat="1"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</row>
    <row r="271" spans="1:67" s="23" customFormat="1"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</row>
    <row r="272" spans="1:67" s="23" customFormat="1"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</row>
    <row r="273" spans="28:67" s="23" customFormat="1"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</row>
    <row r="274" spans="28:67" s="23" customFormat="1"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</row>
    <row r="275" spans="28:67" s="23" customFormat="1"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</row>
    <row r="276" spans="28:67" s="23" customFormat="1"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</row>
    <row r="277" spans="28:67" s="23" customFormat="1"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</row>
    <row r="278" spans="28:67" s="23" customFormat="1"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</row>
    <row r="279" spans="28:67" s="23" customFormat="1"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</row>
    <row r="280" spans="28:67" s="23" customFormat="1"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</row>
    <row r="281" spans="28:67" s="23" customFormat="1"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</row>
    <row r="282" spans="28:67" s="23" customFormat="1"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</row>
    <row r="283" spans="28:67" s="23" customFormat="1"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</row>
    <row r="284" spans="28:67" s="23" customFormat="1"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</row>
    <row r="285" spans="28:67" s="23" customFormat="1"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</row>
    <row r="286" spans="28:67" s="23" customFormat="1"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</row>
    <row r="287" spans="28:67" s="23" customFormat="1"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</row>
    <row r="288" spans="28:67" s="23" customFormat="1"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</row>
    <row r="289" spans="28:67" s="23" customFormat="1"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</row>
    <row r="290" spans="28:67" s="23" customFormat="1"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</row>
    <row r="291" spans="28:67" s="23" customFormat="1"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</row>
    <row r="292" spans="28:67" s="23" customFormat="1"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</row>
    <row r="293" spans="28:67" s="23" customFormat="1"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</row>
    <row r="294" spans="28:67" s="23" customFormat="1"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</row>
    <row r="295" spans="28:67" s="23" customFormat="1"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</row>
    <row r="296" spans="28:67" s="23" customFormat="1"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</row>
    <row r="297" spans="28:67" s="23" customFormat="1"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</row>
    <row r="298" spans="28:67" s="23" customFormat="1"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</row>
    <row r="299" spans="28:67" s="23" customFormat="1"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</row>
    <row r="300" spans="28:67" s="23" customFormat="1"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</row>
    <row r="301" spans="28:67" s="23" customFormat="1"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</row>
    <row r="302" spans="28:67" s="23" customFormat="1"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</row>
    <row r="303" spans="28:67" s="23" customFormat="1"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</row>
    <row r="304" spans="28:67" s="23" customFormat="1"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</row>
    <row r="305" spans="28:67" s="23" customFormat="1"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</row>
    <row r="306" spans="28:67" s="23" customFormat="1"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</row>
    <row r="307" spans="28:67" s="23" customFormat="1"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</row>
    <row r="308" spans="28:67" s="23" customFormat="1"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</row>
    <row r="309" spans="28:67" s="23" customFormat="1"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</row>
    <row r="310" spans="28:67" s="23" customFormat="1"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</row>
    <row r="311" spans="28:67" s="23" customFormat="1"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</row>
    <row r="312" spans="28:67" s="23" customFormat="1"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</row>
    <row r="313" spans="28:67" s="23" customFormat="1"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</row>
    <row r="314" spans="28:67" s="23" customFormat="1"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</row>
    <row r="315" spans="28:67" s="23" customFormat="1"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</row>
    <row r="316" spans="28:67" s="23" customFormat="1"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</row>
    <row r="317" spans="28:67" s="23" customFormat="1"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</row>
    <row r="318" spans="28:67" s="23" customFormat="1"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</row>
    <row r="319" spans="28:67" s="23" customFormat="1"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</row>
    <row r="320" spans="28:67" s="23" customFormat="1"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</row>
    <row r="321" spans="28:67" s="23" customFormat="1"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</row>
    <row r="322" spans="28:67" s="23" customFormat="1"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</row>
    <row r="323" spans="28:67" s="23" customFormat="1"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</row>
    <row r="324" spans="28:67" s="23" customFormat="1"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</row>
    <row r="325" spans="28:67" s="23" customFormat="1"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</row>
    <row r="326" spans="28:67" s="23" customFormat="1"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</row>
    <row r="327" spans="28:67" s="23" customFormat="1"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</row>
    <row r="328" spans="28:67" s="23" customFormat="1"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</row>
    <row r="329" spans="28:67" s="23" customFormat="1"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</row>
    <row r="330" spans="28:67" s="23" customFormat="1"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</row>
    <row r="331" spans="28:67" s="23" customFormat="1"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</row>
    <row r="332" spans="28:67" s="23" customFormat="1"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</row>
    <row r="333" spans="28:67" s="23" customFormat="1"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</row>
    <row r="334" spans="28:67" s="23" customFormat="1"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</row>
    <row r="335" spans="28:67" s="23" customFormat="1"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</row>
    <row r="336" spans="28:67" s="23" customFormat="1"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</row>
    <row r="337" spans="28:67" s="23" customFormat="1"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</row>
    <row r="338" spans="28:67" s="23" customFormat="1"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</row>
    <row r="339" spans="28:67" s="23" customFormat="1"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</row>
    <row r="340" spans="28:67" s="23" customFormat="1"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</row>
    <row r="341" spans="28:67" s="23" customFormat="1"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</row>
    <row r="342" spans="28:67" s="23" customFormat="1"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</row>
    <row r="343" spans="28:67" s="23" customFormat="1"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</row>
    <row r="344" spans="28:67" s="23" customFormat="1"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</row>
    <row r="345" spans="28:67" s="23" customFormat="1"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</row>
    <row r="346" spans="28:67" s="23" customFormat="1"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</row>
    <row r="347" spans="28:67" s="23" customFormat="1"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</row>
    <row r="348" spans="28:67" s="23" customFormat="1"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</row>
    <row r="349" spans="28:67" s="23" customFormat="1"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</row>
    <row r="350" spans="28:67" s="23" customFormat="1"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</row>
    <row r="351" spans="28:67" s="23" customFormat="1"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</row>
    <row r="352" spans="28:67" s="23" customFormat="1"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</row>
    <row r="353" spans="28:67" s="23" customFormat="1"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</row>
    <row r="354" spans="28:67" s="23" customFormat="1"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</row>
    <row r="355" spans="28:67" s="23" customFormat="1"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</row>
    <row r="356" spans="28:67" s="23" customFormat="1"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</row>
    <row r="357" spans="28:67" s="23" customFormat="1"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</row>
    <row r="358" spans="28:67" s="23" customFormat="1"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</row>
    <row r="359" spans="28:67" s="23" customFormat="1"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</row>
    <row r="360" spans="28:67" s="23" customFormat="1"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</row>
    <row r="361" spans="28:67" s="23" customFormat="1"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</row>
    <row r="362" spans="28:67" s="23" customFormat="1"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</row>
    <row r="363" spans="28:67" s="23" customFormat="1"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</row>
    <row r="364" spans="28:67" s="23" customFormat="1"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</row>
    <row r="365" spans="28:67" s="23" customFormat="1"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</row>
    <row r="366" spans="28:67" s="23" customFormat="1"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</row>
    <row r="367" spans="28:67" s="23" customFormat="1"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</row>
    <row r="368" spans="28:67" s="23" customFormat="1"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</row>
    <row r="369" spans="28:67" s="23" customFormat="1"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</row>
    <row r="370" spans="28:67" s="23" customFormat="1"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</row>
    <row r="371" spans="28:67" s="23" customFormat="1"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</row>
    <row r="372" spans="28:67" s="23" customFormat="1"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</row>
    <row r="373" spans="28:67" s="23" customFormat="1"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</row>
    <row r="374" spans="28:67" s="23" customFormat="1"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</row>
    <row r="375" spans="28:67" s="23" customFormat="1"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</row>
    <row r="376" spans="28:67" s="23" customFormat="1"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</row>
    <row r="377" spans="28:67" s="23" customFormat="1"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</row>
    <row r="378" spans="28:67" s="23" customFormat="1"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</row>
    <row r="379" spans="28:67" s="23" customFormat="1"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</row>
    <row r="380" spans="28:67" s="23" customFormat="1"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</row>
    <row r="381" spans="28:67" s="23" customFormat="1"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</row>
    <row r="382" spans="28:67" s="23" customFormat="1"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</row>
    <row r="383" spans="28:67" s="23" customFormat="1"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</row>
    <row r="384" spans="28:67" s="23" customFormat="1"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</row>
    <row r="385" spans="28:67" s="23" customFormat="1"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</row>
    <row r="386" spans="28:67" s="23" customFormat="1"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</row>
    <row r="387" spans="28:67" s="23" customFormat="1"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</row>
    <row r="388" spans="28:67" s="23" customFormat="1"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</row>
    <row r="389" spans="28:67" s="23" customFormat="1"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</row>
    <row r="390" spans="28:67" s="23" customFormat="1"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</row>
    <row r="391" spans="28:67" s="23" customFormat="1"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</row>
    <row r="392" spans="28:67" s="23" customFormat="1"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</row>
    <row r="393" spans="28:67" s="23" customFormat="1"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</row>
    <row r="394" spans="28:67" s="23" customFormat="1"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</row>
    <row r="395" spans="28:67" s="23" customFormat="1"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</row>
    <row r="396" spans="28:67" s="23" customFormat="1"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</row>
    <row r="397" spans="28:67" s="23" customFormat="1"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</row>
    <row r="398" spans="28:67" s="23" customFormat="1"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</row>
    <row r="399" spans="28:67" s="23" customFormat="1"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</row>
    <row r="400" spans="28:67" s="23" customFormat="1"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</row>
    <row r="401" spans="28:67" s="23" customFormat="1"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</row>
    <row r="402" spans="28:67" s="23" customFormat="1"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</row>
    <row r="403" spans="28:67" s="23" customFormat="1"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</row>
    <row r="404" spans="28:67" s="23" customFormat="1"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</row>
    <row r="405" spans="28:67" s="23" customFormat="1"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</row>
    <row r="406" spans="28:67" s="23" customFormat="1"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</row>
    <row r="407" spans="28:67" s="23" customFormat="1"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</row>
    <row r="408" spans="28:67" s="23" customFormat="1"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</row>
    <row r="409" spans="28:67" s="23" customFormat="1"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</row>
    <row r="410" spans="28:67" s="23" customFormat="1"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</row>
    <row r="411" spans="28:67" s="23" customFormat="1"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</row>
    <row r="412" spans="28:67" s="23" customFormat="1"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</row>
    <row r="413" spans="28:67" s="23" customFormat="1"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</row>
    <row r="414" spans="28:67" s="23" customFormat="1"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</row>
    <row r="415" spans="28:67" s="23" customFormat="1"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</row>
    <row r="416" spans="28:67" s="23" customFormat="1"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</row>
    <row r="417" spans="28:67" s="23" customFormat="1"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</row>
    <row r="418" spans="28:67" s="23" customFormat="1"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</row>
    <row r="419" spans="28:67" s="23" customFormat="1"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</row>
    <row r="420" spans="28:67" s="23" customFormat="1"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</row>
    <row r="421" spans="28:67" s="23" customFormat="1"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</row>
    <row r="422" spans="28:67" s="23" customFormat="1"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</row>
    <row r="423" spans="28:67" s="23" customFormat="1"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</row>
    <row r="424" spans="28:67" s="23" customFormat="1"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</row>
    <row r="425" spans="28:67" s="23" customFormat="1"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</row>
    <row r="426" spans="28:67" s="23" customFormat="1"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</row>
    <row r="427" spans="28:67" s="23" customFormat="1"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</row>
    <row r="428" spans="28:67" s="23" customFormat="1"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</row>
    <row r="429" spans="28:67" s="23" customFormat="1"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</row>
    <row r="430" spans="28:67" s="23" customFormat="1"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</row>
    <row r="431" spans="28:67" s="23" customFormat="1"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</row>
    <row r="432" spans="28:67" s="23" customFormat="1"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</row>
    <row r="433" spans="28:67" s="23" customFormat="1"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</row>
    <row r="434" spans="28:67" s="23" customFormat="1"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</row>
    <row r="435" spans="28:67" s="23" customFormat="1"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</row>
    <row r="436" spans="28:67" s="23" customFormat="1"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</row>
    <row r="437" spans="28:67" s="23" customFormat="1"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</row>
    <row r="438" spans="28:67" s="23" customFormat="1"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</row>
    <row r="439" spans="28:67" s="23" customFormat="1"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</row>
    <row r="440" spans="28:67" s="23" customFormat="1"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</row>
    <row r="441" spans="28:67" s="23" customFormat="1"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</row>
    <row r="442" spans="28:67" s="23" customFormat="1"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</row>
    <row r="443" spans="28:67" s="23" customFormat="1"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</row>
    <row r="444" spans="28:67" s="23" customFormat="1"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</row>
    <row r="445" spans="28:67" s="23" customFormat="1"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</row>
    <row r="446" spans="28:67" s="23" customFormat="1"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</row>
    <row r="447" spans="28:67" s="23" customFormat="1"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</row>
    <row r="448" spans="28:67" s="23" customFormat="1"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</row>
    <row r="449" spans="28:67" s="23" customFormat="1"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</row>
    <row r="450" spans="28:67" s="23" customFormat="1"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</row>
    <row r="451" spans="28:67" s="23" customFormat="1"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</row>
    <row r="452" spans="28:67" s="23" customFormat="1"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</row>
    <row r="453" spans="28:67" s="23" customFormat="1"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</row>
    <row r="454" spans="28:67" s="23" customFormat="1"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</row>
    <row r="455" spans="28:67" s="23" customFormat="1"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</row>
    <row r="456" spans="28:67" s="23" customFormat="1"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</row>
    <row r="457" spans="28:67" s="23" customFormat="1"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</row>
    <row r="458" spans="28:67" s="23" customFormat="1"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</row>
    <row r="459" spans="28:67" s="23" customFormat="1"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</row>
    <row r="460" spans="28:67" s="23" customFormat="1"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</row>
    <row r="461" spans="28:67" s="23" customFormat="1"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</row>
    <row r="462" spans="28:67" s="23" customFormat="1"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</row>
    <row r="463" spans="28:67" s="23" customFormat="1"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</row>
    <row r="464" spans="28:67" s="23" customFormat="1"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</row>
    <row r="465" spans="28:67" s="23" customFormat="1"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</row>
    <row r="466" spans="28:67" s="23" customFormat="1"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</row>
    <row r="467" spans="28:67" s="23" customFormat="1"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</row>
    <row r="468" spans="28:67" s="23" customFormat="1"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</row>
    <row r="469" spans="28:67" s="23" customFormat="1"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</row>
    <row r="470" spans="28:67" s="23" customFormat="1"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</row>
    <row r="471" spans="28:67" s="23" customFormat="1"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</row>
    <row r="472" spans="28:67" s="23" customFormat="1"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</row>
    <row r="473" spans="28:67" s="23" customFormat="1"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</row>
    <row r="474" spans="28:67" s="23" customFormat="1"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</row>
    <row r="475" spans="28:67" s="23" customFormat="1"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</row>
    <row r="476" spans="28:67" s="23" customFormat="1"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</row>
    <row r="477" spans="28:67" s="23" customFormat="1"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</row>
    <row r="478" spans="28:67" s="23" customFormat="1"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</row>
    <row r="479" spans="28:67" s="23" customFormat="1"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</row>
    <row r="480" spans="28:67" s="23" customFormat="1"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</row>
    <row r="481" spans="28:67" s="23" customFormat="1"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</row>
    <row r="482" spans="28:67" s="23" customFormat="1"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</row>
    <row r="483" spans="28:67" s="23" customFormat="1"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</row>
    <row r="484" spans="28:67" s="23" customFormat="1"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</row>
    <row r="485" spans="28:67" s="23" customFormat="1"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</row>
    <row r="486" spans="28:67" s="23" customFormat="1"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</row>
    <row r="487" spans="28:67" s="23" customFormat="1"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</row>
    <row r="488" spans="28:67" s="23" customFormat="1"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</row>
    <row r="489" spans="28:67" s="23" customFormat="1"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</row>
    <row r="490" spans="28:67" s="23" customFormat="1"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</row>
    <row r="491" spans="28:67" s="23" customFormat="1"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</row>
    <row r="492" spans="28:67" s="23" customFormat="1"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</row>
    <row r="493" spans="28:67" s="23" customFormat="1"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</row>
    <row r="494" spans="28:67" s="23" customFormat="1"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</row>
    <row r="495" spans="28:67" s="23" customFormat="1"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</row>
    <row r="496" spans="28:67" s="23" customFormat="1"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</row>
    <row r="497" spans="28:67" s="23" customFormat="1"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</row>
    <row r="498" spans="28:67" s="23" customFormat="1"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</row>
    <row r="499" spans="28:67" s="23" customFormat="1"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</row>
    <row r="500" spans="28:67" s="23" customFormat="1"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</row>
    <row r="501" spans="28:67" s="23" customFormat="1"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</row>
    <row r="502" spans="28:67" s="23" customFormat="1"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</row>
    <row r="503" spans="28:67" s="23" customFormat="1"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</row>
    <row r="504" spans="28:67" s="23" customFormat="1"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</row>
    <row r="505" spans="28:67" s="23" customFormat="1"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</row>
    <row r="506" spans="28:67" s="23" customFormat="1"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</row>
    <row r="507" spans="28:67" s="23" customFormat="1"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</row>
    <row r="508" spans="28:67" s="23" customFormat="1"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</row>
    <row r="509" spans="28:67" s="23" customFormat="1"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</row>
    <row r="510" spans="28:67" s="23" customFormat="1"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</row>
    <row r="511" spans="28:67" s="23" customFormat="1"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</row>
    <row r="512" spans="28:67" s="23" customFormat="1"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</row>
    <row r="513" spans="28:67" s="23" customFormat="1"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</row>
    <row r="514" spans="28:67" s="23" customFormat="1"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</row>
    <row r="515" spans="28:67" s="23" customFormat="1"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</row>
    <row r="516" spans="28:67" s="23" customFormat="1"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</row>
    <row r="517" spans="28:67" s="23" customFormat="1"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</row>
    <row r="518" spans="28:67" s="23" customFormat="1"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</row>
    <row r="519" spans="28:67" s="23" customFormat="1"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</row>
    <row r="520" spans="28:67" s="23" customFormat="1"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</row>
    <row r="521" spans="28:67" s="23" customFormat="1"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</row>
    <row r="522" spans="28:67" s="23" customFormat="1"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</row>
    <row r="523" spans="28:67" s="23" customFormat="1"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</row>
    <row r="524" spans="28:67" s="23" customFormat="1"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</row>
    <row r="525" spans="28:67" s="23" customFormat="1"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</row>
    <row r="526" spans="28:67" s="23" customFormat="1"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</row>
    <row r="527" spans="28:67" s="23" customFormat="1"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</row>
    <row r="528" spans="28:67" s="23" customFormat="1"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</row>
    <row r="529" spans="28:67" s="23" customFormat="1"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</row>
    <row r="530" spans="28:67" s="23" customFormat="1"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</row>
    <row r="531" spans="28:67" s="23" customFormat="1"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</row>
    <row r="532" spans="28:67" s="23" customFormat="1"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</row>
    <row r="533" spans="28:67" s="23" customFormat="1"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</row>
    <row r="534" spans="28:67" s="23" customFormat="1"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</row>
    <row r="535" spans="28:67" s="23" customFormat="1"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</row>
    <row r="536" spans="28:67" s="23" customFormat="1"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</row>
    <row r="537" spans="28:67" s="23" customFormat="1"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</row>
    <row r="538" spans="28:67" s="23" customFormat="1"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</row>
    <row r="539" spans="28:67" s="23" customFormat="1"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</row>
    <row r="540" spans="28:67" s="23" customFormat="1"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</row>
    <row r="541" spans="28:67" s="23" customFormat="1"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</row>
    <row r="542" spans="28:67" s="23" customFormat="1"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</row>
    <row r="543" spans="28:67" s="23" customFormat="1"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</row>
    <row r="544" spans="28:67" s="23" customFormat="1"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</row>
    <row r="545" spans="28:67" s="23" customFormat="1"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</row>
    <row r="546" spans="28:67" s="23" customFormat="1"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</row>
    <row r="547" spans="28:67" s="23" customFormat="1"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</row>
    <row r="548" spans="28:67" s="23" customFormat="1"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</row>
    <row r="549" spans="28:67" s="23" customFormat="1"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</row>
    <row r="550" spans="28:67" s="23" customFormat="1"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</row>
    <row r="551" spans="28:67" s="23" customFormat="1"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</row>
    <row r="552" spans="28:67" s="23" customFormat="1"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</row>
    <row r="553" spans="28:67" s="23" customFormat="1"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</row>
    <row r="554" spans="28:67" s="23" customFormat="1"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</row>
    <row r="555" spans="28:67" s="23" customFormat="1"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</row>
    <row r="556" spans="28:67" s="23" customFormat="1"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</row>
    <row r="557" spans="28:67" s="23" customFormat="1"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</row>
    <row r="558" spans="28:67" s="23" customFormat="1"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</row>
    <row r="559" spans="28:67" s="23" customFormat="1"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</row>
    <row r="560" spans="28:67" s="23" customFormat="1"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</row>
    <row r="561" spans="28:67" s="23" customFormat="1"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</row>
    <row r="562" spans="28:67" s="23" customFormat="1"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</row>
    <row r="563" spans="28:67" s="23" customFormat="1"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</row>
    <row r="564" spans="28:67" s="23" customFormat="1"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</row>
    <row r="565" spans="28:67" s="23" customFormat="1"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</row>
    <row r="566" spans="28:67" s="23" customFormat="1"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</row>
    <row r="567" spans="28:67" s="23" customFormat="1"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</row>
    <row r="568" spans="28:67" s="23" customFormat="1"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</row>
    <row r="569" spans="28:67" s="23" customFormat="1"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</row>
    <row r="570" spans="28:67" s="23" customFormat="1"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</row>
    <row r="571" spans="28:67" s="23" customFormat="1"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</row>
    <row r="572" spans="28:67" s="23" customFormat="1"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</row>
    <row r="573" spans="28:67" s="23" customFormat="1"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</row>
    <row r="574" spans="28:67" s="23" customFormat="1"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</row>
    <row r="575" spans="28:67" s="23" customFormat="1"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</row>
    <row r="576" spans="28:67" s="23" customFormat="1"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</row>
    <row r="577" spans="1:67" s="23" customFormat="1"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</row>
    <row r="578" spans="1:67" s="23" customFormat="1"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</row>
    <row r="579" spans="1:67" s="23" customFormat="1"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</row>
    <row r="580" spans="1:67" s="23" customFormat="1"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</row>
    <row r="581" spans="1:67" s="23" customFormat="1"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</row>
    <row r="582" spans="1:67" s="23" customFormat="1"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</row>
    <row r="583" spans="1:67" s="23" customFormat="1"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</row>
    <row r="584" spans="1:67" s="23" customForma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</row>
    <row r="585" spans="1:67" s="23" customForma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</row>
    <row r="586" spans="1:67" s="23" customForma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</row>
    <row r="587" spans="1:67" s="23" customForma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</row>
    <row r="588" spans="1:67" s="23" customForma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</row>
    <row r="589" spans="1:67" s="23" customForma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</row>
    <row r="590" spans="1:67" s="23" customForma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</row>
    <row r="591" spans="1:67" s="23" customForma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</row>
    <row r="592" spans="1:67" s="23" customForma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</row>
    <row r="593" spans="1:67" s="23" customForma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</row>
    <row r="594" spans="1:67" s="23" customForma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</row>
    <row r="595" spans="1:67" s="23" customForma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</row>
    <row r="596" spans="1:67" s="23" customForma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</row>
    <row r="597" spans="1:67" s="23" customForma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</row>
    <row r="598" spans="1:67" s="23" customForma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</row>
    <row r="599" spans="1:67" s="23" customForma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</row>
    <row r="600" spans="1:67" s="23" customForma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</row>
    <row r="601" spans="1:67" s="23" customForma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</row>
    <row r="602" spans="1:67" s="23" customForma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</row>
    <row r="603" spans="1:67" s="23" customForma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</row>
    <row r="604" spans="1:67" s="23" customForma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</row>
    <row r="605" spans="1:67" s="23" customForma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</row>
    <row r="606" spans="1:67" s="23" customForma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</row>
    <row r="607" spans="1:67" s="23" customForma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</row>
    <row r="608" spans="1:67" s="23" customForma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</row>
    <row r="609" spans="1:67" s="23" customForma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</row>
    <row r="610" spans="1:67" s="23" customForma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</row>
    <row r="611" spans="1:67" s="23" customForma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</row>
    <row r="612" spans="1:67" s="23" customForma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</row>
    <row r="613" spans="1:67" s="23" customForma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</row>
    <row r="614" spans="1:67" s="23" customForma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</row>
    <row r="615" spans="1:67" s="23" customForma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</row>
    <row r="616" spans="1:67" s="23" customForma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</row>
    <row r="617" spans="1:67" s="23" customForma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</row>
    <row r="618" spans="1:67" s="23" customForma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</row>
    <row r="619" spans="1:67" s="23" customForma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</row>
    <row r="620" spans="1:67" s="23" customForma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</row>
    <row r="621" spans="1:67" s="23" customForma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</row>
    <row r="622" spans="1:67" s="23" customForma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</row>
    <row r="623" spans="1:67" s="23" customForma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</row>
    <row r="624" spans="1:67" s="23" customForma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</row>
    <row r="625" spans="1:67" s="23" customForma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</row>
  </sheetData>
  <phoneticPr fontId="1"/>
  <printOptions horizontalCentered="1" verticalCentered="1" gridLinesSet="0"/>
  <pageMargins left="0.98425196850393704" right="0.43307086614173229" top="0.47244094488188981" bottom="0.51181102362204722" header="0" footer="0"/>
  <pageSetup paperSize="9" scale="62" orientation="portrait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流動図</vt:lpstr>
      <vt:lpstr>方向別</vt:lpstr>
      <vt:lpstr>断面別</vt:lpstr>
      <vt:lpstr>変動図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浅野　正裕</dc:creator>
  <cp:lastModifiedBy>Maeda</cp:lastModifiedBy>
  <cp:lastPrinted>2017-02-16T09:34:51Z</cp:lastPrinted>
  <dcterms:created xsi:type="dcterms:W3CDTF">2016-05-19T06:04:36Z</dcterms:created>
  <dcterms:modified xsi:type="dcterms:W3CDTF">2017-02-16T09:34:56Z</dcterms:modified>
</cp:coreProperties>
</file>