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h-p00n-fls01\F18202000_こども未来局幼児教育・保育部幼保運営課\09_01_助成１班\200_補助金一覧\271_一時預かり\20_補助金交付\令和７年度　一時預かり事業\01_交付申請\送付用（ロックかけた様式）\"/>
    </mc:Choice>
  </mc:AlternateContent>
  <xr:revisionPtr revIDLastSave="0" documentId="13_ncr:1_{1EB5F971-3241-4CDE-B017-92363C96D183}" xr6:coauthVersionLast="47" xr6:coauthVersionMax="47" xr10:uidLastSave="{00000000-0000-0000-0000-000000000000}"/>
  <workbookProtection workbookAlgorithmName="SHA-512" workbookHashValue="ei/7IQtHGPYaTpZOepMEWn/baoLZ/7SqWkPg7LnKErZFsWiDSyONLKWxT3S840mayDSDjFEMzFqvPESK3jmlkA==" workbookSaltValue="WWwEd1FUw0OS+Gt6fBPXGA==" workbookSpinCount="100000" lockStructure="1"/>
  <bookViews>
    <workbookView xWindow="-110" yWindow="-110" windowWidth="19420" windowHeight="10300" firstSheet="2" activeTab="2" xr2:uid="{00000000-000D-0000-FFFF-FFFF00000000}"/>
  </bookViews>
  <sheets>
    <sheet name="補助金用基本データ" sheetId="54" state="hidden" r:id="rId1"/>
    <sheet name="リスト" sheetId="56" state="hidden" r:id="rId2"/>
    <sheet name="①ファイルの説明" sheetId="39" r:id="rId3"/>
    <sheet name="【重要】送付前確認シート" sheetId="59" r:id="rId4"/>
    <sheet name="②個別表" sheetId="33" r:id="rId5"/>
    <sheet name="延べ利用児童数" sheetId="58" r:id="rId6"/>
    <sheet name="⑦1号申請書（入力不要）" sheetId="57" r:id="rId7"/>
  </sheets>
  <definedNames>
    <definedName name="__xlnm.Print_Area_1">"給付"</definedName>
    <definedName name="_xlnm._FilterDatabase" localSheetId="0" hidden="1">補助金用基本データ!$A$4:$AB$281</definedName>
    <definedName name="_Order1" hidden="1">0</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hidden="1">{"'フローチャート'!$A$1:$AO$191"}</definedName>
    <definedName name="bb" hidden="1">{"'フローチャート'!$A$1:$AO$191"}</definedName>
    <definedName name="H" hidden="1">{"'フローチャート'!$A$1:$AO$191"}</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hidden="1">{"'フローチャート'!$A$1:$AO$191"}</definedName>
    <definedName name="nn" hidden="1">{"'フローチャート'!$A$1:$AO$191"}</definedName>
    <definedName name="_xlnm.Print_Area" localSheetId="2">①ファイルの説明!$A$1:$K$40</definedName>
    <definedName name="_xlnm.Print_Area" localSheetId="4">②個別表!$A$1:$I$63</definedName>
    <definedName name="_xlnm.Print_Area" localSheetId="6">'⑦1号申請書（入力不要）'!$A$1:$I$43</definedName>
    <definedName name="_xlnm.Print_Area" localSheetId="5">延べ利用児童数!$A$1:$G$21</definedName>
    <definedName name="_xlnm.Print_Area" localSheetId="0">補助金用基本データ!$C$2:$R$280</definedName>
    <definedName name="q" hidden="1">{"'フローチャート'!$A$1:$AO$191"}</definedName>
    <definedName name="t" hidden="1">{"'フローチャート'!$A$1:$AO$191"}</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0" hidden="1">補助金用基本データ!$B$4:$C$4</definedName>
    <definedName name="Z_0855E9E5_5778_4DA3_8566_1EDF1D49F0DC_.wvu.PrintArea" localSheetId="0" hidden="1">補助金用基本データ!$C$2:$C$275</definedName>
    <definedName name="Z_1AC469FC_9911_4D59_8A70_26B86DEBD0C8_.wvu.FilterData" localSheetId="0" hidden="1">補助金用基本データ!$B$4:$C$4</definedName>
    <definedName name="Z_1AC469FC_9911_4D59_8A70_26B86DEBD0C8_.wvu.PrintArea" localSheetId="0" hidden="1">補助金用基本データ!$C$2:$C$275</definedName>
    <definedName name="Z_43EEB976_53CC_4F7E_88D7_7B815759E49E_.wvu.FilterData" localSheetId="0" hidden="1">補助金用基本データ!$B$4:$C$4</definedName>
    <definedName name="Z_43EEB976_53CC_4F7E_88D7_7B815759E49E_.wvu.PrintArea" localSheetId="0" hidden="1">補助金用基本データ!$C$2:$C$275</definedName>
    <definedName name="Z_50773DB6_B370_4592_AA67_26ADA8F0203B_.wvu.PrintArea" localSheetId="6" hidden="1">'⑦1号申請書（入力不要）'!$A$1:$I$45</definedName>
    <definedName name="Z_786B0ED4_5C31_48A3_9F28_59E37B8AB1BE_.wvu.PrintArea" localSheetId="6" hidden="1">'⑦1号申請書（入力不要）'!$A$1:$I$45</definedName>
    <definedName name="Z_81DDB82F_42B8_430D_91D8_AC37557CDF48_.wvu.FilterData" localSheetId="0" hidden="1">補助金用基本データ!$B$4:$C$4</definedName>
    <definedName name="Z_81DDB82F_42B8_430D_91D8_AC37557CDF48_.wvu.PrintArea" localSheetId="0" hidden="1">補助金用基本データ!$C$2:$C$275</definedName>
    <definedName name="ｚｚ" hidden="1">{"'Sheet1'!$A$1:$I$163"}</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 hidden="1">{"'フローチャート'!$A$1:$AO$191"}</definedName>
    <definedName name="えっｄ" hidden="1">{"'Sheet1'!$A$1:$I$163"}</definedName>
    <definedName name="稲毛区">リスト!$AA$5:$AH$5</definedName>
    <definedName name="稲毛区事業所内保育事業">リスト!$AH$6:$AH$12</definedName>
    <definedName name="稲毛区小規模保育事業">リスト!$AG$6:$AG$11</definedName>
    <definedName name="稲毛区保育園">リスト!$AA$6:$AA$35</definedName>
    <definedName name="稲毛区役所" hidden="1">{"'Sheet1'!$A$1:$I$163"}</definedName>
    <definedName name="稲毛区幼稚園型認定こども園">リスト!$AC$6:$AC$12</definedName>
    <definedName name="稲毛区幼保連携型認定こども園">リスト!$AB$6:$AB$6</definedName>
    <definedName name="花見川区">リスト!$N$5:$U$5</definedName>
    <definedName name="花見川区事業所内保育事業">リスト!$U$6:$U$7</definedName>
    <definedName name="花見川区小規模保育事業">リスト!$T$6:$T$21</definedName>
    <definedName name="花見川区保育園">リスト!$N$6:$N$35</definedName>
    <definedName name="花見川区幼稚園型認定こども園">リスト!$P$6:$P$10</definedName>
    <definedName name="該当番号">#REF!</definedName>
    <definedName name="研修サーバ" hidden="1">{"'フローチャート'!$A$1:$AO$191"}</definedName>
    <definedName name="事業所一覧">#REF!</definedName>
    <definedName name="若葉区">リスト!$AN$5:$AU$5</definedName>
    <definedName name="若葉区小規模保育事業">リスト!$AT$6:$AT$12</definedName>
    <definedName name="若葉区保育園">リスト!$AN$6:$AN$26</definedName>
    <definedName name="若葉区幼稚園型認定こども園">リスト!$AP$6:$AP$8</definedName>
    <definedName name="中央区">リスト!$A$5:$H$5</definedName>
    <definedName name="中央区事業所内保育事業">リスト!$H$6:$H$12</definedName>
    <definedName name="中央区小規模保育事業">リスト!$G$6:$G$23</definedName>
    <definedName name="中央区保育園">リスト!$A$6:$A$49</definedName>
    <definedName name="中央区幼稚園型認定こども園">リスト!$C$6:$C$15</definedName>
    <definedName name="中央区幼保連携型認定こども園">リスト!$B$6:$B$7</definedName>
    <definedName name="美浜区">リスト!$BN$5:$BU$5</definedName>
    <definedName name="美浜区事業所内保育事業">リスト!$BU$6:$BU$7</definedName>
    <definedName name="美浜区小規模保育事業">リスト!$BT$6:$BT$11</definedName>
    <definedName name="美浜区保育園">リスト!$BN$6:$BN$34</definedName>
    <definedName name="美浜区幼稚園型認定こども園">リスト!$BP$6:$BP$12</definedName>
    <definedName name="美浜区幼保連携型認定こども園">リスト!$BO$6:$BO$12</definedName>
    <definedName name="緑区">リスト!$BA$5:$BH$5</definedName>
    <definedName name="緑区事業所内保育事業">リスト!$BH$6:$BH$9</definedName>
    <definedName name="緑区小規模保育事業">リスト!$BG$6:$BG$9</definedName>
    <definedName name="緑区地方裁量型認定こども園">リスト!$BE$6</definedName>
    <definedName name="緑区保育園">リスト!$BA$6:$BA$37</definedName>
    <definedName name="緑区保育所型認定こども園">リスト!$BD$6</definedName>
    <definedName name="緑区幼稚園型認定こども園">リスト!$BC$6:$BC$10</definedName>
    <definedName name="緑区幼保連携型認定こども園">リスト!$BB$6:$BB$9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9" l="1"/>
  <c r="C9" i="59"/>
  <c r="C8" i="59"/>
  <c r="C7" i="59"/>
  <c r="C6" i="59"/>
  <c r="F18" i="57"/>
  <c r="BY3" i="56"/>
  <c r="BX3" i="56"/>
  <c r="AD1" i="56" s="1"/>
  <c r="BW3" i="56"/>
  <c r="BV3" i="56"/>
  <c r="BU3" i="56"/>
  <c r="BT3" i="56"/>
  <c r="BS3" i="56"/>
  <c r="BR3" i="56"/>
  <c r="BQ3" i="56"/>
  <c r="BP3" i="56"/>
  <c r="BO3" i="56"/>
  <c r="BN3" i="56"/>
  <c r="BM3" i="56"/>
  <c r="BL3" i="56"/>
  <c r="AF1" i="56" s="1"/>
  <c r="BK3" i="56"/>
  <c r="BJ3" i="56"/>
  <c r="BI3" i="56"/>
  <c r="BH3" i="56"/>
  <c r="BG3" i="56"/>
  <c r="BF3" i="56"/>
  <c r="BE3" i="56"/>
  <c r="BD3" i="56"/>
  <c r="BC3" i="56"/>
  <c r="BB3" i="56"/>
  <c r="BA3" i="56"/>
  <c r="AZ3" i="56"/>
  <c r="AY3" i="56"/>
  <c r="AX3" i="56"/>
  <c r="AW3" i="56"/>
  <c r="AV3" i="56"/>
  <c r="AU3" i="56"/>
  <c r="AT3" i="56"/>
  <c r="AS3" i="56"/>
  <c r="AR3" i="56"/>
  <c r="AQ3" i="56"/>
  <c r="AP3" i="56"/>
  <c r="AO3" i="56"/>
  <c r="AN3" i="56"/>
  <c r="J1" i="56" s="1"/>
  <c r="AM3" i="56"/>
  <c r="AL3" i="56"/>
  <c r="AK3" i="56"/>
  <c r="AJ3" i="56"/>
  <c r="AI3" i="56"/>
  <c r="AH3" i="56"/>
  <c r="AG3" i="56"/>
  <c r="AF3" i="56"/>
  <c r="AE3" i="56"/>
  <c r="AD3" i="56"/>
  <c r="P1" i="56" s="1"/>
  <c r="AC3" i="56"/>
  <c r="AB3" i="56"/>
  <c r="L1" i="56" s="1"/>
  <c r="AA3" i="56"/>
  <c r="Z3" i="56"/>
  <c r="Y3" i="56"/>
  <c r="X3" i="56"/>
  <c r="W3" i="56"/>
  <c r="V3" i="56"/>
  <c r="U3" i="56"/>
  <c r="T3" i="56"/>
  <c r="S3" i="56"/>
  <c r="R3" i="56"/>
  <c r="R1" i="56" s="1"/>
  <c r="Q3" i="56"/>
  <c r="P3" i="56"/>
  <c r="N1" i="56" s="1"/>
  <c r="O3" i="56"/>
  <c r="N3" i="56"/>
  <c r="M3" i="56"/>
  <c r="L3" i="56"/>
  <c r="K3" i="56"/>
  <c r="J3" i="56"/>
  <c r="I3" i="56"/>
  <c r="H3" i="56"/>
  <c r="G3" i="56"/>
  <c r="V1" i="56" s="1"/>
  <c r="F3" i="56"/>
  <c r="T1" i="56" s="1"/>
  <c r="E3" i="56"/>
  <c r="D3" i="56"/>
  <c r="C3" i="56"/>
  <c r="B3" i="56"/>
  <c r="A3" i="56"/>
  <c r="AB1" i="56"/>
  <c r="Z1" i="56"/>
  <c r="X1" i="56"/>
  <c r="J334" i="54"/>
  <c r="I334" i="54"/>
  <c r="F334" i="54"/>
  <c r="J333" i="54"/>
  <c r="I333" i="54"/>
  <c r="F333" i="54"/>
  <c r="J332" i="54"/>
  <c r="I332" i="54"/>
  <c r="F332" i="54"/>
  <c r="J331" i="54"/>
  <c r="I331" i="54"/>
  <c r="F331" i="54"/>
  <c r="J330" i="54"/>
  <c r="I330" i="54"/>
  <c r="F330" i="54"/>
  <c r="J329" i="54"/>
  <c r="I329" i="54"/>
  <c r="F329" i="54"/>
  <c r="J328" i="54"/>
  <c r="I328" i="54"/>
  <c r="F328" i="54"/>
  <c r="J327" i="54"/>
  <c r="I327" i="54"/>
  <c r="F327" i="54"/>
  <c r="J326" i="54"/>
  <c r="I326" i="54"/>
  <c r="F326" i="54"/>
  <c r="J325" i="54"/>
  <c r="I325" i="54"/>
  <c r="J324" i="54"/>
  <c r="I324" i="54"/>
  <c r="J323" i="54"/>
  <c r="I323" i="54"/>
  <c r="F323" i="54"/>
  <c r="J322" i="54"/>
  <c r="I322" i="54"/>
  <c r="F322" i="54"/>
  <c r="J321" i="54"/>
  <c r="I321" i="54"/>
  <c r="F321" i="54"/>
  <c r="J320" i="54"/>
  <c r="I320" i="54"/>
  <c r="F320" i="54"/>
  <c r="J319" i="54"/>
  <c r="I319" i="54"/>
  <c r="F319" i="54"/>
  <c r="J318" i="54"/>
  <c r="I318" i="54"/>
  <c r="F318" i="54"/>
  <c r="J317" i="54"/>
  <c r="I317" i="54"/>
  <c r="F317" i="54"/>
  <c r="J316" i="54"/>
  <c r="I316" i="54"/>
  <c r="F316" i="54"/>
  <c r="J315" i="54"/>
  <c r="I315" i="54"/>
  <c r="F315" i="54"/>
  <c r="J314" i="54"/>
  <c r="I314" i="54"/>
  <c r="F314" i="54"/>
  <c r="J313" i="54"/>
  <c r="I313" i="54"/>
  <c r="F313" i="54"/>
  <c r="J312" i="54"/>
  <c r="I312" i="54"/>
  <c r="F312" i="54"/>
  <c r="J311" i="54"/>
  <c r="I311" i="54"/>
  <c r="F311" i="54"/>
  <c r="J310" i="54"/>
  <c r="I310" i="54"/>
  <c r="F310" i="54"/>
  <c r="J309" i="54"/>
  <c r="I309" i="54"/>
  <c r="F309" i="54"/>
  <c r="J308" i="54"/>
  <c r="I308" i="54"/>
  <c r="F308" i="54"/>
  <c r="B308" i="54"/>
  <c r="B309" i="54" s="1"/>
  <c r="J307" i="54"/>
  <c r="I307" i="54"/>
  <c r="F307" i="54"/>
  <c r="D307" i="54"/>
  <c r="J306" i="54"/>
  <c r="I306" i="54"/>
  <c r="F306" i="54"/>
  <c r="J305" i="54"/>
  <c r="I305" i="54"/>
  <c r="F305" i="54"/>
  <c r="J304" i="54"/>
  <c r="I304" i="54"/>
  <c r="F304" i="54"/>
  <c r="J303" i="54"/>
  <c r="I303" i="54"/>
  <c r="F303" i="54"/>
  <c r="J302" i="54"/>
  <c r="I302" i="54"/>
  <c r="F302" i="54"/>
  <c r="J301" i="54"/>
  <c r="I301" i="54"/>
  <c r="F301" i="54"/>
  <c r="J300" i="54"/>
  <c r="I300" i="54"/>
  <c r="F300" i="54"/>
  <c r="J299" i="54"/>
  <c r="I299" i="54"/>
  <c r="F299" i="54"/>
  <c r="J298" i="54"/>
  <c r="I298" i="54"/>
  <c r="F298" i="54"/>
  <c r="J297" i="54"/>
  <c r="I297" i="54"/>
  <c r="F297" i="54"/>
  <c r="J296" i="54"/>
  <c r="I296" i="54"/>
  <c r="F296" i="54"/>
  <c r="J295" i="54"/>
  <c r="I295" i="54"/>
  <c r="F295" i="54"/>
  <c r="J294" i="54"/>
  <c r="I294" i="54"/>
  <c r="F294" i="54"/>
  <c r="J293" i="54"/>
  <c r="I293" i="54"/>
  <c r="F293" i="54"/>
  <c r="J292" i="54"/>
  <c r="I292" i="54"/>
  <c r="F292" i="54"/>
  <c r="J291" i="54"/>
  <c r="I291" i="54"/>
  <c r="F291" i="54"/>
  <c r="J290" i="54"/>
  <c r="I290" i="54"/>
  <c r="F290" i="54"/>
  <c r="J289" i="54"/>
  <c r="I289" i="54"/>
  <c r="F289" i="54"/>
  <c r="J288" i="54"/>
  <c r="I288" i="54"/>
  <c r="F288" i="54"/>
  <c r="J287" i="54"/>
  <c r="I287" i="54"/>
  <c r="F287" i="54"/>
  <c r="J286" i="54"/>
  <c r="I286" i="54"/>
  <c r="F286" i="54"/>
  <c r="J285" i="54"/>
  <c r="I285" i="54"/>
  <c r="F285" i="54"/>
  <c r="J284" i="54"/>
  <c r="I284" i="54"/>
  <c r="F284" i="54"/>
  <c r="J283" i="54"/>
  <c r="I283" i="54"/>
  <c r="F283" i="54"/>
  <c r="J282" i="54"/>
  <c r="I282" i="54"/>
  <c r="F282" i="54"/>
  <c r="J281" i="54"/>
  <c r="I281" i="54"/>
  <c r="F281" i="54"/>
  <c r="J280" i="54"/>
  <c r="I280" i="54"/>
  <c r="F280" i="54"/>
  <c r="J279" i="54"/>
  <c r="I279" i="54"/>
  <c r="F279" i="54"/>
  <c r="J278" i="54"/>
  <c r="I278" i="54"/>
  <c r="F278" i="54"/>
  <c r="J277" i="54"/>
  <c r="I277" i="54"/>
  <c r="F277" i="54"/>
  <c r="J276" i="54"/>
  <c r="I276" i="54"/>
  <c r="F276" i="54"/>
  <c r="J275" i="54"/>
  <c r="I275" i="54"/>
  <c r="F275" i="54"/>
  <c r="J274" i="54"/>
  <c r="I274" i="54"/>
  <c r="F274" i="54"/>
  <c r="J273" i="54"/>
  <c r="I273" i="54"/>
  <c r="F273" i="54"/>
  <c r="J272" i="54"/>
  <c r="I272" i="54"/>
  <c r="F272" i="54"/>
  <c r="J271" i="54"/>
  <c r="I271" i="54"/>
  <c r="F271" i="54"/>
  <c r="J270" i="54"/>
  <c r="I270" i="54"/>
  <c r="F270" i="54"/>
  <c r="J269" i="54"/>
  <c r="I269" i="54"/>
  <c r="F269" i="54"/>
  <c r="J268" i="54"/>
  <c r="I268" i="54"/>
  <c r="F268" i="54"/>
  <c r="J267" i="54"/>
  <c r="I267" i="54"/>
  <c r="F267" i="54"/>
  <c r="J266" i="54"/>
  <c r="I266" i="54"/>
  <c r="F266" i="54"/>
  <c r="J265" i="54"/>
  <c r="I265" i="54"/>
  <c r="F265" i="54"/>
  <c r="J264" i="54"/>
  <c r="I264" i="54"/>
  <c r="F264" i="54"/>
  <c r="J263" i="54"/>
  <c r="I263" i="54"/>
  <c r="F263" i="54"/>
  <c r="J262" i="54"/>
  <c r="I262" i="54"/>
  <c r="F262" i="54"/>
  <c r="J261" i="54"/>
  <c r="I261" i="54"/>
  <c r="F261" i="54"/>
  <c r="J260" i="54"/>
  <c r="I260" i="54"/>
  <c r="F260" i="54"/>
  <c r="J259" i="54"/>
  <c r="I259" i="54"/>
  <c r="F259" i="54"/>
  <c r="J258" i="54"/>
  <c r="I258" i="54"/>
  <c r="F258" i="54"/>
  <c r="J257" i="54"/>
  <c r="I257" i="54"/>
  <c r="F257" i="54"/>
  <c r="J256" i="54"/>
  <c r="I256" i="54"/>
  <c r="F256" i="54"/>
  <c r="J255" i="54"/>
  <c r="I255" i="54"/>
  <c r="F255" i="54"/>
  <c r="J254" i="54"/>
  <c r="I254" i="54"/>
  <c r="F254" i="54"/>
  <c r="J253" i="54"/>
  <c r="I253" i="54"/>
  <c r="F253" i="54"/>
  <c r="J252" i="54"/>
  <c r="I252" i="54"/>
  <c r="F252" i="54"/>
  <c r="J251" i="54"/>
  <c r="I251" i="54"/>
  <c r="F251" i="54"/>
  <c r="J250" i="54"/>
  <c r="I250" i="54"/>
  <c r="F250" i="54"/>
  <c r="J249" i="54"/>
  <c r="I249" i="54"/>
  <c r="D249" i="54"/>
  <c r="J248" i="54"/>
  <c r="I248" i="54"/>
  <c r="D248" i="54"/>
  <c r="J247" i="54"/>
  <c r="I247" i="54"/>
  <c r="D247" i="54"/>
  <c r="J246" i="54"/>
  <c r="I246" i="54"/>
  <c r="F246" i="54"/>
  <c r="D246" i="54"/>
  <c r="J245" i="54"/>
  <c r="I245" i="54"/>
  <c r="F245" i="54"/>
  <c r="J244" i="54"/>
  <c r="I244" i="54"/>
  <c r="F244" i="54"/>
  <c r="J243" i="54"/>
  <c r="I243" i="54"/>
  <c r="F243" i="54"/>
  <c r="J242" i="54"/>
  <c r="I242" i="54"/>
  <c r="F242" i="54"/>
  <c r="J241" i="54"/>
  <c r="I241" i="54"/>
  <c r="J240" i="54"/>
  <c r="I240" i="54"/>
  <c r="J239" i="54"/>
  <c r="I239" i="54"/>
  <c r="J238" i="54"/>
  <c r="I238" i="54"/>
  <c r="J237" i="54"/>
  <c r="I237" i="54"/>
  <c r="J236" i="54"/>
  <c r="I236" i="54"/>
  <c r="J235" i="54"/>
  <c r="I235" i="54"/>
  <c r="J234" i="54"/>
  <c r="I234" i="54"/>
  <c r="J233" i="54"/>
  <c r="I233" i="54"/>
  <c r="J232" i="54"/>
  <c r="I232" i="54"/>
  <c r="J231" i="54"/>
  <c r="I231" i="54"/>
  <c r="J230" i="54"/>
  <c r="I230" i="54"/>
  <c r="F230" i="54"/>
  <c r="J229" i="54"/>
  <c r="I229" i="54"/>
  <c r="F229" i="54"/>
  <c r="J228" i="54"/>
  <c r="I228" i="54"/>
  <c r="F228" i="54"/>
  <c r="J227" i="54"/>
  <c r="I227" i="54"/>
  <c r="F227" i="54"/>
  <c r="J226" i="54"/>
  <c r="I226" i="54"/>
  <c r="F226" i="54"/>
  <c r="J225" i="54"/>
  <c r="I225" i="54"/>
  <c r="F225" i="54"/>
  <c r="J224" i="54"/>
  <c r="I224" i="54"/>
  <c r="F224" i="54"/>
  <c r="J223" i="54"/>
  <c r="I223" i="54"/>
  <c r="F223" i="54"/>
  <c r="J222" i="54"/>
  <c r="I222" i="54"/>
  <c r="F222" i="54"/>
  <c r="J221" i="54"/>
  <c r="I221" i="54"/>
  <c r="F221" i="54"/>
  <c r="J220" i="54"/>
  <c r="I220" i="54"/>
  <c r="F220" i="54"/>
  <c r="J219" i="54"/>
  <c r="I219" i="54"/>
  <c r="F219" i="54"/>
  <c r="J218" i="54"/>
  <c r="I218" i="54"/>
  <c r="F218" i="54"/>
  <c r="J217" i="54"/>
  <c r="I217" i="54"/>
  <c r="F217" i="54"/>
  <c r="J216" i="54"/>
  <c r="I216" i="54"/>
  <c r="F216" i="54"/>
  <c r="J215" i="54"/>
  <c r="I215" i="54"/>
  <c r="F215" i="54"/>
  <c r="J214" i="54"/>
  <c r="I214" i="54"/>
  <c r="F214" i="54"/>
  <c r="J213" i="54"/>
  <c r="I213" i="54"/>
  <c r="F213" i="54"/>
  <c r="J212" i="54"/>
  <c r="I212" i="54"/>
  <c r="F212" i="54"/>
  <c r="J211" i="54"/>
  <c r="I211" i="54"/>
  <c r="F211" i="54"/>
  <c r="J210" i="54"/>
  <c r="I210" i="54"/>
  <c r="F210" i="54"/>
  <c r="J209" i="54"/>
  <c r="I209" i="54"/>
  <c r="F209" i="54"/>
  <c r="J208" i="54"/>
  <c r="I208" i="54"/>
  <c r="F208" i="54"/>
  <c r="J207" i="54"/>
  <c r="I207" i="54"/>
  <c r="F207" i="54"/>
  <c r="J206" i="54"/>
  <c r="I206" i="54"/>
  <c r="F206" i="54"/>
  <c r="J205" i="54"/>
  <c r="I205" i="54"/>
  <c r="F205" i="54"/>
  <c r="J204" i="54"/>
  <c r="I204" i="54"/>
  <c r="F204" i="54"/>
  <c r="J203" i="54"/>
  <c r="I203" i="54"/>
  <c r="F203" i="54"/>
  <c r="J202" i="54"/>
  <c r="I202" i="54"/>
  <c r="F202" i="54"/>
  <c r="J201" i="54"/>
  <c r="I201" i="54"/>
  <c r="F201" i="54"/>
  <c r="J200" i="54"/>
  <c r="I200" i="54"/>
  <c r="F200" i="54"/>
  <c r="J199" i="54"/>
  <c r="I199" i="54"/>
  <c r="F199" i="54"/>
  <c r="J198" i="54"/>
  <c r="I198" i="54"/>
  <c r="F198" i="54"/>
  <c r="J197" i="54"/>
  <c r="I197" i="54"/>
  <c r="F197" i="54"/>
  <c r="J196" i="54"/>
  <c r="I196" i="54"/>
  <c r="F196" i="54"/>
  <c r="J195" i="54"/>
  <c r="I195" i="54"/>
  <c r="F195" i="54"/>
  <c r="J194" i="54"/>
  <c r="I194" i="54"/>
  <c r="F194" i="54"/>
  <c r="J193" i="54"/>
  <c r="I193" i="54"/>
  <c r="F193" i="54"/>
  <c r="J192" i="54"/>
  <c r="I192" i="54"/>
  <c r="F192" i="54"/>
  <c r="J191" i="54"/>
  <c r="I191" i="54"/>
  <c r="F191" i="54"/>
  <c r="J190" i="54"/>
  <c r="I190" i="54"/>
  <c r="F190" i="54"/>
  <c r="J189" i="54"/>
  <c r="I189" i="54"/>
  <c r="F189" i="54"/>
  <c r="J188" i="54"/>
  <c r="I188" i="54"/>
  <c r="F188" i="54"/>
  <c r="J187" i="54"/>
  <c r="I187" i="54"/>
  <c r="J186" i="54"/>
  <c r="I186" i="54"/>
  <c r="J185" i="54"/>
  <c r="I185" i="54"/>
  <c r="J184" i="54"/>
  <c r="I184" i="54"/>
  <c r="J183" i="54"/>
  <c r="I183" i="54"/>
  <c r="J182" i="54"/>
  <c r="I182" i="54"/>
  <c r="J181" i="54"/>
  <c r="I181" i="54"/>
  <c r="J180" i="54"/>
  <c r="I180" i="54"/>
  <c r="J179" i="54"/>
  <c r="I179" i="54"/>
  <c r="J178" i="54"/>
  <c r="I178" i="54"/>
  <c r="J177" i="54"/>
  <c r="I177" i="54"/>
  <c r="I21" i="39"/>
  <c r="M21" i="39" s="1"/>
  <c r="J176" i="54"/>
  <c r="I176" i="54"/>
  <c r="F176" i="54"/>
  <c r="J175" i="54"/>
  <c r="I175" i="54"/>
  <c r="F175" i="54"/>
  <c r="J174" i="54"/>
  <c r="I174" i="54"/>
  <c r="F174" i="54"/>
  <c r="J173" i="54"/>
  <c r="I173" i="54"/>
  <c r="F173" i="54"/>
  <c r="J170" i="54"/>
  <c r="I170" i="54"/>
  <c r="F170" i="54"/>
  <c r="J169" i="54"/>
  <c r="I169" i="54"/>
  <c r="F169" i="54"/>
  <c r="J168" i="54"/>
  <c r="I168" i="54"/>
  <c r="F168" i="54"/>
  <c r="J167" i="54"/>
  <c r="I167" i="54"/>
  <c r="F167" i="54"/>
  <c r="J166" i="54"/>
  <c r="I166" i="54"/>
  <c r="F166" i="54"/>
  <c r="J165" i="54"/>
  <c r="I165" i="54"/>
  <c r="F165" i="54"/>
  <c r="J164" i="54"/>
  <c r="I164" i="54"/>
  <c r="F164" i="54"/>
  <c r="J163" i="54"/>
  <c r="I163" i="54"/>
  <c r="F163" i="54"/>
  <c r="J162" i="54"/>
  <c r="I162" i="54"/>
  <c r="F162" i="54"/>
  <c r="J161" i="54"/>
  <c r="I161" i="54"/>
  <c r="F161" i="54"/>
  <c r="J160" i="54"/>
  <c r="I160" i="54"/>
  <c r="F160" i="54"/>
  <c r="J159" i="54"/>
  <c r="I159" i="54"/>
  <c r="F159" i="54"/>
  <c r="J158" i="54"/>
  <c r="I158" i="54"/>
  <c r="F158" i="54"/>
  <c r="J157" i="54"/>
  <c r="I157" i="54"/>
  <c r="F157" i="54"/>
  <c r="J156" i="54"/>
  <c r="I156" i="54"/>
  <c r="F156" i="54"/>
  <c r="J155" i="54"/>
  <c r="I155" i="54"/>
  <c r="F155" i="54"/>
  <c r="J154" i="54"/>
  <c r="I154" i="54"/>
  <c r="F154" i="54"/>
  <c r="J153" i="54"/>
  <c r="I153" i="54"/>
  <c r="F153" i="54"/>
  <c r="J152" i="54"/>
  <c r="I152" i="54"/>
  <c r="F152" i="54"/>
  <c r="J151" i="54"/>
  <c r="I151" i="54"/>
  <c r="F151" i="54"/>
  <c r="J150" i="54"/>
  <c r="I150" i="54"/>
  <c r="F150" i="54"/>
  <c r="J149" i="54"/>
  <c r="I149" i="54"/>
  <c r="F149" i="54"/>
  <c r="J148" i="54"/>
  <c r="I148" i="54"/>
  <c r="F148" i="54"/>
  <c r="J147" i="54"/>
  <c r="I147" i="54"/>
  <c r="F147" i="54"/>
  <c r="J146" i="54"/>
  <c r="I146" i="54"/>
  <c r="F146" i="54"/>
  <c r="J145" i="54"/>
  <c r="I145" i="54"/>
  <c r="F145" i="54"/>
  <c r="J144" i="54"/>
  <c r="I144" i="54"/>
  <c r="F144" i="54"/>
  <c r="J143" i="54"/>
  <c r="I143" i="54"/>
  <c r="F143" i="54"/>
  <c r="J142" i="54"/>
  <c r="I142" i="54"/>
  <c r="F142" i="54"/>
  <c r="J141" i="54"/>
  <c r="I141" i="54"/>
  <c r="F141" i="54"/>
  <c r="J140" i="54"/>
  <c r="I140" i="54"/>
  <c r="F140" i="54"/>
  <c r="J139" i="54"/>
  <c r="I139" i="54"/>
  <c r="F139" i="54"/>
  <c r="J138" i="54"/>
  <c r="I138" i="54"/>
  <c r="F138" i="54"/>
  <c r="J137" i="54"/>
  <c r="I137" i="54"/>
  <c r="F137" i="54"/>
  <c r="J136" i="54"/>
  <c r="I136" i="54"/>
  <c r="F136" i="54"/>
  <c r="J135" i="54"/>
  <c r="I135" i="54"/>
  <c r="F135" i="54"/>
  <c r="J134" i="54"/>
  <c r="I134" i="54"/>
  <c r="F134" i="54"/>
  <c r="J133" i="54"/>
  <c r="I133" i="54"/>
  <c r="F133" i="54"/>
  <c r="J132" i="54"/>
  <c r="I132" i="54"/>
  <c r="F132" i="54"/>
  <c r="J131" i="54"/>
  <c r="I131" i="54"/>
  <c r="F131" i="54"/>
  <c r="J130" i="54"/>
  <c r="I130" i="54"/>
  <c r="F130" i="54"/>
  <c r="J129" i="54"/>
  <c r="I129" i="54"/>
  <c r="F129" i="54"/>
  <c r="J128" i="54"/>
  <c r="I128" i="54"/>
  <c r="F128" i="54"/>
  <c r="J127" i="54"/>
  <c r="I127" i="54"/>
  <c r="F127" i="54"/>
  <c r="J126" i="54"/>
  <c r="I126" i="54"/>
  <c r="F126" i="54"/>
  <c r="J125" i="54"/>
  <c r="I125" i="54"/>
  <c r="F125" i="54"/>
  <c r="J124" i="54"/>
  <c r="I124" i="54"/>
  <c r="F124" i="54"/>
  <c r="J123" i="54"/>
  <c r="I123" i="54"/>
  <c r="F123" i="54"/>
  <c r="J122" i="54"/>
  <c r="I122" i="54"/>
  <c r="F122" i="54"/>
  <c r="J121" i="54"/>
  <c r="I121" i="54"/>
  <c r="F121" i="54"/>
  <c r="J120" i="54"/>
  <c r="I120" i="54"/>
  <c r="F120" i="54"/>
  <c r="J119" i="54"/>
  <c r="I119" i="54"/>
  <c r="F119" i="54"/>
  <c r="J118" i="54"/>
  <c r="I118" i="54"/>
  <c r="F118" i="54"/>
  <c r="J117" i="54"/>
  <c r="I117" i="54"/>
  <c r="F117" i="54"/>
  <c r="J116" i="54"/>
  <c r="I116" i="54"/>
  <c r="F116" i="54"/>
  <c r="J115" i="54"/>
  <c r="I115" i="54"/>
  <c r="F115" i="54"/>
  <c r="J114" i="54"/>
  <c r="I114" i="54"/>
  <c r="F114" i="54"/>
  <c r="J113" i="54"/>
  <c r="I113" i="54"/>
  <c r="F113" i="54"/>
  <c r="J112" i="54"/>
  <c r="I112" i="54"/>
  <c r="F112" i="54"/>
  <c r="J111" i="54"/>
  <c r="I111" i="54"/>
  <c r="F111" i="54"/>
  <c r="J110" i="54"/>
  <c r="I110" i="54"/>
  <c r="F110" i="54"/>
  <c r="J109" i="54"/>
  <c r="I109" i="54"/>
  <c r="F109" i="54"/>
  <c r="J108" i="54"/>
  <c r="I108" i="54"/>
  <c r="F108" i="54"/>
  <c r="J107" i="54"/>
  <c r="I107" i="54"/>
  <c r="F107" i="54"/>
  <c r="J106" i="54"/>
  <c r="I106" i="54"/>
  <c r="F106" i="54"/>
  <c r="J105" i="54"/>
  <c r="I105" i="54"/>
  <c r="F105" i="54"/>
  <c r="J104" i="54"/>
  <c r="I104" i="54"/>
  <c r="F104" i="54"/>
  <c r="J103" i="54"/>
  <c r="I103" i="54"/>
  <c r="F103" i="54"/>
  <c r="J102" i="54"/>
  <c r="I102" i="54"/>
  <c r="F102" i="54"/>
  <c r="J101" i="54"/>
  <c r="I101" i="54"/>
  <c r="F101" i="54"/>
  <c r="J100" i="54"/>
  <c r="I100" i="54"/>
  <c r="F100" i="54"/>
  <c r="J99" i="54"/>
  <c r="I99" i="54"/>
  <c r="F99" i="54"/>
  <c r="J98" i="54"/>
  <c r="I98" i="54"/>
  <c r="F98" i="54"/>
  <c r="J97" i="54"/>
  <c r="I97" i="54"/>
  <c r="F97" i="54"/>
  <c r="J96" i="54"/>
  <c r="I96" i="54"/>
  <c r="F96" i="54"/>
  <c r="J95" i="54"/>
  <c r="I95" i="54"/>
  <c r="F95" i="54"/>
  <c r="J94" i="54"/>
  <c r="I94" i="54"/>
  <c r="F94" i="54"/>
  <c r="J93" i="54"/>
  <c r="I93" i="54"/>
  <c r="F93" i="54"/>
  <c r="J92" i="54"/>
  <c r="I92" i="54"/>
  <c r="F92" i="54"/>
  <c r="J91" i="54"/>
  <c r="I91" i="54"/>
  <c r="F91" i="54"/>
  <c r="J90" i="54"/>
  <c r="I90" i="54"/>
  <c r="F90" i="54"/>
  <c r="J89" i="54"/>
  <c r="I89" i="54"/>
  <c r="F89" i="54"/>
  <c r="J88" i="54"/>
  <c r="I88" i="54"/>
  <c r="F88" i="54"/>
  <c r="J87" i="54"/>
  <c r="I87" i="54"/>
  <c r="F87" i="54"/>
  <c r="J86" i="54"/>
  <c r="I86" i="54"/>
  <c r="F86" i="54"/>
  <c r="J85" i="54"/>
  <c r="I85" i="54"/>
  <c r="F85" i="54"/>
  <c r="J84" i="54"/>
  <c r="I84" i="54"/>
  <c r="F84" i="54"/>
  <c r="J83" i="54"/>
  <c r="I83" i="54"/>
  <c r="F83" i="54"/>
  <c r="J82" i="54"/>
  <c r="I82" i="54"/>
  <c r="F82" i="54"/>
  <c r="J81" i="54"/>
  <c r="I81" i="54"/>
  <c r="F81" i="54"/>
  <c r="J80" i="54"/>
  <c r="I80" i="54"/>
  <c r="F80" i="54"/>
  <c r="J79" i="54"/>
  <c r="I79" i="54"/>
  <c r="F79" i="54"/>
  <c r="J78" i="54"/>
  <c r="I78" i="54"/>
  <c r="F78" i="54"/>
  <c r="J77" i="54"/>
  <c r="I77" i="54"/>
  <c r="F77" i="54"/>
  <c r="J76" i="54"/>
  <c r="I76" i="54"/>
  <c r="F76" i="54"/>
  <c r="J75" i="54"/>
  <c r="I75" i="54"/>
  <c r="F75" i="54"/>
  <c r="J74" i="54"/>
  <c r="I74" i="54"/>
  <c r="F74" i="54"/>
  <c r="J73" i="54"/>
  <c r="I73" i="54"/>
  <c r="F73" i="54"/>
  <c r="J72" i="54"/>
  <c r="I72" i="54"/>
  <c r="F72" i="54"/>
  <c r="J71" i="54"/>
  <c r="I71" i="54"/>
  <c r="F71" i="54"/>
  <c r="J70" i="54"/>
  <c r="I70" i="54"/>
  <c r="F70" i="54"/>
  <c r="J69" i="54"/>
  <c r="I69" i="54"/>
  <c r="F69" i="54"/>
  <c r="J68" i="54"/>
  <c r="I68" i="54"/>
  <c r="F68" i="54"/>
  <c r="J67" i="54"/>
  <c r="I67" i="54"/>
  <c r="F67" i="54"/>
  <c r="J66" i="54"/>
  <c r="I66" i="54"/>
  <c r="F66" i="54"/>
  <c r="J65" i="54"/>
  <c r="I65" i="54"/>
  <c r="F65" i="54"/>
  <c r="J64" i="54"/>
  <c r="I64" i="54"/>
  <c r="F64" i="54"/>
  <c r="J63" i="54"/>
  <c r="I63" i="54"/>
  <c r="F63" i="54"/>
  <c r="J62" i="54"/>
  <c r="I62" i="54"/>
  <c r="F62" i="54"/>
  <c r="J61" i="54"/>
  <c r="I61" i="54"/>
  <c r="F61" i="54"/>
  <c r="J60" i="54"/>
  <c r="I60" i="54"/>
  <c r="F60" i="54"/>
  <c r="J59" i="54"/>
  <c r="I59" i="54"/>
  <c r="F59" i="54"/>
  <c r="J58" i="54"/>
  <c r="I58" i="54"/>
  <c r="F58" i="54"/>
  <c r="J57" i="54"/>
  <c r="I57" i="54"/>
  <c r="F57" i="54"/>
  <c r="J56" i="54"/>
  <c r="I56" i="54"/>
  <c r="F56" i="54"/>
  <c r="J55" i="54"/>
  <c r="I55" i="54"/>
  <c r="F55" i="54"/>
  <c r="J54" i="54"/>
  <c r="I54" i="54"/>
  <c r="F54" i="54"/>
  <c r="J53" i="54"/>
  <c r="I53" i="54"/>
  <c r="F53" i="54"/>
  <c r="J52" i="54"/>
  <c r="I52" i="54"/>
  <c r="F52" i="54"/>
  <c r="J51" i="54"/>
  <c r="I51" i="54"/>
  <c r="F51" i="54"/>
  <c r="J50" i="54"/>
  <c r="I50" i="54"/>
  <c r="F50" i="54"/>
  <c r="J49" i="54"/>
  <c r="I49" i="54"/>
  <c r="F49" i="54"/>
  <c r="J48" i="54"/>
  <c r="I48" i="54"/>
  <c r="F48" i="54"/>
  <c r="J47" i="54"/>
  <c r="I47" i="54"/>
  <c r="F47" i="54"/>
  <c r="J46" i="54"/>
  <c r="I46" i="54"/>
  <c r="F46" i="54"/>
  <c r="J45" i="54"/>
  <c r="I45" i="54"/>
  <c r="F45" i="54"/>
  <c r="J44" i="54"/>
  <c r="I44" i="54"/>
  <c r="F44" i="54"/>
  <c r="J43" i="54"/>
  <c r="I43" i="54"/>
  <c r="F43" i="54"/>
  <c r="J42" i="54"/>
  <c r="I42" i="54"/>
  <c r="F42" i="54"/>
  <c r="J41" i="54"/>
  <c r="I41" i="54"/>
  <c r="F41" i="54"/>
  <c r="J40" i="54"/>
  <c r="I40" i="54"/>
  <c r="F40" i="54"/>
  <c r="J39" i="54"/>
  <c r="I39" i="54"/>
  <c r="F39" i="54"/>
  <c r="J38" i="54"/>
  <c r="I38" i="54"/>
  <c r="F38" i="54"/>
  <c r="J37" i="54"/>
  <c r="I37" i="54"/>
  <c r="F37" i="54"/>
  <c r="J36" i="54"/>
  <c r="I36" i="54"/>
  <c r="F36" i="54"/>
  <c r="J35" i="54"/>
  <c r="I35" i="54"/>
  <c r="F35" i="54"/>
  <c r="J34" i="54"/>
  <c r="I34" i="54"/>
  <c r="F34" i="54"/>
  <c r="J33" i="54"/>
  <c r="I33" i="54"/>
  <c r="F33" i="54"/>
  <c r="J32" i="54"/>
  <c r="I32" i="54"/>
  <c r="F32" i="54"/>
  <c r="J31" i="54"/>
  <c r="I31" i="54"/>
  <c r="F31" i="54"/>
  <c r="J30" i="54"/>
  <c r="I30" i="54"/>
  <c r="F30" i="54"/>
  <c r="J29" i="54"/>
  <c r="I29" i="54"/>
  <c r="F29" i="54"/>
  <c r="J28" i="54"/>
  <c r="I28" i="54"/>
  <c r="F28" i="54"/>
  <c r="J27" i="54"/>
  <c r="I27" i="54"/>
  <c r="F27" i="54"/>
  <c r="J26" i="54"/>
  <c r="I26" i="54"/>
  <c r="F26" i="54"/>
  <c r="J25" i="54"/>
  <c r="I25" i="54"/>
  <c r="F25" i="54"/>
  <c r="J24" i="54"/>
  <c r="I24" i="54"/>
  <c r="F24" i="54"/>
  <c r="J23" i="54"/>
  <c r="I23" i="54"/>
  <c r="F23" i="54"/>
  <c r="J22" i="54"/>
  <c r="I22" i="54"/>
  <c r="F22" i="54"/>
  <c r="J21" i="54"/>
  <c r="I21" i="54"/>
  <c r="F21" i="54"/>
  <c r="J20" i="54"/>
  <c r="I20" i="54"/>
  <c r="F20" i="54"/>
  <c r="J19" i="54"/>
  <c r="I19" i="54"/>
  <c r="F19" i="54"/>
  <c r="J18" i="54"/>
  <c r="I18" i="54"/>
  <c r="F18" i="54"/>
  <c r="J17" i="54"/>
  <c r="I17" i="54"/>
  <c r="F17" i="54"/>
  <c r="J16" i="54"/>
  <c r="I16" i="54"/>
  <c r="F16" i="54"/>
  <c r="J15" i="54"/>
  <c r="I15" i="54"/>
  <c r="F15" i="54"/>
  <c r="J14" i="54"/>
  <c r="I14" i="54"/>
  <c r="F14" i="54"/>
  <c r="J13" i="54"/>
  <c r="I13" i="54"/>
  <c r="F13" i="54"/>
  <c r="J12" i="54"/>
  <c r="I12" i="54"/>
  <c r="F12" i="54"/>
  <c r="J11" i="54"/>
  <c r="I11" i="54"/>
  <c r="F11" i="54"/>
  <c r="J10" i="54"/>
  <c r="I10" i="54"/>
  <c r="F10" i="54"/>
  <c r="J9" i="54"/>
  <c r="I9" i="54"/>
  <c r="F9" i="54"/>
  <c r="J8" i="54"/>
  <c r="I8" i="54"/>
  <c r="F8" i="54"/>
  <c r="J7" i="54"/>
  <c r="I7" i="54"/>
  <c r="F7" i="54"/>
  <c r="J6" i="54"/>
  <c r="I6" i="54"/>
  <c r="F6" i="54"/>
  <c r="J5" i="54"/>
  <c r="J3" i="54" s="1"/>
  <c r="I5" i="54"/>
  <c r="F5" i="54"/>
  <c r="G3" i="54"/>
  <c r="H3" i="54" s="1"/>
  <c r="I3" i="54" s="1"/>
  <c r="F1" i="54"/>
  <c r="G1" i="54" s="1"/>
  <c r="H1" i="54" s="1"/>
  <c r="I1" i="54" s="1"/>
  <c r="J1" i="54" s="1"/>
  <c r="K1" i="54" s="1"/>
  <c r="L1" i="54" s="1"/>
  <c r="M1" i="54" s="1"/>
  <c r="N1" i="54" s="1"/>
  <c r="O1" i="54" s="1"/>
  <c r="P1" i="54" s="1"/>
  <c r="Q1" i="54" s="1"/>
  <c r="R1" i="54" s="1"/>
  <c r="S1" i="54" s="1"/>
  <c r="E1" i="54"/>
  <c r="E18" i="58"/>
  <c r="D18" i="58"/>
  <c r="C18" i="58"/>
  <c r="F17" i="58"/>
  <c r="F16" i="58"/>
  <c r="F15" i="58"/>
  <c r="F14" i="58"/>
  <c r="F13" i="58"/>
  <c r="F12" i="58"/>
  <c r="F11" i="58"/>
  <c r="F10" i="58"/>
  <c r="F9" i="58"/>
  <c r="F8" i="58"/>
  <c r="F7" i="58"/>
  <c r="F6" i="58"/>
  <c r="D59" i="33"/>
  <c r="H23" i="39"/>
  <c r="F18" i="58" l="1"/>
  <c r="E46" i="33"/>
  <c r="H46" i="33" s="1"/>
  <c r="F1" i="56"/>
  <c r="H1" i="56"/>
  <c r="B310" i="54"/>
  <c r="D309" i="54"/>
  <c r="D308" i="54"/>
  <c r="D1" i="56" l="1"/>
  <c r="B311" i="54"/>
  <c r="D310" i="54"/>
  <c r="M41" i="33"/>
  <c r="D53" i="33"/>
  <c r="D60" i="33" s="1"/>
  <c r="B312" i="54" l="1"/>
  <c r="D311" i="54"/>
  <c r="G2" i="33"/>
  <c r="F17" i="57" s="1"/>
  <c r="B313" i="54" l="1"/>
  <c r="D312" i="54"/>
  <c r="K2" i="33"/>
  <c r="I1" i="57" s="1"/>
  <c r="H16" i="57" l="1"/>
  <c r="F16" i="57"/>
  <c r="F15" i="57"/>
  <c r="F14" i="57"/>
  <c r="B314" i="54"/>
  <c r="D313" i="54"/>
  <c r="I1" i="33"/>
  <c r="G31" i="33"/>
  <c r="G32" i="33"/>
  <c r="G33" i="33"/>
  <c r="G30" i="33"/>
  <c r="B315" i="54" l="1"/>
  <c r="D314" i="54"/>
  <c r="G34" i="33"/>
  <c r="O30" i="33"/>
  <c r="D315" i="54" l="1"/>
  <c r="B316" i="54"/>
  <c r="O29" i="33"/>
  <c r="P29" i="33" s="1"/>
  <c r="P30" i="33"/>
  <c r="O31" i="33"/>
  <c r="P31" i="33" s="1"/>
  <c r="O32" i="33"/>
  <c r="P32" i="33" s="1"/>
  <c r="O33" i="33"/>
  <c r="P33" i="33" s="1"/>
  <c r="O34" i="33"/>
  <c r="P34" i="33" s="1"/>
  <c r="O35" i="33"/>
  <c r="P35" i="33" s="1"/>
  <c r="O36" i="33"/>
  <c r="P36" i="33" s="1"/>
  <c r="O37" i="33"/>
  <c r="P37" i="33" s="1"/>
  <c r="O38" i="33"/>
  <c r="P38" i="33" s="1"/>
  <c r="O39" i="33"/>
  <c r="P39" i="33" s="1"/>
  <c r="O40" i="33"/>
  <c r="P40" i="33" s="1"/>
  <c r="D316" i="54" l="1"/>
  <c r="B317" i="54"/>
  <c r="P41" i="33"/>
  <c r="G38" i="33" s="1"/>
  <c r="B318" i="54" l="1"/>
  <c r="D317" i="54"/>
  <c r="I18" i="33"/>
  <c r="I13" i="33"/>
  <c r="I21" i="33" s="1"/>
  <c r="B319" i="54" l="1"/>
  <c r="D318" i="54"/>
  <c r="N41" i="33"/>
  <c r="C37" i="33" s="1"/>
  <c r="G37" i="33" s="1"/>
  <c r="C36" i="33"/>
  <c r="G36" i="33" s="1"/>
  <c r="I17" i="33"/>
  <c r="I16" i="33"/>
  <c r="I12" i="33"/>
  <c r="I11" i="33"/>
  <c r="I19" i="33" l="1"/>
  <c r="B320" i="54"/>
  <c r="D319" i="54"/>
  <c r="I20" i="33"/>
  <c r="J20" i="33" s="1"/>
  <c r="C12" i="59" s="1"/>
  <c r="B321" i="54" l="1"/>
  <c r="D320" i="54"/>
  <c r="C23" i="33"/>
  <c r="C11" i="59" s="1"/>
  <c r="B322" i="54" l="1"/>
  <c r="D321" i="54"/>
  <c r="C25" i="33"/>
  <c r="E50" i="33" s="1"/>
  <c r="I5" i="58"/>
  <c r="E63" i="33"/>
  <c r="C23" i="57" s="1"/>
  <c r="D322" i="54" l="1"/>
  <c r="B323" i="54"/>
  <c r="B324" i="54" l="1"/>
  <c r="D323" i="54"/>
  <c r="B325" i="54" l="1"/>
  <c r="D325" i="54" s="1"/>
  <c r="D324"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角田　芳樹</author>
    <author>平手　英里</author>
  </authors>
  <commentList>
    <comment ref="G53" authorId="0" shapeId="0" xr:uid="{7F9A8500-7A58-4BDF-92EE-D0F4EA4C270F}">
      <text>
        <r>
          <rPr>
            <b/>
            <sz val="9"/>
            <color indexed="81"/>
            <rFont val="MS P ゴシック"/>
            <family val="3"/>
            <charset val="128"/>
          </rPr>
          <t>NQZ81365は使用不可</t>
        </r>
      </text>
    </comment>
    <comment ref="G172" authorId="0" shapeId="0" xr:uid="{A2B2CBB2-8BB2-4C07-A6B6-3BD9AAD87D77}">
      <text>
        <r>
          <rPr>
            <b/>
            <sz val="9"/>
            <color indexed="81"/>
            <rFont val="MS P ゴシック"/>
            <family val="3"/>
            <charset val="128"/>
          </rPr>
          <t>小規模時代と一緒</t>
        </r>
      </text>
    </comment>
    <comment ref="G175" authorId="0" shapeId="0" xr:uid="{85EF297A-9641-4DFC-8B04-538040F1EFE3}">
      <text>
        <r>
          <rPr>
            <sz val="12"/>
            <color indexed="81"/>
            <rFont val="MS P ゴシック"/>
            <family val="3"/>
            <charset val="128"/>
          </rPr>
          <t>WUV43270
👆使用不可</t>
        </r>
      </text>
    </comment>
    <comment ref="N201" authorId="1" shapeId="0" xr:uid="{5EFE97BB-0D86-406C-9C5F-B8E7024A99F8}">
      <text>
        <r>
          <rPr>
            <b/>
            <sz val="9"/>
            <color indexed="81"/>
            <rFont val="MS P ゴシック"/>
            <family val="3"/>
            <charset val="128"/>
          </rPr>
          <t>2022/3/14修正しました</t>
        </r>
      </text>
    </comment>
    <comment ref="G228" authorId="1" shapeId="0" xr:uid="{64EE4FBB-EB3C-48C4-9D27-F861379B71F6}">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G304" authorId="0" shapeId="0" xr:uid="{C03CBAE1-9960-4F58-843F-011A09378CB5}">
      <text>
        <r>
          <rPr>
            <sz val="12"/>
            <color indexed="81"/>
            <rFont val="MS P ゴシック"/>
            <family val="3"/>
            <charset val="128"/>
          </rPr>
          <t>NWO95194
👆使用不可</t>
        </r>
      </text>
    </comment>
    <comment ref="G330" authorId="0" shapeId="0" xr:uid="{403E48A6-27CC-40E7-AB3F-0892CECECE83}">
      <text>
        <r>
          <rPr>
            <b/>
            <sz val="9"/>
            <color indexed="81"/>
            <rFont val="MS P ゴシック"/>
            <family val="3"/>
            <charset val="128"/>
          </rPr>
          <t>JCP36212は使用不可
R7.5.22から変更</t>
        </r>
      </text>
    </comment>
    <comment ref="G332" authorId="0" shapeId="0" xr:uid="{2E32915B-03D7-4E3C-BBA8-B9B0B16692E0}">
      <text>
        <r>
          <rPr>
            <b/>
            <sz val="9"/>
            <color indexed="81"/>
            <rFont val="MS P ゴシック"/>
            <family val="3"/>
            <charset val="128"/>
          </rPr>
          <t>VHM68640は使用不可
R7.5.22～変更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藤﨑　孝徳</author>
    <author>中屋　明華</author>
  </authors>
  <commentList>
    <comment ref="E46" authorId="0" shapeId="0" xr:uid="{BE1098AC-61C6-450A-8854-2C49DC6BF9A1}">
      <text>
        <r>
          <rPr>
            <b/>
            <sz val="9"/>
            <color indexed="81"/>
            <rFont val="MS P ゴシック"/>
            <family val="3"/>
            <charset val="128"/>
          </rPr>
          <t>延べ利用児童数」に入力した、３歳未満児の延利用日数が反映されます</t>
        </r>
      </text>
    </comment>
    <comment ref="D59" authorId="1" shapeId="0" xr:uid="{B753AE6A-905B-482A-B309-F139BF4DB576}">
      <text>
        <r>
          <rPr>
            <b/>
            <sz val="9"/>
            <color indexed="81"/>
            <rFont val="MS P ゴシック"/>
            <family val="3"/>
            <charset val="128"/>
          </rPr>
          <t>「①ファイルの説明」シートに入力してください。</t>
        </r>
      </text>
    </comment>
  </commentList>
</comments>
</file>

<file path=xl/sharedStrings.xml><?xml version="1.0" encoding="utf-8"?>
<sst xmlns="http://schemas.openxmlformats.org/spreadsheetml/2006/main" count="4369" uniqueCount="2112">
  <si>
    <t>４月</t>
    <rPh sb="1" eb="2">
      <t>ガツ</t>
    </rPh>
    <phoneticPr fontId="4"/>
  </si>
  <si>
    <t>５月</t>
  </si>
  <si>
    <t>６月</t>
  </si>
  <si>
    <t>７月</t>
  </si>
  <si>
    <t>８月</t>
  </si>
  <si>
    <t>９月</t>
  </si>
  <si>
    <t>小計</t>
    <rPh sb="0" eb="2">
      <t>ショウケイ</t>
    </rPh>
    <phoneticPr fontId="4"/>
  </si>
  <si>
    <t>１０月</t>
    <rPh sb="2" eb="3">
      <t>ガツ</t>
    </rPh>
    <phoneticPr fontId="4"/>
  </si>
  <si>
    <t>１１月</t>
  </si>
  <si>
    <t>１２月</t>
  </si>
  <si>
    <t>１月</t>
  </si>
  <si>
    <t>２月</t>
  </si>
  <si>
    <t>３月</t>
  </si>
  <si>
    <t>単位：延べ利用人数</t>
    <rPh sb="0" eb="2">
      <t>タンイ</t>
    </rPh>
    <rPh sb="3" eb="4">
      <t>ノ</t>
    </rPh>
    <rPh sb="5" eb="7">
      <t>リヨウ</t>
    </rPh>
    <rPh sb="7" eb="9">
      <t>ニンズウ</t>
    </rPh>
    <phoneticPr fontId="4"/>
  </si>
  <si>
    <t>（１）基本分</t>
    <rPh sb="3" eb="5">
      <t>キホン</t>
    </rPh>
    <rPh sb="5" eb="6">
      <t>ブン</t>
    </rPh>
    <phoneticPr fontId="4"/>
  </si>
  <si>
    <t>３歳未満</t>
    <rPh sb="1" eb="4">
      <t>サイミマン</t>
    </rPh>
    <phoneticPr fontId="4"/>
  </si>
  <si>
    <t>３歳以上</t>
    <rPh sb="1" eb="4">
      <t>サイイジョウ</t>
    </rPh>
    <phoneticPr fontId="4"/>
  </si>
  <si>
    <t>半日利用</t>
    <rPh sb="0" eb="2">
      <t>ハンニチ</t>
    </rPh>
    <rPh sb="2" eb="4">
      <t>リヨウ</t>
    </rPh>
    <phoneticPr fontId="4"/>
  </si>
  <si>
    <t>１日利用</t>
    <rPh sb="1" eb="2">
      <t>ニチ</t>
    </rPh>
    <rPh sb="2" eb="4">
      <t>リヨウ</t>
    </rPh>
    <phoneticPr fontId="4"/>
  </si>
  <si>
    <t>合　　計</t>
    <rPh sb="0" eb="1">
      <t>ゴウ</t>
    </rPh>
    <rPh sb="3" eb="4">
      <t>ケイ</t>
    </rPh>
    <phoneticPr fontId="4"/>
  </si>
  <si>
    <t>　（内訳）</t>
    <rPh sb="2" eb="4">
      <t>ウチワケ</t>
    </rPh>
    <phoneticPr fontId="4"/>
  </si>
  <si>
    <t>　・人件費（給与・時給等）</t>
    <rPh sb="2" eb="5">
      <t>ジンケンヒ</t>
    </rPh>
    <rPh sb="6" eb="8">
      <t>キュウヨ</t>
    </rPh>
    <rPh sb="9" eb="11">
      <t>ジキュウ</t>
    </rPh>
    <rPh sb="11" eb="12">
      <t>トウ</t>
    </rPh>
    <phoneticPr fontId="4"/>
  </si>
  <si>
    <t>円</t>
    <rPh sb="0" eb="1">
      <t>エン</t>
    </rPh>
    <phoneticPr fontId="4"/>
  </si>
  <si>
    <t>合計</t>
    <rPh sb="0" eb="2">
      <t>ゴウケイ</t>
    </rPh>
    <phoneticPr fontId="4"/>
  </si>
  <si>
    <t>＝</t>
    <phoneticPr fontId="4"/>
  </si>
  <si>
    <t>一時預かり事業補助金申請額(Ａ・Ｂのうち小さい額）</t>
    <rPh sb="0" eb="2">
      <t>イチジ</t>
    </rPh>
    <rPh sb="2" eb="3">
      <t>アズ</t>
    </rPh>
    <rPh sb="5" eb="7">
      <t>ジギョウ</t>
    </rPh>
    <rPh sb="7" eb="10">
      <t>ホジョキン</t>
    </rPh>
    <rPh sb="10" eb="12">
      <t>シンセイ</t>
    </rPh>
    <rPh sb="12" eb="13">
      <t>ガク</t>
    </rPh>
    <rPh sb="20" eb="21">
      <t>チイ</t>
    </rPh>
    <rPh sb="23" eb="24">
      <t>ガク</t>
    </rPh>
    <phoneticPr fontId="4"/>
  </si>
  <si>
    <t>５月</t>
    <rPh sb="1" eb="2">
      <t>ガツ</t>
    </rPh>
    <phoneticPr fontId="4"/>
  </si>
  <si>
    <t>１０月</t>
  </si>
  <si>
    <t>半日</t>
    <rPh sb="0" eb="2">
      <t>ハンニチ</t>
    </rPh>
    <phoneticPr fontId="4"/>
  </si>
  <si>
    <t>１日</t>
    <rPh sb="1" eb="2">
      <t>ニチ</t>
    </rPh>
    <phoneticPr fontId="4"/>
  </si>
  <si>
    <t>単価</t>
    <rPh sb="0" eb="2">
      <t>タンカ</t>
    </rPh>
    <phoneticPr fontId="4"/>
  </si>
  <si>
    <t>延利用日数</t>
    <rPh sb="0" eb="1">
      <t>ノ</t>
    </rPh>
    <rPh sb="1" eb="3">
      <t>リヨウ</t>
    </rPh>
    <rPh sb="3" eb="5">
      <t>ニッスウ</t>
    </rPh>
    <phoneticPr fontId="4"/>
  </si>
  <si>
    <t>金額</t>
    <rPh sb="0" eb="2">
      <t>キンガク</t>
    </rPh>
    <phoneticPr fontId="4"/>
  </si>
  <si>
    <t>別紙</t>
    <rPh sb="0" eb="1">
      <t>ベツ</t>
    </rPh>
    <rPh sb="1" eb="2">
      <t>カミ</t>
    </rPh>
    <phoneticPr fontId="4"/>
  </si>
  <si>
    <t>歳　出　経　費</t>
    <rPh sb="0" eb="1">
      <t>トシ</t>
    </rPh>
    <rPh sb="2" eb="3">
      <t>デ</t>
    </rPh>
    <rPh sb="4" eb="5">
      <t>キョウ</t>
    </rPh>
    <rPh sb="6" eb="7">
      <t>ヒ</t>
    </rPh>
    <phoneticPr fontId="4"/>
  </si>
  <si>
    <t>保育料収入</t>
    <rPh sb="0" eb="2">
      <t>ホイク</t>
    </rPh>
    <rPh sb="2" eb="3">
      <t>リョウ</t>
    </rPh>
    <rPh sb="3" eb="5">
      <t>シュウニュウ</t>
    </rPh>
    <phoneticPr fontId="4"/>
  </si>
  <si>
    <t>１　保育従事者</t>
    <rPh sb="2" eb="4">
      <t>ホイク</t>
    </rPh>
    <rPh sb="4" eb="7">
      <t>ジュウジシャ</t>
    </rPh>
    <phoneticPr fontId="4"/>
  </si>
  <si>
    <t>※「ただし、各月の上限額の合計」＝</t>
    <rPh sb="6" eb="8">
      <t>カクツキ</t>
    </rPh>
    <rPh sb="9" eb="12">
      <t>ジョウゲンガク</t>
    </rPh>
    <rPh sb="13" eb="15">
      <t>ゴウケイ</t>
    </rPh>
    <phoneticPr fontId="4"/>
  </si>
  <si>
    <t>次ページ有り</t>
    <rPh sb="0" eb="1">
      <t>ジ</t>
    </rPh>
    <rPh sb="4" eb="5">
      <t>アリ</t>
    </rPh>
    <phoneticPr fontId="4"/>
  </si>
  <si>
    <t>千葉市一時預かり事業補助金</t>
    <rPh sb="0" eb="2">
      <t>チバ</t>
    </rPh>
    <rPh sb="2" eb="3">
      <t>シ</t>
    </rPh>
    <rPh sb="3" eb="5">
      <t>イチジ</t>
    </rPh>
    <rPh sb="5" eb="6">
      <t>アズ</t>
    </rPh>
    <rPh sb="8" eb="10">
      <t>ジギョウ</t>
    </rPh>
    <rPh sb="10" eb="13">
      <t>ホジョキン</t>
    </rPh>
    <phoneticPr fontId="4"/>
  </si>
  <si>
    <t>添付資料</t>
    <rPh sb="0" eb="2">
      <t>テンプ</t>
    </rPh>
    <rPh sb="2" eb="4">
      <t>シリョウ</t>
    </rPh>
    <phoneticPr fontId="4"/>
  </si>
  <si>
    <t>代表者職氏名</t>
    <rPh sb="0" eb="3">
      <t>ダイヒョウシャ</t>
    </rPh>
    <rPh sb="3" eb="4">
      <t>ショク</t>
    </rPh>
    <rPh sb="4" eb="6">
      <t>シメイ</t>
    </rPh>
    <phoneticPr fontId="4"/>
  </si>
  <si>
    <t>理事長</t>
  </si>
  <si>
    <t>貞松　成</t>
  </si>
  <si>
    <t>代表取締役</t>
  </si>
  <si>
    <t>薮﨑　流美子</t>
  </si>
  <si>
    <t>一時預かり事業実績報告表（個別表）</t>
    <phoneticPr fontId="4"/>
  </si>
  <si>
    <t>×</t>
    <phoneticPr fontId="4"/>
  </si>
  <si>
    <t>⇒</t>
    <phoneticPr fontId="4"/>
  </si>
  <si>
    <t>保育従事者による区別無</t>
    <rPh sb="0" eb="2">
      <t>ホイク</t>
    </rPh>
    <rPh sb="2" eb="5">
      <t>ジュウジシャ</t>
    </rPh>
    <rPh sb="8" eb="10">
      <t>クベツ</t>
    </rPh>
    <rPh sb="10" eb="11">
      <t>ナシ</t>
    </rPh>
    <phoneticPr fontId="4"/>
  </si>
  <si>
    <t>（余裕活用型）</t>
    <rPh sb="1" eb="3">
      <t>ヨユウ</t>
    </rPh>
    <rPh sb="3" eb="6">
      <t>カツヨウガタ</t>
    </rPh>
    <phoneticPr fontId="4"/>
  </si>
  <si>
    <t>２　一時預かり事業（不定期）利用者数</t>
    <rPh sb="2" eb="4">
      <t>イチジ</t>
    </rPh>
    <rPh sb="4" eb="5">
      <t>アズ</t>
    </rPh>
    <rPh sb="7" eb="9">
      <t>ジギョウ</t>
    </rPh>
    <rPh sb="10" eb="13">
      <t>フテイキ</t>
    </rPh>
    <rPh sb="14" eb="16">
      <t>リヨウ</t>
    </rPh>
    <rPh sb="16" eb="17">
      <t>シャ</t>
    </rPh>
    <rPh sb="17" eb="18">
      <t>スウ</t>
    </rPh>
    <phoneticPr fontId="4"/>
  </si>
  <si>
    <t>基本分基準額</t>
    <rPh sb="0" eb="2">
      <t>キホン</t>
    </rPh>
    <rPh sb="2" eb="3">
      <t>ブン</t>
    </rPh>
    <rPh sb="3" eb="5">
      <t>キジュン</t>
    </rPh>
    <rPh sb="5" eb="6">
      <t>ガク</t>
    </rPh>
    <phoneticPr fontId="4"/>
  </si>
  <si>
    <t>不定期延人数</t>
    <phoneticPr fontId="4"/>
  </si>
  <si>
    <t>…１</t>
    <phoneticPr fontId="4"/>
  </si>
  <si>
    <t>３　加算分</t>
    <rPh sb="2" eb="4">
      <t>カサン</t>
    </rPh>
    <rPh sb="4" eb="5">
      <t>ブン</t>
    </rPh>
    <phoneticPr fontId="4"/>
  </si>
  <si>
    <t>（１）生活保護世帯減免分</t>
    <rPh sb="3" eb="5">
      <t>セイカツ</t>
    </rPh>
    <rPh sb="5" eb="7">
      <t>ホゴ</t>
    </rPh>
    <rPh sb="7" eb="9">
      <t>セタイ</t>
    </rPh>
    <rPh sb="9" eb="11">
      <t>ゲンメン</t>
    </rPh>
    <rPh sb="11" eb="12">
      <t>ブン</t>
    </rPh>
    <phoneticPr fontId="4"/>
  </si>
  <si>
    <t>４　一時預かり事業に要する経費</t>
    <rPh sb="2" eb="4">
      <t>イチジ</t>
    </rPh>
    <rPh sb="4" eb="5">
      <t>アズ</t>
    </rPh>
    <rPh sb="7" eb="9">
      <t>ジギョウ</t>
    </rPh>
    <rPh sb="10" eb="11">
      <t>ヨウ</t>
    </rPh>
    <rPh sb="13" eb="15">
      <t>ケイヒ</t>
    </rPh>
    <phoneticPr fontId="4"/>
  </si>
  <si>
    <t>５　補助申請額</t>
    <rPh sb="2" eb="4">
      <t>ホジョ</t>
    </rPh>
    <rPh sb="4" eb="6">
      <t>シンセイ</t>
    </rPh>
    <rPh sb="6" eb="7">
      <t>ガク</t>
    </rPh>
    <phoneticPr fontId="4"/>
  </si>
  <si>
    <t>…２</t>
    <phoneticPr fontId="4"/>
  </si>
  <si>
    <t>…３</t>
    <phoneticPr fontId="4"/>
  </si>
  <si>
    <t>…４</t>
    <phoneticPr fontId="4"/>
  </si>
  <si>
    <t>…Ａ</t>
    <phoneticPr fontId="4"/>
  </si>
  <si>
    <t>①：本データ入力の手順（このシート）です。</t>
    <rPh sb="2" eb="3">
      <t>ホン</t>
    </rPh>
    <rPh sb="6" eb="8">
      <t>ニュウリョク</t>
    </rPh>
    <rPh sb="9" eb="11">
      <t>テジュン</t>
    </rPh>
    <phoneticPr fontId="11"/>
  </si>
  <si>
    <t>【入力いただく部分】</t>
    <rPh sb="1" eb="3">
      <t>ニュウリョク</t>
    </rPh>
    <rPh sb="7" eb="9">
      <t>ブブン</t>
    </rPh>
    <phoneticPr fontId="11"/>
  </si>
  <si>
    <t>【このエクセルのデータについて】</t>
    <phoneticPr fontId="11"/>
  </si>
  <si>
    <t>園名</t>
    <rPh sb="0" eb="1">
      <t>エン</t>
    </rPh>
    <rPh sb="1" eb="2">
      <t>メイ</t>
    </rPh>
    <phoneticPr fontId="4"/>
  </si>
  <si>
    <t>要配慮保育対象児童加算算定表（不定期）</t>
    <rPh sb="9" eb="11">
      <t>カサン</t>
    </rPh>
    <rPh sb="11" eb="13">
      <t>サンテイ</t>
    </rPh>
    <rPh sb="13" eb="14">
      <t>ヒョウ</t>
    </rPh>
    <rPh sb="15" eb="18">
      <t>フテイキ</t>
    </rPh>
    <phoneticPr fontId="4"/>
  </si>
  <si>
    <t>（２）要配慮保育対象児童受入加算</t>
    <rPh sb="12" eb="13">
      <t>ウ</t>
    </rPh>
    <rPh sb="13" eb="14">
      <t>イ</t>
    </rPh>
    <rPh sb="14" eb="16">
      <t>カサン</t>
    </rPh>
    <phoneticPr fontId="4"/>
  </si>
  <si>
    <t>千葉検見川雲母保育園</t>
  </si>
  <si>
    <t>村越　秀男</t>
  </si>
  <si>
    <t>千葉稲毛雲母保育園</t>
  </si>
  <si>
    <t>幕張本郷ひだまり園</t>
  </si>
  <si>
    <t>ウィズダムアリス園</t>
  </si>
  <si>
    <t>一時預かり事業補助金の手順　余裕活用型</t>
    <rPh sb="0" eb="2">
      <t>イチジ</t>
    </rPh>
    <rPh sb="2" eb="3">
      <t>アズ</t>
    </rPh>
    <rPh sb="5" eb="7">
      <t>ジギョウ</t>
    </rPh>
    <rPh sb="7" eb="10">
      <t>ホジョキン</t>
    </rPh>
    <rPh sb="11" eb="13">
      <t>テジュン</t>
    </rPh>
    <rPh sb="14" eb="16">
      <t>ヨユウ</t>
    </rPh>
    <rPh sb="16" eb="19">
      <t>カツヨウガタ</t>
    </rPh>
    <phoneticPr fontId="11"/>
  </si>
  <si>
    <t>なのはな保育園</t>
  </si>
  <si>
    <t>ぴょんぴょん保育園</t>
  </si>
  <si>
    <t>（株）ぴょんぴょん</t>
  </si>
  <si>
    <t>矢島　隆志</t>
  </si>
  <si>
    <t>ぽかぽか保育園おてんとさん</t>
  </si>
  <si>
    <t>③園が利用を断った人数</t>
    <rPh sb="1" eb="2">
      <t>エン</t>
    </rPh>
    <rPh sb="3" eb="5">
      <t>リヨウ</t>
    </rPh>
    <rPh sb="6" eb="7">
      <t>コトワ</t>
    </rPh>
    <rPh sb="9" eb="11">
      <t>ニンズウ</t>
    </rPh>
    <phoneticPr fontId="4"/>
  </si>
  <si>
    <t>①半日合計</t>
    <rPh sb="1" eb="3">
      <t>ハンニチ</t>
    </rPh>
    <rPh sb="3" eb="5">
      <t>ゴウケイ</t>
    </rPh>
    <phoneticPr fontId="4"/>
  </si>
  <si>
    <t>②一日合計</t>
    <rPh sb="1" eb="3">
      <t>イチニチ</t>
    </rPh>
    <rPh sb="3" eb="5">
      <t>ゴウケイ</t>
    </rPh>
    <phoneticPr fontId="4"/>
  </si>
  <si>
    <t>③合計</t>
    <rPh sb="1" eb="3">
      <t>ゴウケイ</t>
    </rPh>
    <phoneticPr fontId="4"/>
  </si>
  <si>
    <t>ただし、各月の上限額の合計</t>
    <rPh sb="4" eb="6">
      <t>カクツキ</t>
    </rPh>
    <rPh sb="7" eb="9">
      <t>ジョウゲン</t>
    </rPh>
    <rPh sb="9" eb="10">
      <t>ガク</t>
    </rPh>
    <rPh sb="11" eb="13">
      <t>ゴウケイ</t>
    </rPh>
    <phoneticPr fontId="4"/>
  </si>
  <si>
    <t>※１日＝10,600円、半日＝5,300円</t>
    <rPh sb="2" eb="3">
      <t>ニチ</t>
    </rPh>
    <rPh sb="10" eb="11">
      <t>エン</t>
    </rPh>
    <rPh sb="12" eb="14">
      <t>ハンニチ</t>
    </rPh>
    <rPh sb="20" eb="21">
      <t>エン</t>
    </rPh>
    <phoneticPr fontId="4"/>
  </si>
  <si>
    <t>千葉市一時預かり事業補助金交付要綱別表参照（以下定期利用における算定も同様）（「ただし、１か月あたり217,233円を上限とする」）</t>
    <rPh sb="0" eb="3">
      <t>チバシ</t>
    </rPh>
    <rPh sb="3" eb="5">
      <t>イチジ</t>
    </rPh>
    <rPh sb="5" eb="6">
      <t>アズ</t>
    </rPh>
    <rPh sb="8" eb="10">
      <t>ジギョウ</t>
    </rPh>
    <rPh sb="10" eb="13">
      <t>ホジョキン</t>
    </rPh>
    <rPh sb="13" eb="15">
      <t>コウフ</t>
    </rPh>
    <rPh sb="15" eb="17">
      <t>ヨウコウ</t>
    </rPh>
    <rPh sb="17" eb="19">
      <t>ベッピョウ</t>
    </rPh>
    <rPh sb="19" eb="21">
      <t>サンショウ</t>
    </rPh>
    <rPh sb="22" eb="24">
      <t>イカ</t>
    </rPh>
    <rPh sb="24" eb="26">
      <t>テイキ</t>
    </rPh>
    <rPh sb="26" eb="28">
      <t>リヨウ</t>
    </rPh>
    <rPh sb="32" eb="34">
      <t>サンテイ</t>
    </rPh>
    <rPh sb="35" eb="37">
      <t>ドウヨウ</t>
    </rPh>
    <rPh sb="46" eb="47">
      <t>ゲツ</t>
    </rPh>
    <rPh sb="57" eb="58">
      <t>エン</t>
    </rPh>
    <rPh sb="59" eb="61">
      <t>ジョウゲン</t>
    </rPh>
    <phoneticPr fontId="4"/>
  </si>
  <si>
    <t>217,233円との比較</t>
    <rPh sb="7" eb="8">
      <t>エン</t>
    </rPh>
    <rPh sb="10" eb="12">
      <t>ヒカク</t>
    </rPh>
    <phoneticPr fontId="4"/>
  </si>
  <si>
    <t>上限額</t>
    <rPh sb="0" eb="3">
      <t>ジョウゲンガク</t>
    </rPh>
    <phoneticPr fontId="4"/>
  </si>
  <si>
    <t>　・需用費（消耗品・印刷製本費他）</t>
    <phoneticPr fontId="4"/>
  </si>
  <si>
    <t>　・備品購入等その他経費</t>
    <phoneticPr fontId="4"/>
  </si>
  <si>
    <t>給与明細書等の提出をお願いしていましたが、提出書類の簡略化のため領収書等の提出を不要とします。経費の内容を確認させていただく場合がありますので領収書等の保管をお願いします。</t>
    <phoneticPr fontId="4"/>
  </si>
  <si>
    <t>…B</t>
    <phoneticPr fontId="4"/>
  </si>
  <si>
    <t>差し引き金額（歳出－歳入）</t>
    <rPh sb="0" eb="1">
      <t>サ</t>
    </rPh>
    <rPh sb="2" eb="3">
      <t>ヒ</t>
    </rPh>
    <rPh sb="4" eb="6">
      <t>キンガク</t>
    </rPh>
    <rPh sb="7" eb="9">
      <t>サイシュツ</t>
    </rPh>
    <rPh sb="10" eb="12">
      <t>サイニュウ</t>
    </rPh>
    <phoneticPr fontId="4"/>
  </si>
  <si>
    <t>更新日</t>
    <rPh sb="0" eb="3">
      <t>コウシンビ</t>
    </rPh>
    <phoneticPr fontId="20"/>
  </si>
  <si>
    <t>補助金用基本データ（最新）</t>
    <rPh sb="0" eb="3">
      <t>ホジョキン</t>
    </rPh>
    <rPh sb="3" eb="4">
      <t>ヨウ</t>
    </rPh>
    <rPh sb="4" eb="6">
      <t>キホン</t>
    </rPh>
    <rPh sb="10" eb="12">
      <t>サイシン</t>
    </rPh>
    <phoneticPr fontId="4"/>
  </si>
  <si>
    <t>↓黄色のセルは法人情報と違う内容になっている</t>
    <rPh sb="1" eb="3">
      <t>キイロ</t>
    </rPh>
    <rPh sb="7" eb="9">
      <t>ホウジン</t>
    </rPh>
    <rPh sb="9" eb="11">
      <t>ジョウホウ</t>
    </rPh>
    <rPh sb="12" eb="13">
      <t>チガ</t>
    </rPh>
    <rPh sb="14" eb="16">
      <t>ナイヨウ</t>
    </rPh>
    <phoneticPr fontId="20"/>
  </si>
  <si>
    <t>法人情報</t>
    <rPh sb="0" eb="2">
      <t>ホウジン</t>
    </rPh>
    <rPh sb="2" eb="4">
      <t>ジョウホウ</t>
    </rPh>
    <phoneticPr fontId="20"/>
  </si>
  <si>
    <t>代理人情報</t>
    <rPh sb="0" eb="3">
      <t>ダイリニン</t>
    </rPh>
    <rPh sb="3" eb="5">
      <t>ジョウホウ</t>
    </rPh>
    <phoneticPr fontId="20"/>
  </si>
  <si>
    <t>１　民間保育園</t>
    <rPh sb="2" eb="7">
      <t>ミンカン</t>
    </rPh>
    <rPh sb="4" eb="7">
      <t>ホイクエン</t>
    </rPh>
    <phoneticPr fontId="4"/>
  </si>
  <si>
    <t>№</t>
    <phoneticPr fontId="4"/>
  </si>
  <si>
    <t>施    設    名</t>
    <phoneticPr fontId="4"/>
  </si>
  <si>
    <t>通し
番号</t>
    <rPh sb="0" eb="1">
      <t>トオ</t>
    </rPh>
    <rPh sb="3" eb="5">
      <t>バンゴウ</t>
    </rPh>
    <phoneticPr fontId="20"/>
  </si>
  <si>
    <t>事業所番号
（幼保支援課で付番）</t>
    <rPh sb="0" eb="3">
      <t>ジギョウショ</t>
    </rPh>
    <rPh sb="3" eb="5">
      <t>バンゴウ</t>
    </rPh>
    <rPh sb="7" eb="9">
      <t>ヨウホ</t>
    </rPh>
    <rPh sb="9" eb="11">
      <t>シエン</t>
    </rPh>
    <rPh sb="11" eb="12">
      <t>カ</t>
    </rPh>
    <rPh sb="13" eb="15">
      <t>フバン</t>
    </rPh>
    <phoneticPr fontId="20"/>
  </si>
  <si>
    <t>補助金用PW</t>
    <rPh sb="0" eb="3">
      <t>ホジョキン</t>
    </rPh>
    <rPh sb="3" eb="4">
      <t>ヨウ</t>
    </rPh>
    <phoneticPr fontId="20"/>
  </si>
  <si>
    <t>PW保存用
（通常は非表示）</t>
    <rPh sb="2" eb="5">
      <t>ホゾンヨウ</t>
    </rPh>
    <rPh sb="7" eb="9">
      <t>ツウジョウ</t>
    </rPh>
    <rPh sb="10" eb="13">
      <t>ヒヒョウジ</t>
    </rPh>
    <phoneticPr fontId="20"/>
  </si>
  <si>
    <t>重複確認</t>
    <rPh sb="0" eb="2">
      <t>チョウフク</t>
    </rPh>
    <rPh sb="2" eb="4">
      <t>カクニン</t>
    </rPh>
    <phoneticPr fontId="20"/>
  </si>
  <si>
    <t>Pw確認</t>
    <rPh sb="2" eb="4">
      <t>カクニン</t>
    </rPh>
    <phoneticPr fontId="20"/>
  </si>
  <si>
    <t>債権者番号</t>
    <rPh sb="0" eb="3">
      <t>サイケンシャ</t>
    </rPh>
    <rPh sb="3" eb="5">
      <t>バンゴウ</t>
    </rPh>
    <phoneticPr fontId="20"/>
  </si>
  <si>
    <t>法人名</t>
    <rPh sb="0" eb="2">
      <t>ホウジン</t>
    </rPh>
    <rPh sb="2" eb="3">
      <t>メイ</t>
    </rPh>
    <phoneticPr fontId="20"/>
  </si>
  <si>
    <t>代表者氏名</t>
    <rPh sb="0" eb="3">
      <t>ダイヒョウシャ</t>
    </rPh>
    <rPh sb="3" eb="5">
      <t>シメイ</t>
    </rPh>
    <phoneticPr fontId="20"/>
  </si>
  <si>
    <t>院内保育園</t>
  </si>
  <si>
    <t>0003002</t>
  </si>
  <si>
    <t>GKF22437</t>
  </si>
  <si>
    <t>（福）千葉愛育会</t>
  </si>
  <si>
    <t>千葉市中央区院内2-5-6</t>
  </si>
  <si>
    <t>日高　正和</t>
  </si>
  <si>
    <t>旭ヶ丘保育園</t>
  </si>
  <si>
    <t>0003003</t>
  </si>
  <si>
    <t>ZQR73107</t>
  </si>
  <si>
    <t>千葉市若葉区都賀１丁目１番１号</t>
  </si>
  <si>
    <t>稲毛保育園</t>
  </si>
  <si>
    <t>0003004</t>
  </si>
  <si>
    <t>CDK82118</t>
  </si>
  <si>
    <t>（福）桜育心福祉会</t>
  </si>
  <si>
    <t>0003005</t>
  </si>
  <si>
    <t>OUM73320</t>
  </si>
  <si>
    <t>（学）城徳学園</t>
  </si>
  <si>
    <t>千葉市美浜区磯辺7丁目16-1</t>
  </si>
  <si>
    <t>相原　美惠子</t>
  </si>
  <si>
    <t>ちどり保育園</t>
  </si>
  <si>
    <t>0003006</t>
  </si>
  <si>
    <t>OHO17483</t>
  </si>
  <si>
    <t>（福）八越会</t>
  </si>
  <si>
    <t>千葉市花見川区検見川町3-331-4</t>
  </si>
  <si>
    <t>吉岡　正夫</t>
  </si>
  <si>
    <t>今井保育園</t>
  </si>
  <si>
    <t>0003007</t>
  </si>
  <si>
    <t>UVI87802</t>
  </si>
  <si>
    <t>（福）いまい福祉会</t>
  </si>
  <si>
    <t>千葉市中央区今井2-12-7</t>
  </si>
  <si>
    <t>大森　喜久代</t>
  </si>
  <si>
    <t>若竹保育園</t>
  </si>
  <si>
    <t>0003008</t>
  </si>
  <si>
    <t>DRP38041</t>
  </si>
  <si>
    <t>（福）若葉福祉会</t>
  </si>
  <si>
    <t>千葉市若葉区若松町３３６</t>
  </si>
  <si>
    <t>山﨑　淳一</t>
  </si>
  <si>
    <t>千葉寺保育園</t>
  </si>
  <si>
    <t>0003009</t>
  </si>
  <si>
    <t>JUU68835</t>
  </si>
  <si>
    <t>（福）千葉寺福祉会</t>
  </si>
  <si>
    <t>千葉市中央区末広4-17-3</t>
  </si>
  <si>
    <t>慈光保育園</t>
  </si>
  <si>
    <t>0003010</t>
  </si>
  <si>
    <t>BXV52482</t>
  </si>
  <si>
    <t>（福）龍澤園</t>
  </si>
  <si>
    <t>千葉市中央区大巌寺町457-5</t>
  </si>
  <si>
    <t>みつわ台保育園</t>
  </si>
  <si>
    <t>0003014</t>
  </si>
  <si>
    <t>FPM50479</t>
  </si>
  <si>
    <t>（福）豊福祉会</t>
  </si>
  <si>
    <t>千葉市若葉区みつわ台5-8-8</t>
  </si>
  <si>
    <t>御園　愛子</t>
  </si>
  <si>
    <t>まどか保育園</t>
  </si>
  <si>
    <t>0003015</t>
  </si>
  <si>
    <t>EDJ94806</t>
  </si>
  <si>
    <t>（福）高洲福祉会</t>
  </si>
  <si>
    <t>千葉市美浜区高洲1-15-2</t>
  </si>
  <si>
    <t>樋口　正春</t>
  </si>
  <si>
    <t>わかくさ保育園</t>
  </si>
  <si>
    <t>0003016</t>
  </si>
  <si>
    <t>TFW89311</t>
  </si>
  <si>
    <t>（福）如水福祉会</t>
  </si>
  <si>
    <t>千葉市緑区大椎町1199-2</t>
  </si>
  <si>
    <t>行木　道嗣</t>
  </si>
  <si>
    <t>たいよう保育園</t>
  </si>
  <si>
    <t>0003017</t>
  </si>
  <si>
    <t>LYW86869</t>
  </si>
  <si>
    <t>（福）千葉福祉会</t>
  </si>
  <si>
    <t>千葉市若葉区みつわ台3-12-1</t>
  </si>
  <si>
    <t>松ケ丘保育園</t>
  </si>
  <si>
    <t>0003018</t>
  </si>
  <si>
    <t>GMN43745</t>
  </si>
  <si>
    <t>（福）清流福祉会</t>
  </si>
  <si>
    <t>千葉市中央区松ケ丘町563-1</t>
  </si>
  <si>
    <t>渡辺　光範</t>
  </si>
  <si>
    <t>0003019</t>
  </si>
  <si>
    <t>MSL97981</t>
  </si>
  <si>
    <t>（福）扶葉福祉会</t>
  </si>
  <si>
    <t>千葉市稲毛区作草部町698-3</t>
  </si>
  <si>
    <t>木村　秀二</t>
  </si>
  <si>
    <t>すずらん保育園</t>
  </si>
  <si>
    <t>0003020</t>
  </si>
  <si>
    <t>SBI45276</t>
  </si>
  <si>
    <t>（福）精粋福祉会</t>
  </si>
  <si>
    <t>千葉市若葉区若松町2106-3</t>
  </si>
  <si>
    <t>赤塚　美枝子</t>
  </si>
  <si>
    <t>なぎさ保育園</t>
  </si>
  <si>
    <t>0003021</t>
  </si>
  <si>
    <t>KEO32845</t>
  </si>
  <si>
    <t>（福）愛誠福祉会</t>
  </si>
  <si>
    <t>千葉市美浜区高浜4-4-1</t>
  </si>
  <si>
    <t>南小中台保育園</t>
  </si>
  <si>
    <t>0003022</t>
  </si>
  <si>
    <t>XBE59699</t>
  </si>
  <si>
    <t>（福）南小中台福祉会</t>
  </si>
  <si>
    <t>千葉市稲毛区小仲台8-21-1</t>
  </si>
  <si>
    <t>原　八代重</t>
  </si>
  <si>
    <t>もみじ保育園</t>
  </si>
  <si>
    <t>0003023</t>
  </si>
  <si>
    <t>BBR39055</t>
  </si>
  <si>
    <t>（福）光楓福祉会</t>
  </si>
  <si>
    <t>千葉市美浜区磯辺5-14-5</t>
  </si>
  <si>
    <t>おゆみ野保育園</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</si>
  <si>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</si>
  <si>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</si>
  <si>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</si>
  <si>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</si>
  <si>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</si>
  <si>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</si>
  <si>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</si>
  <si>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</si>
  <si>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</si>
  <si>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</si>
  <si>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</si>
  <si>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</si>
  <si>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</si>
  <si>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明和輝保育園</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</si>
  <si>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</si>
  <si>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</si>
  <si>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</si>
  <si>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</si>
  <si>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</si>
  <si>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</si>
  <si>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</si>
  <si>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</si>
  <si>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</si>
  <si>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</si>
  <si>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</si>
  <si>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</si>
  <si>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</si>
  <si>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</si>
  <si>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</si>
  <si>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</si>
  <si>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</si>
  <si>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</si>
  <si>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</si>
  <si>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</si>
  <si>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</si>
  <si>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</si>
  <si>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</si>
  <si>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</si>
  <si>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</si>
  <si>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</si>
  <si>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</si>
  <si>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</si>
  <si>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</si>
  <si>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</si>
  <si>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</si>
  <si>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</si>
  <si>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</si>
  <si>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</si>
  <si>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</si>
  <si>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</si>
  <si>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</si>
  <si>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</si>
  <si>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</si>
  <si>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</si>
  <si>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</si>
  <si>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</si>
  <si>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</si>
  <si>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</si>
  <si>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</si>
  <si>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</si>
  <si>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</si>
  <si>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</si>
  <si>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</si>
  <si>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</si>
  <si>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</si>
  <si>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</si>
  <si>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</si>
  <si>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</si>
  <si>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</si>
  <si>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</si>
  <si>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</si>
  <si>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</si>
  <si>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</si>
  <si>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</si>
  <si>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</si>
  <si>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</si>
  <si>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</si>
  <si>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</si>
  <si>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</si>
  <si>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</si>
  <si>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</si>
  <si>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</si>
  <si>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河口　知子</t>
  </si>
  <si>
    <t>0003047</t>
  </si>
  <si>
    <t>DBZ89497</t>
  </si>
  <si>
    <t>0003048</t>
  </si>
  <si>
    <t>DGI14719</t>
  </si>
  <si>
    <t>（福）大きな家族</t>
  </si>
  <si>
    <t>間山　有子</t>
  </si>
  <si>
    <t>0003049</t>
  </si>
  <si>
    <t>YXO54585</t>
  </si>
  <si>
    <t>佐藤 敏光</t>
  </si>
  <si>
    <t>千葉市稲毛区小仲台5－3－2</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</si>
  <si>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</si>
  <si>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</si>
  <si>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</si>
  <si>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</si>
  <si>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</si>
  <si>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</si>
  <si>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</si>
  <si>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</si>
  <si>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</si>
  <si>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</si>
  <si>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</si>
  <si>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</si>
  <si>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</si>
  <si>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</si>
  <si>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</si>
  <si>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泉保育園</t>
  </si>
  <si>
    <t>0003059</t>
  </si>
  <si>
    <t>PDD68257</t>
  </si>
  <si>
    <t>千葉市花見川区幕張本郷６丁目２１－２０</t>
  </si>
  <si>
    <t>大溝　廣子</t>
  </si>
  <si>
    <t>0003060</t>
  </si>
  <si>
    <t>EZT82070</t>
  </si>
  <si>
    <t>0003061</t>
  </si>
  <si>
    <t>（福）中央総合福祉会</t>
  </si>
  <si>
    <t>千葉市若葉区都賀５丁目１番１１号</t>
  </si>
  <si>
    <t>岩館　秀</t>
  </si>
  <si>
    <t>0003062</t>
  </si>
  <si>
    <t>QVY33597</t>
  </si>
  <si>
    <t>森　信介</t>
  </si>
  <si>
    <t>0003063</t>
  </si>
  <si>
    <t>HHG67567</t>
  </si>
  <si>
    <t>千葉市緑区大膳野町1－6</t>
  </si>
  <si>
    <t>0003064</t>
  </si>
  <si>
    <t>HYN13450</t>
  </si>
  <si>
    <t>（福）愛の園福祉会</t>
  </si>
  <si>
    <t>八千代市米本1359　米本団地4街区39棟</t>
  </si>
  <si>
    <t>堀口　路加</t>
  </si>
  <si>
    <t>0003065</t>
  </si>
  <si>
    <t>WWZ72312</t>
  </si>
  <si>
    <t>千葉市中央区新田町7－16　フォントビル１．２階</t>
  </si>
  <si>
    <t>0003066</t>
  </si>
  <si>
    <t>LMA81498</t>
  </si>
  <si>
    <t>東京都渋谷区恵比寿西2-4-5星ビル4階</t>
  </si>
  <si>
    <t>太田　明子</t>
  </si>
  <si>
    <t>0003067</t>
  </si>
  <si>
    <t>GGW30806</t>
  </si>
  <si>
    <t>長澤　宏昭</t>
  </si>
  <si>
    <t>0003068</t>
  </si>
  <si>
    <t>NXM17568</t>
  </si>
  <si>
    <t>0003069</t>
  </si>
  <si>
    <t>URR79704</t>
  </si>
  <si>
    <t>千葉市花見川区幕張本郷2-21-3</t>
  </si>
  <si>
    <t>岩根　健二</t>
  </si>
  <si>
    <t>0003070</t>
  </si>
  <si>
    <t>BVT90892</t>
  </si>
  <si>
    <t>（有）鎌野</t>
  </si>
  <si>
    <t>千葉市中央区白旗3-1-4</t>
  </si>
  <si>
    <t>鎌野　郁美</t>
  </si>
  <si>
    <t>0003071</t>
  </si>
  <si>
    <t>JRW10635</t>
  </si>
  <si>
    <t>（福）宙福祉会</t>
  </si>
  <si>
    <t>千葉市稲毛区稲毛東4-2-21</t>
  </si>
  <si>
    <t>大場　義之</t>
  </si>
  <si>
    <t>1210012</t>
  </si>
  <si>
    <t>YYD29230</t>
  </si>
  <si>
    <t>1210013</t>
  </si>
  <si>
    <t>EVD97540</t>
  </si>
  <si>
    <t>1210014</t>
  </si>
  <si>
    <t>SOB14087</t>
  </si>
  <si>
    <t>千葉市緑区鎌取町273-146</t>
  </si>
  <si>
    <t>小関　伸哉</t>
  </si>
  <si>
    <t>1210015</t>
  </si>
  <si>
    <t>PCC95281</t>
  </si>
  <si>
    <t>柚上　啓子</t>
  </si>
  <si>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</si>
  <si>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</si>
  <si>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</si>
  <si>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</si>
  <si>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</si>
  <si>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</si>
  <si>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</si>
  <si>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</si>
  <si>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</si>
  <si>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</si>
  <si>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</si>
  <si>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</si>
  <si>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</si>
  <si>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</si>
  <si>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</si>
  <si>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</si>
  <si>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</si>
  <si>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</si>
  <si>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</si>
  <si>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</si>
  <si>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</si>
  <si>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</si>
  <si>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</si>
  <si>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</si>
  <si>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</si>
  <si>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</si>
  <si>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</si>
  <si>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</si>
  <si>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</si>
  <si>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</si>
  <si>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</si>
  <si>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</si>
  <si>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</si>
  <si>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</si>
  <si>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</si>
  <si>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</si>
  <si>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</si>
  <si>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</si>
  <si>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目片　智恵美</t>
  </si>
  <si>
    <t>1210111</t>
  </si>
  <si>
    <t>UDB96204</t>
  </si>
  <si>
    <t>千葉市美浜区幸町1丁目21－8　パルスクエア千葉203</t>
  </si>
  <si>
    <t>1210112</t>
  </si>
  <si>
    <t>CEM88108</t>
  </si>
  <si>
    <t>柏市増尾台3丁目6番41号</t>
  </si>
  <si>
    <t>岡崎　玲子</t>
  </si>
  <si>
    <t>1210114</t>
  </si>
  <si>
    <t>NSW27232</t>
  </si>
  <si>
    <t>千葉市花見川区作新台1‐6‐11</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</si>
  <si>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</si>
  <si>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</si>
  <si>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</si>
  <si>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</si>
  <si>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</si>
  <si>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</si>
  <si>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</si>
  <si>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</si>
  <si>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</si>
  <si>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</si>
  <si>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</si>
  <si>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</si>
  <si>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</si>
  <si>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</si>
  <si>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</si>
  <si>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</si>
  <si>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</si>
  <si>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</si>
  <si>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</si>
  <si>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</si>
  <si>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</si>
  <si>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</si>
  <si>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</si>
  <si>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</si>
  <si>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</si>
  <si>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</si>
  <si>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</si>
  <si>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</si>
  <si>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</si>
  <si>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</si>
  <si>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</si>
  <si>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</si>
  <si>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</si>
  <si>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</si>
  <si>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</si>
  <si>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</si>
  <si>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</si>
  <si>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</si>
  <si>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</si>
  <si>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</si>
  <si>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</si>
  <si>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</si>
  <si>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</si>
  <si>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</si>
  <si>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</si>
  <si>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</si>
  <si>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</si>
  <si>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</si>
  <si>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</si>
  <si>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</si>
  <si>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</si>
  <si>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</si>
  <si>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</si>
  <si>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</si>
  <si>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</si>
  <si>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</si>
  <si>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</si>
  <si>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</si>
  <si>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</si>
  <si>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</si>
  <si>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</si>
  <si>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</si>
  <si>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</si>
  <si>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</si>
  <si>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</si>
  <si>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</si>
  <si>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</si>
  <si>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</si>
  <si>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</si>
  <si>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</si>
  <si>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八千代市勝田１２６０－５</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</si>
  <si>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</si>
  <si>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</si>
  <si>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</si>
  <si>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</si>
  <si>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</si>
  <si>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</si>
  <si>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</si>
  <si>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</si>
  <si>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</si>
  <si>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</si>
  <si>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</si>
  <si>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</si>
  <si>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</si>
  <si>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</si>
  <si>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</si>
  <si>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</si>
  <si>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1210334</t>
  </si>
  <si>
    <t>ETI16631</t>
  </si>
  <si>
    <t>1210335</t>
  </si>
  <si>
    <t>WAC19820</t>
  </si>
  <si>
    <t>東京都中央区銀座７丁目１６－１２　G-７ビルディング</t>
  </si>
  <si>
    <t>1210336</t>
  </si>
  <si>
    <t>DVG40717</t>
  </si>
  <si>
    <t>（株）かえで</t>
  </si>
  <si>
    <t>千葉市花見川区幕張町５丁目４９８番２号</t>
  </si>
  <si>
    <t>小林　尚司</t>
  </si>
  <si>
    <t>1210400</t>
  </si>
  <si>
    <t>ZVV53733</t>
  </si>
  <si>
    <t>千葉市花見川区検見川町３－３２６－３</t>
  </si>
  <si>
    <t>1210344</t>
  </si>
  <si>
    <t>CWU15563</t>
  </si>
  <si>
    <t>千葉市若葉区西都賀３－１７－１２</t>
  </si>
  <si>
    <t>1210346</t>
  </si>
  <si>
    <t>MVL59956</t>
  </si>
  <si>
    <t>1210347</t>
  </si>
  <si>
    <t>DFX49332</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</si>
  <si>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</si>
  <si>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</si>
  <si>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</si>
  <si>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</si>
  <si>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</si>
  <si>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</si>
  <si>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</si>
  <si>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</si>
  <si>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</si>
  <si>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</si>
  <si>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</si>
  <si>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佐々木　豊</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</si>
  <si>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</si>
  <si>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</si>
  <si>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</si>
  <si>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</si>
  <si>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</si>
  <si>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</si>
  <si>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</si>
  <si>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</si>
  <si>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</si>
  <si>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</si>
  <si>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</si>
  <si>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</si>
  <si>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</si>
  <si>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</si>
  <si>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</si>
  <si>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</si>
  <si>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</si>
  <si>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</si>
  <si>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</si>
  <si>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</si>
  <si>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</si>
  <si>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千葉市中央区白旗３丁目１－４</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</si>
  <si>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</si>
  <si>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</si>
  <si>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</si>
  <si>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</si>
  <si>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</si>
  <si>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</si>
  <si>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</si>
  <si>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</si>
  <si>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</si>
  <si>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</si>
  <si>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</si>
  <si>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</si>
  <si>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</si>
  <si>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千葉市若葉区桜木北2丁目10番6号</t>
  </si>
  <si>
    <t>ミュラー　道代</t>
  </si>
  <si>
    <t>あすみ東保育園</t>
  </si>
  <si>
    <t>1210507</t>
  </si>
  <si>
    <t>ELP22955</t>
  </si>
  <si>
    <t>（株）GOLDLUYS</t>
  </si>
  <si>
    <t>千葉市緑区あすみが丘東４丁目９番地２</t>
  </si>
  <si>
    <t>粒良　知史</t>
  </si>
  <si>
    <t>1210508</t>
  </si>
  <si>
    <t>HAT99820</t>
  </si>
  <si>
    <t>1210510</t>
  </si>
  <si>
    <t>YHK28313</t>
  </si>
  <si>
    <t>1210532</t>
  </si>
  <si>
    <t>TYH25374</t>
  </si>
  <si>
    <t>1210512</t>
  </si>
  <si>
    <t>FRA38244</t>
  </si>
  <si>
    <t>西村　麻衣</t>
  </si>
  <si>
    <t>1210535</t>
  </si>
  <si>
    <t>JNS94101</t>
  </si>
  <si>
    <t>星　恵子</t>
  </si>
  <si>
    <t>1210581</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</si>
  <si>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</si>
  <si>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</si>
  <si>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</si>
  <si>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</si>
  <si>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</si>
  <si>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</si>
  <si>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</si>
  <si>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</si>
  <si>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</si>
  <si>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</si>
  <si>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</si>
  <si>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</si>
  <si>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</si>
  <si>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</si>
  <si>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</si>
  <si>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</si>
  <si>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</si>
  <si>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</si>
  <si>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</si>
  <si>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</si>
  <si>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前地　美紀</t>
  </si>
  <si>
    <t>1210608</t>
  </si>
  <si>
    <t>NGP35616</t>
  </si>
  <si>
    <t>京都府京都市下京区烏丸通五条下る大坂町３８２－１</t>
  </si>
  <si>
    <t>1210675</t>
  </si>
  <si>
    <t>COL81357</t>
  </si>
  <si>
    <t>千葉県千葉市中央区末広２丁目１２番１７号</t>
  </si>
  <si>
    <t>２　認定こども園</t>
    <rPh sb="2" eb="8">
      <t>ニンテイ</t>
    </rPh>
    <phoneticPr fontId="4"/>
  </si>
  <si>
    <t>0003013</t>
  </si>
  <si>
    <t>NVE78827</t>
  </si>
  <si>
    <t>幼保連携型認定こども園　打瀬保育園</t>
  </si>
  <si>
    <t>0003026</t>
  </si>
  <si>
    <t>SGV81024</t>
  </si>
  <si>
    <t>幼保連携型認定こども園　千葉女子専門学校附属聖こども園</t>
  </si>
  <si>
    <t>0003057</t>
  </si>
  <si>
    <t>BQT98518</t>
  </si>
  <si>
    <t>増田　和人</t>
  </si>
  <si>
    <t>幼保連携型認定こども園　ウィズダムナーサリースクール</t>
  </si>
  <si>
    <t>0003072</t>
  </si>
  <si>
    <t>CHI62351</t>
  </si>
  <si>
    <t>川口　礼子</t>
  </si>
  <si>
    <t>3210006</t>
  </si>
  <si>
    <t>KFM57060</t>
  </si>
  <si>
    <t>認定こども園　小ばと幼稚園</t>
  </si>
  <si>
    <t>3210118</t>
  </si>
  <si>
    <t>YCG22960</t>
  </si>
  <si>
    <t>認定こども園　白梅幼稚園</t>
  </si>
  <si>
    <t>3210134</t>
  </si>
  <si>
    <t>JZD58530</t>
  </si>
  <si>
    <t>3210135</t>
  </si>
  <si>
    <t>IEY27296</t>
  </si>
  <si>
    <t>認定こども園　葵幼稚園</t>
  </si>
  <si>
    <t>3210202</t>
  </si>
  <si>
    <t>QVB34045</t>
  </si>
  <si>
    <t>認定こども園　仁戸名幼稚園</t>
  </si>
  <si>
    <t>3210204</t>
  </si>
  <si>
    <t>ZPF41882</t>
  </si>
  <si>
    <t>認定こども園　はまの幼稚園</t>
  </si>
  <si>
    <t>3210206</t>
  </si>
  <si>
    <t>BQN48397</t>
  </si>
  <si>
    <t>認定こども園　ひまわり幼稚園</t>
  </si>
  <si>
    <t>3210207</t>
  </si>
  <si>
    <t>WQI20650</t>
  </si>
  <si>
    <t>認定こども園　みつわ台幼稚園</t>
  </si>
  <si>
    <t>3210208</t>
  </si>
  <si>
    <t>UCC31844</t>
  </si>
  <si>
    <t>認定こども園　キッズビレッジ</t>
  </si>
  <si>
    <t>3210210</t>
  </si>
  <si>
    <t>MGP17295</t>
  </si>
  <si>
    <t>認定こども園　ほまれ幼稚園</t>
  </si>
  <si>
    <t>3210211</t>
  </si>
  <si>
    <t>EUI33058</t>
  </si>
  <si>
    <t>認定こども園　あいりす幼稚園</t>
  </si>
  <si>
    <t>3210212</t>
  </si>
  <si>
    <t>KWM21249</t>
  </si>
  <si>
    <t>認定こども園　高洲幼稚園</t>
  </si>
  <si>
    <t>3210213</t>
  </si>
  <si>
    <t>NUF53325</t>
  </si>
  <si>
    <t>認定こども園　高浜幼稚園</t>
  </si>
  <si>
    <t>3210214</t>
  </si>
  <si>
    <t>GMS31129</t>
  </si>
  <si>
    <t>認定こども園　千葉さざなみ幼稚園</t>
  </si>
  <si>
    <t>3210215</t>
  </si>
  <si>
    <t>MPR13959</t>
  </si>
  <si>
    <t>認定こども園　真砂幼稚園</t>
  </si>
  <si>
    <t>3210216</t>
  </si>
  <si>
    <t>LXV18253</t>
  </si>
  <si>
    <t>3210322</t>
  </si>
  <si>
    <t>NBP48057</t>
  </si>
  <si>
    <t>3210323</t>
  </si>
  <si>
    <t>PXI11869</t>
  </si>
  <si>
    <t>3210324</t>
  </si>
  <si>
    <t>3210325</t>
  </si>
  <si>
    <t>WNH32107</t>
  </si>
  <si>
    <t>3210326</t>
  </si>
  <si>
    <t>WCN98378</t>
  </si>
  <si>
    <t>認定こども園　かしの木学園　かしの木園</t>
    <rPh sb="0" eb="2">
      <t>ニンテイ</t>
    </rPh>
    <rPh sb="5" eb="6">
      <t>エン</t>
    </rPh>
    <rPh sb="10" eb="11">
      <t>キ</t>
    </rPh>
    <rPh sb="11" eb="13">
      <t>ガクエン</t>
    </rPh>
    <rPh sb="17" eb="18">
      <t>キ</t>
    </rPh>
    <rPh sb="18" eb="19">
      <t>エン</t>
    </rPh>
    <phoneticPr fontId="4"/>
  </si>
  <si>
    <t>3210327</t>
  </si>
  <si>
    <t>RQA91423</t>
  </si>
  <si>
    <t>3210476</t>
  </si>
  <si>
    <t>UVK30141</t>
  </si>
  <si>
    <t>認定こども園　都幼稚園</t>
  </si>
  <si>
    <t>3210477</t>
  </si>
  <si>
    <t>NUD11102</t>
  </si>
  <si>
    <t>3210478</t>
  </si>
  <si>
    <t>CFP67058</t>
  </si>
  <si>
    <t>3210479</t>
  </si>
  <si>
    <t>KIK39280</t>
  </si>
  <si>
    <t>3210480</t>
  </si>
  <si>
    <t>ROZ24113</t>
  </si>
  <si>
    <t>3210493</t>
  </si>
  <si>
    <t>LXF39745</t>
  </si>
  <si>
    <t>3210592</t>
  </si>
  <si>
    <t>NNJ69388</t>
  </si>
  <si>
    <t>3210593</t>
  </si>
  <si>
    <t>XVD78126</t>
  </si>
  <si>
    <t>3210594</t>
  </si>
  <si>
    <t>PKV27593</t>
  </si>
  <si>
    <t>３　幼稚園</t>
    <rPh sb="2" eb="5">
      <t>ｙ</t>
    </rPh>
    <phoneticPr fontId="4"/>
  </si>
  <si>
    <t>CBH64602</t>
  </si>
  <si>
    <t>由田学園千葉幼稚園</t>
    <rPh sb="0" eb="1">
      <t>ユウ</t>
    </rPh>
    <rPh sb="1" eb="2">
      <t>デン</t>
    </rPh>
    <rPh sb="2" eb="4">
      <t>ガクエン</t>
    </rPh>
    <rPh sb="4" eb="6">
      <t>チバ</t>
    </rPh>
    <rPh sb="6" eb="9">
      <t>ヨウチエン</t>
    </rPh>
    <phoneticPr fontId="4"/>
  </si>
  <si>
    <t>2210595</t>
  </si>
  <si>
    <t>MFU14770</t>
  </si>
  <si>
    <t>４　小規模保育事業</t>
    <rPh sb="2" eb="9">
      <t>ショウキボ</t>
    </rPh>
    <phoneticPr fontId="4"/>
  </si>
  <si>
    <t>青葉の森保育館</t>
  </si>
  <si>
    <t>4210007</t>
  </si>
  <si>
    <t>LGG95994</t>
  </si>
  <si>
    <t>ZBU20452</t>
  </si>
  <si>
    <t>千葉市中央区院内2丁目17番25号</t>
  </si>
  <si>
    <t>4210009</t>
  </si>
  <si>
    <t>NFW84278</t>
  </si>
  <si>
    <t>キートスチャイルドケア みつわ台</t>
    <rPh sb="15" eb="16">
      <t>ダイ</t>
    </rPh>
    <phoneticPr fontId="4"/>
  </si>
  <si>
    <t>4210010</t>
  </si>
  <si>
    <t>PSO26582</t>
  </si>
  <si>
    <t>森のおうち　コッコロ</t>
  </si>
  <si>
    <t>4210011</t>
  </si>
  <si>
    <t>TMT64937</t>
  </si>
  <si>
    <t>Kid's Patio まくはり園</t>
  </si>
  <si>
    <t>4210023</t>
  </si>
  <si>
    <t>BZX83408</t>
  </si>
  <si>
    <t>飛彈　誠</t>
  </si>
  <si>
    <t>ぷち・いろは</t>
  </si>
  <si>
    <t>4210025</t>
  </si>
  <si>
    <t>HKO52640</t>
  </si>
  <si>
    <t>星のおうち千葉中央</t>
  </si>
  <si>
    <t>4210026</t>
  </si>
  <si>
    <t>CRG21084</t>
  </si>
  <si>
    <t>4210027</t>
  </si>
  <si>
    <t>DSX34597</t>
  </si>
  <si>
    <t>べびぃまーむ</t>
  </si>
  <si>
    <t>4210028</t>
  </si>
  <si>
    <t>UKS91712</t>
  </si>
  <si>
    <t>アストロミニキャンプ小仲台</t>
  </si>
  <si>
    <t>4210029</t>
  </si>
  <si>
    <t>TJK83371</t>
  </si>
  <si>
    <t>ミルキーウェイ</t>
  </si>
  <si>
    <t>4210030</t>
  </si>
  <si>
    <t>UNM66334</t>
  </si>
  <si>
    <t>そらまめ千葉西口駅前園</t>
  </si>
  <si>
    <t>4210036</t>
  </si>
  <si>
    <t>IOJ43426</t>
  </si>
  <si>
    <t>千葉わくわく園</t>
  </si>
  <si>
    <t>4210541</t>
  </si>
  <si>
    <t>DAD58969</t>
  </si>
  <si>
    <t>4210038</t>
  </si>
  <si>
    <t>ABM87744</t>
  </si>
  <si>
    <t>ほしのこキッズルーム</t>
  </si>
  <si>
    <t>4210040</t>
  </si>
  <si>
    <t>XFI88941</t>
  </si>
  <si>
    <t>4210122</t>
  </si>
  <si>
    <t>TAD34051</t>
  </si>
  <si>
    <t>RXE17326</t>
  </si>
  <si>
    <t>キッズスペース・ウィーピー幕張本郷</t>
    <rPh sb="13" eb="15">
      <t>マクハリ</t>
    </rPh>
    <rPh sb="15" eb="17">
      <t>ホンゴウ</t>
    </rPh>
    <phoneticPr fontId="4"/>
  </si>
  <si>
    <t>4210124</t>
  </si>
  <si>
    <t>LAP28668</t>
  </si>
  <si>
    <t>4210203</t>
  </si>
  <si>
    <t>SML57236</t>
  </si>
  <si>
    <t>ZTR63909</t>
  </si>
  <si>
    <t>若菜　俊明</t>
  </si>
  <si>
    <t>にじいろキャンディ検見川園</t>
  </si>
  <si>
    <t>4210217</t>
  </si>
  <si>
    <t>XNY67915</t>
  </si>
  <si>
    <t>マミー＆ミー幕張園</t>
  </si>
  <si>
    <t>4210218</t>
  </si>
  <si>
    <t>JYL82503</t>
  </si>
  <si>
    <t>小規模保育　ひまわりえん</t>
  </si>
  <si>
    <t>4210219</t>
  </si>
  <si>
    <t>IDB32717</t>
  </si>
  <si>
    <t>みつばちキッズ</t>
  </si>
  <si>
    <t>4210220</t>
  </si>
  <si>
    <t>NDS30905</t>
  </si>
  <si>
    <t>Ｋｉｄｓ　Ｒｅｓｏｒｔ　ＳＯＧＡ</t>
  </si>
  <si>
    <t>4210221</t>
  </si>
  <si>
    <t>AKC67211</t>
  </si>
  <si>
    <t>スクルドエンジェル稲毛駅前園</t>
  </si>
  <si>
    <t>4210222</t>
  </si>
  <si>
    <t>IAJ17051</t>
  </si>
  <si>
    <t>4210237</t>
  </si>
  <si>
    <t>PJH86092</t>
  </si>
  <si>
    <t>キートスチャイルドケア新千葉</t>
    <rPh sb="11" eb="14">
      <t>シンチバ</t>
    </rPh>
    <phoneticPr fontId="4"/>
  </si>
  <si>
    <t>4210258</t>
  </si>
  <si>
    <t>OYQ32303</t>
  </si>
  <si>
    <t>稲毛ふわり保育室</t>
    <rPh sb="0" eb="2">
      <t>イナゲ</t>
    </rPh>
    <rPh sb="5" eb="8">
      <t>ホイクシツ</t>
    </rPh>
    <phoneticPr fontId="4"/>
  </si>
  <si>
    <t>4210260</t>
  </si>
  <si>
    <t>LJU52391</t>
  </si>
  <si>
    <t>4210261</t>
  </si>
  <si>
    <t>NXF53212</t>
  </si>
  <si>
    <t>千葉市緑区刈田子町308-10</t>
  </si>
  <si>
    <t>WTG68140</t>
  </si>
  <si>
    <t>4210329</t>
  </si>
  <si>
    <t>GBZ25254</t>
  </si>
  <si>
    <t>4210330</t>
  </si>
  <si>
    <t>QAM48482</t>
  </si>
  <si>
    <t>4210331</t>
  </si>
  <si>
    <t>ABU72186</t>
  </si>
  <si>
    <t>4210338</t>
  </si>
  <si>
    <t>DSY46820</t>
  </si>
  <si>
    <t>4210339</t>
  </si>
  <si>
    <t>GIG37770</t>
  </si>
  <si>
    <t>糠谷　和弘</t>
  </si>
  <si>
    <t>4210340</t>
  </si>
  <si>
    <t>BMV43409</t>
  </si>
  <si>
    <t>4210341</t>
  </si>
  <si>
    <t>RBA11066</t>
  </si>
  <si>
    <t>4210342</t>
  </si>
  <si>
    <t>UVG36031</t>
  </si>
  <si>
    <t>（一社）絲</t>
  </si>
  <si>
    <t>千葉市花見川区花園1-19-11　田村ビル201号</t>
  </si>
  <si>
    <t>4210349</t>
  </si>
  <si>
    <t>RUZ15774</t>
  </si>
  <si>
    <t>EPU39365</t>
  </si>
  <si>
    <t>（株）つぼみ</t>
  </si>
  <si>
    <t>千葉市稲毛区緑町1-21-6</t>
  </si>
  <si>
    <t>河野　妙登利</t>
  </si>
  <si>
    <t>4210354</t>
  </si>
  <si>
    <t>ZVZ87255</t>
  </si>
  <si>
    <t>佐藤　禎子</t>
  </si>
  <si>
    <t>4210393</t>
  </si>
  <si>
    <t>QZY19038</t>
  </si>
  <si>
    <t>4210394</t>
  </si>
  <si>
    <t>KKT22191</t>
  </si>
  <si>
    <t>4210395</t>
  </si>
  <si>
    <t>ESE84750</t>
  </si>
  <si>
    <t>4210396</t>
  </si>
  <si>
    <t>VST40735</t>
  </si>
  <si>
    <t>4210398</t>
  </si>
  <si>
    <t>JUO52235</t>
  </si>
  <si>
    <t>4210481</t>
  </si>
  <si>
    <t>ULC25004</t>
  </si>
  <si>
    <t>4210483</t>
  </si>
  <si>
    <t>MXN21338</t>
  </si>
  <si>
    <t>HPR29795</t>
  </si>
  <si>
    <t>渡邊　彰</t>
  </si>
  <si>
    <t>どれみ園</t>
  </si>
  <si>
    <t>4210487</t>
  </si>
  <si>
    <t>YGA86393</t>
  </si>
  <si>
    <t>4210488</t>
  </si>
  <si>
    <t>QKR10932</t>
  </si>
  <si>
    <t>4210489</t>
  </si>
  <si>
    <t>BLP67334</t>
  </si>
  <si>
    <t>AOX52367</t>
  </si>
  <si>
    <t>千葉市美浜区高洲３丁目１４－１－２０２</t>
  </si>
  <si>
    <t>4210536</t>
  </si>
  <si>
    <t>TNP86886</t>
  </si>
  <si>
    <t>4210590</t>
  </si>
  <si>
    <t>CPE64711</t>
  </si>
  <si>
    <t>4210596</t>
  </si>
  <si>
    <t>OJA33285</t>
  </si>
  <si>
    <t>4210597</t>
  </si>
  <si>
    <t>EPB11627</t>
  </si>
  <si>
    <t>DKL89410</t>
  </si>
  <si>
    <t>セルテック（株）</t>
  </si>
  <si>
    <t>北海道士別市南町西４区４７１</t>
  </si>
  <si>
    <t>4210600</t>
  </si>
  <si>
    <t>SUG44922</t>
  </si>
  <si>
    <t>XFB11265</t>
  </si>
  <si>
    <t>ミラクルーレ（株）</t>
  </si>
  <si>
    <t>千葉県千葉市美浜区真砂２丁目２４－１０アンシャンテ21</t>
  </si>
  <si>
    <t>髙井　宏行</t>
  </si>
  <si>
    <t>５　事業所内保育事業</t>
    <rPh sb="2" eb="5">
      <t>ジギョウショ</t>
    </rPh>
    <rPh sb="5" eb="6">
      <t>ナイ</t>
    </rPh>
    <rPh sb="6" eb="8">
      <t>ホイク</t>
    </rPh>
    <rPh sb="8" eb="10">
      <t>ジギョウ</t>
    </rPh>
    <phoneticPr fontId="4"/>
  </si>
  <si>
    <t>千葉医療センターつばき保育園</t>
  </si>
  <si>
    <t>7210041</t>
  </si>
  <si>
    <t>AIE60995</t>
  </si>
  <si>
    <t>園生幼稚園附属園生保育園</t>
  </si>
  <si>
    <t>7210042</t>
  </si>
  <si>
    <t>PDQ23093</t>
  </si>
  <si>
    <t>ひまわり保育室</t>
  </si>
  <si>
    <t>7210043</t>
  </si>
  <si>
    <t>DSV27809</t>
  </si>
  <si>
    <t>みどりの森めばえ保育園</t>
  </si>
  <si>
    <t>7210044</t>
  </si>
  <si>
    <t>BRV69709</t>
  </si>
  <si>
    <t>美浜ナーサリーささえ愛</t>
  </si>
  <si>
    <t>7210045</t>
  </si>
  <si>
    <t>IUC92602</t>
  </si>
  <si>
    <t>イオンゆめみらい保育園　幕張新都心</t>
    <rPh sb="12" eb="14">
      <t>マクハリ</t>
    </rPh>
    <rPh sb="14" eb="15">
      <t>シン</t>
    </rPh>
    <rPh sb="15" eb="17">
      <t>トシン</t>
    </rPh>
    <phoneticPr fontId="4"/>
  </si>
  <si>
    <t>7210097</t>
  </si>
  <si>
    <t>PMF85399</t>
  </si>
  <si>
    <t>うみかぜ南町保育園</t>
  </si>
  <si>
    <t>7210238</t>
  </si>
  <si>
    <t>VYB32279</t>
  </si>
  <si>
    <t>ナーサリーホーム稲毛東</t>
  </si>
  <si>
    <t>7210351</t>
  </si>
  <si>
    <t>QGC37757</t>
  </si>
  <si>
    <t>7210399</t>
  </si>
  <si>
    <t>JSA45898</t>
  </si>
  <si>
    <t>7210602</t>
  </si>
  <si>
    <t>WHL37537</t>
  </si>
  <si>
    <t>（株）CRECER</t>
  </si>
  <si>
    <t>６　家庭的保育事業</t>
    <rPh sb="2" eb="9">
      <t>カテイ</t>
    </rPh>
    <phoneticPr fontId="4"/>
  </si>
  <si>
    <t>5210001</t>
  </si>
  <si>
    <t>WOF42628</t>
  </si>
  <si>
    <t/>
  </si>
  <si>
    <t>5210002</t>
  </si>
  <si>
    <t>BJB41210</t>
  </si>
  <si>
    <t>5210524</t>
  </si>
  <si>
    <t>DYJ86245</t>
  </si>
  <si>
    <t>5210004</t>
  </si>
  <si>
    <t>TPM17219</t>
  </si>
  <si>
    <t>5210417</t>
  </si>
  <si>
    <t xml:space="preserve">5210418 </t>
  </si>
  <si>
    <t>IJJ71564</t>
  </si>
  <si>
    <t>5210537</t>
  </si>
  <si>
    <t>みどり保育園</t>
  </si>
  <si>
    <t>ナーセリー鏡戸</t>
  </si>
  <si>
    <t>ふぇりーちぇほいくえん</t>
  </si>
  <si>
    <t>ほのぼのたんぽぽほいくえん</t>
  </si>
  <si>
    <t>そが中央保育園</t>
  </si>
  <si>
    <t>すえひろ保育園</t>
  </si>
  <si>
    <t>千葉こども保育園</t>
  </si>
  <si>
    <t>にじのいろ保育園</t>
  </si>
  <si>
    <t>日乃出保育園</t>
  </si>
  <si>
    <t>スクルドエンジェル保育園稲毛園</t>
  </si>
  <si>
    <t>ＫＯＲＵ保育園</t>
  </si>
  <si>
    <t>都賀せいわ保育園</t>
  </si>
  <si>
    <t>やまどり保育園</t>
  </si>
  <si>
    <t>マリア保育園</t>
  </si>
  <si>
    <t>稲毛こどもの木保育園</t>
  </si>
  <si>
    <t>アンファンジュール保育園おゆみ野</t>
  </si>
  <si>
    <t>キッズガーデン海浜幕張保育園</t>
  </si>
  <si>
    <t>ドルフィンキッズ保育園</t>
  </si>
  <si>
    <t>小ばと会なでしこ保育園</t>
  </si>
  <si>
    <t>幼保連携型認定こども園　植草学園大学附属弁天こども園</t>
  </si>
  <si>
    <t>星のおうち幕張</t>
  </si>
  <si>
    <t>ハニーキッズ草野園</t>
  </si>
  <si>
    <t>スクルドエンジェル検見川浜園</t>
  </si>
  <si>
    <t>ちいさなおうち　ふたば</t>
  </si>
  <si>
    <t>梅乃園幼稚園附属０・１・２ﾅｰｻﾘｰ</t>
  </si>
  <si>
    <t>Kids Resort CHIBADERA</t>
  </si>
  <si>
    <t>蘇我うらら保育室</t>
  </si>
  <si>
    <t>キッズフィールド幕張みなみ園</t>
  </si>
  <si>
    <t>てぃだまちキッズ新検見川駅前</t>
  </si>
  <si>
    <t>幕張本郷なないろ保育室</t>
  </si>
  <si>
    <t>オーチャード・キッズ稲毛海岸園</t>
  </si>
  <si>
    <t>かるがも蘇我園</t>
  </si>
  <si>
    <t>チャイルドケアセンター プレイディア</t>
  </si>
  <si>
    <t>ほのぼのくるみのおうち</t>
  </si>
  <si>
    <t>新検見川駅前キッズルーム</t>
  </si>
  <si>
    <t>童夢ガーデン　おゆみ野</t>
  </si>
  <si>
    <t xml:space="preserve">稲毛幼稚園附属　稲毛くれよんナーサリー </t>
  </si>
  <si>
    <t xml:space="preserve">ジョイア　千葉園 </t>
  </si>
  <si>
    <t>まきの木えん</t>
  </si>
  <si>
    <t>エデュケア・チルドレンズ・ハウス　にじ</t>
  </si>
  <si>
    <t>おうちほいく　ふたば</t>
  </si>
  <si>
    <t>おうちほいく　もみじのて</t>
  </si>
  <si>
    <t>いそべのおうち</t>
  </si>
  <si>
    <t>こどものいえ　おあふ</t>
  </si>
  <si>
    <t>総数</t>
    <rPh sb="0" eb="2">
      <t>ソウスウ</t>
    </rPh>
    <phoneticPr fontId="20"/>
  </si>
  <si>
    <t>認可計</t>
    <rPh sb="0" eb="2">
      <t>ニンカ</t>
    </rPh>
    <rPh sb="2" eb="3">
      <t>ケイ</t>
    </rPh>
    <phoneticPr fontId="20"/>
  </si>
  <si>
    <t>認可外計</t>
    <rPh sb="0" eb="2">
      <t>ニンカ</t>
    </rPh>
    <rPh sb="2" eb="3">
      <t>ガイ</t>
    </rPh>
    <rPh sb="3" eb="4">
      <t>ケイ</t>
    </rPh>
    <phoneticPr fontId="20"/>
  </si>
  <si>
    <t>保育園</t>
    <rPh sb="0" eb="3">
      <t>ホイクエン</t>
    </rPh>
    <phoneticPr fontId="20"/>
  </si>
  <si>
    <t>幼保認こ</t>
    <rPh sb="0" eb="2">
      <t>ヨウホ</t>
    </rPh>
    <rPh sb="2" eb="3">
      <t>ニン</t>
    </rPh>
    <phoneticPr fontId="20"/>
  </si>
  <si>
    <t>幼稚認こ</t>
    <rPh sb="0" eb="2">
      <t>ヨウチ</t>
    </rPh>
    <phoneticPr fontId="20"/>
  </si>
  <si>
    <t>保育認こ</t>
    <rPh sb="0" eb="2">
      <t>ホイク</t>
    </rPh>
    <phoneticPr fontId="20"/>
  </si>
  <si>
    <t>地方認こ</t>
    <rPh sb="0" eb="2">
      <t>チホウ</t>
    </rPh>
    <phoneticPr fontId="20"/>
  </si>
  <si>
    <t>幼稚</t>
    <rPh sb="0" eb="2">
      <t>ヨウチ</t>
    </rPh>
    <phoneticPr fontId="20"/>
  </si>
  <si>
    <t>小規模</t>
    <rPh sb="0" eb="3">
      <t>ショウキボ</t>
    </rPh>
    <phoneticPr fontId="20"/>
  </si>
  <si>
    <t>事業所</t>
    <rPh sb="0" eb="3">
      <t>ジギョウショ</t>
    </rPh>
    <phoneticPr fontId="20"/>
  </si>
  <si>
    <t>家庭</t>
    <rPh sb="0" eb="2">
      <t>カテイ</t>
    </rPh>
    <phoneticPr fontId="20"/>
  </si>
  <si>
    <t>企業</t>
    <rPh sb="0" eb="2">
      <t>キギョウ</t>
    </rPh>
    <phoneticPr fontId="20"/>
  </si>
  <si>
    <t>ルーム</t>
    <phoneticPr fontId="20"/>
  </si>
  <si>
    <t>中央区</t>
    <rPh sb="0" eb="3">
      <t>チュウオウク</t>
    </rPh>
    <phoneticPr fontId="23"/>
  </si>
  <si>
    <t>花見川区</t>
    <rPh sb="0" eb="3">
      <t>ハナミガワ</t>
    </rPh>
    <rPh sb="3" eb="4">
      <t>ク</t>
    </rPh>
    <phoneticPr fontId="23"/>
  </si>
  <si>
    <t>稲毛区</t>
    <rPh sb="0" eb="2">
      <t>イナゲ</t>
    </rPh>
    <rPh sb="2" eb="3">
      <t>ク</t>
    </rPh>
    <phoneticPr fontId="23"/>
  </si>
  <si>
    <t>若葉区</t>
    <rPh sb="0" eb="2">
      <t>ワカバ</t>
    </rPh>
    <rPh sb="2" eb="3">
      <t>ク</t>
    </rPh>
    <phoneticPr fontId="23"/>
  </si>
  <si>
    <t>緑区</t>
    <rPh sb="0" eb="1">
      <t>ミドリ</t>
    </rPh>
    <rPh sb="1" eb="2">
      <t>ク</t>
    </rPh>
    <phoneticPr fontId="23"/>
  </si>
  <si>
    <t>美浜区</t>
    <rPh sb="0" eb="2">
      <t>ミハマ</t>
    </rPh>
    <rPh sb="2" eb="3">
      <t>ク</t>
    </rPh>
    <phoneticPr fontId="23"/>
  </si>
  <si>
    <t>保育園</t>
    <rPh sb="0" eb="3">
      <t>ホイクエン</t>
    </rPh>
    <phoneticPr fontId="23"/>
  </si>
  <si>
    <t>幼保連携型認定こども園</t>
    <rPh sb="0" eb="1">
      <t>ヨウ</t>
    </rPh>
    <rPh sb="1" eb="2">
      <t>ホ</t>
    </rPh>
    <rPh sb="2" eb="5">
      <t>レンケイガタ</t>
    </rPh>
    <rPh sb="5" eb="7">
      <t>ニンテイ</t>
    </rPh>
    <rPh sb="10" eb="11">
      <t>エン</t>
    </rPh>
    <phoneticPr fontId="23"/>
  </si>
  <si>
    <t>幼稚園型認定こども園</t>
  </si>
  <si>
    <t>保育所型認定こども園</t>
    <rPh sb="0" eb="2">
      <t>ホイク</t>
    </rPh>
    <rPh sb="2" eb="3">
      <t>ショ</t>
    </rPh>
    <rPh sb="3" eb="4">
      <t>ガタ</t>
    </rPh>
    <rPh sb="4" eb="6">
      <t>ニンテイ</t>
    </rPh>
    <rPh sb="9" eb="10">
      <t>エン</t>
    </rPh>
    <phoneticPr fontId="23"/>
  </si>
  <si>
    <t>地方裁量型認定こども園</t>
    <rPh sb="0" eb="2">
      <t>チホウ</t>
    </rPh>
    <rPh sb="2" eb="5">
      <t>サイリョウガタ</t>
    </rPh>
    <rPh sb="5" eb="7">
      <t>ニンテイ</t>
    </rPh>
    <rPh sb="10" eb="11">
      <t>エン</t>
    </rPh>
    <phoneticPr fontId="23"/>
  </si>
  <si>
    <t>給付型幼稚園</t>
    <rPh sb="0" eb="3">
      <t>キュウフガタ</t>
    </rPh>
    <rPh sb="3" eb="6">
      <t>ヨウチエン</t>
    </rPh>
    <phoneticPr fontId="20"/>
  </si>
  <si>
    <t>小規模保育事業</t>
  </si>
  <si>
    <t>事業所内保育事業</t>
  </si>
  <si>
    <t>家庭的保育事業</t>
    <rPh sb="0" eb="2">
      <t>カテイ</t>
    </rPh>
    <rPh sb="2" eb="3">
      <t>テキ</t>
    </rPh>
    <rPh sb="3" eb="5">
      <t>ホイク</t>
    </rPh>
    <rPh sb="5" eb="7">
      <t>ジギョウ</t>
    </rPh>
    <phoneticPr fontId="23"/>
  </si>
  <si>
    <t>企業主導型</t>
    <rPh sb="0" eb="2">
      <t>キギョウ</t>
    </rPh>
    <rPh sb="2" eb="5">
      <t>シュドウガタ</t>
    </rPh>
    <phoneticPr fontId="20"/>
  </si>
  <si>
    <t>保育ルーム</t>
    <rPh sb="0" eb="2">
      <t>ホイク</t>
    </rPh>
    <phoneticPr fontId="20"/>
  </si>
  <si>
    <t>はっぴぃルーム本千葉駅前園</t>
  </si>
  <si>
    <t>認定こども園　さつきが丘幼稚園</t>
  </si>
  <si>
    <t>由田学園千葉幼稚園</t>
  </si>
  <si>
    <t>幕張おおぞら保育園</t>
  </si>
  <si>
    <t>認定こども園　かしの木学園　かしの木園</t>
  </si>
  <si>
    <t>リトルガーデンおゆみ野</t>
  </si>
  <si>
    <t>幼保連携型認定こども園　幕張海浜こども園</t>
  </si>
  <si>
    <t>SOLTILO GSA International School</t>
  </si>
  <si>
    <t>リトルガーデン幕張</t>
  </si>
  <si>
    <t>アベニールガーデン　蘇我</t>
  </si>
  <si>
    <t>認定こども園　まこと第三幼稚園</t>
  </si>
  <si>
    <t>作草部保育園</t>
  </si>
  <si>
    <t>認定こども園　稲毛すみれ幼稚園</t>
  </si>
  <si>
    <t>ぴょこたんランド</t>
  </si>
  <si>
    <t>認定こども園　鏡戸幼稚園</t>
  </si>
  <si>
    <t>みらいのまち保育園　鶴沢</t>
  </si>
  <si>
    <t>幕張いもっこ保育園</t>
  </si>
  <si>
    <t>認定こども園　まこと第二幼稚園</t>
  </si>
  <si>
    <t>キッズスペース・ウィーピー幕張本郷</t>
  </si>
  <si>
    <t>認定こども園　山王幼稚園</t>
  </si>
  <si>
    <t>認定こども園　明徳土気こども園</t>
  </si>
  <si>
    <t>千葉南病院クニナ保育園</t>
  </si>
  <si>
    <t>認定こども園　千葉明徳短期大学附属幼稚園</t>
  </si>
  <si>
    <t>ひまわり保育園・ちば</t>
  </si>
  <si>
    <t>幕張本郷きらきら保育園</t>
  </si>
  <si>
    <t>認定こども園　花見川ちぐさ幼稚園</t>
  </si>
  <si>
    <t>山王保育園</t>
  </si>
  <si>
    <t>認定こども園　土岐幼稚園</t>
  </si>
  <si>
    <t>認定こども園　登戸幼稚園</t>
  </si>
  <si>
    <t>ぽっぽランドちば</t>
  </si>
  <si>
    <t>チャイルド・ガーデン保育園</t>
  </si>
  <si>
    <t>稲毛ふわり保育室</t>
  </si>
  <si>
    <t>サンライズキッズ 都賀園</t>
  </si>
  <si>
    <t>ひなたぼっこ保育園</t>
  </si>
  <si>
    <t>認定こども園　松ヶ丘幼稚園</t>
  </si>
  <si>
    <t>新検見川すきっぷ保育園</t>
  </si>
  <si>
    <t>キッズマーム保育園</t>
  </si>
  <si>
    <t>都賀サンフラワー保育室</t>
  </si>
  <si>
    <t>グレース保育園</t>
  </si>
  <si>
    <t>みらい保育園</t>
  </si>
  <si>
    <t>チューリップのおうちえん</t>
  </si>
  <si>
    <t>はまかぜ保育園</t>
  </si>
  <si>
    <t>幕張本郷ナーサリー</t>
  </si>
  <si>
    <t>稲毛すきっぷ保育園</t>
  </si>
  <si>
    <t>千葉聖心保育園</t>
  </si>
  <si>
    <t>真生保育園</t>
  </si>
  <si>
    <t>アスク海浜幕張保育園</t>
  </si>
  <si>
    <t>明徳浜野駅保育園</t>
  </si>
  <si>
    <t>星のおうち幕張北</t>
  </si>
  <si>
    <t>稲毛ひだまり保育園</t>
  </si>
  <si>
    <t>都賀保育園</t>
  </si>
  <si>
    <t>アップルナースリー検見川浜保育園</t>
  </si>
  <si>
    <t>ナーサリーホーム稲毛海岸</t>
  </si>
  <si>
    <t>スクルドエンジェル保育園幕張園</t>
  </si>
  <si>
    <t>ミルキーホーム都賀園</t>
  </si>
  <si>
    <t>おゆみ野すきっぷ保育園</t>
  </si>
  <si>
    <t>みらいつむぎ検見川浜園</t>
  </si>
  <si>
    <t>いろは保育園</t>
  </si>
  <si>
    <t>ししの子保育園</t>
  </si>
  <si>
    <t>まほろばのお日さま保育園</t>
  </si>
  <si>
    <t>たかし保育園稲毛海岸</t>
  </si>
  <si>
    <t>ローゼンそが保育園</t>
  </si>
  <si>
    <t>西千葉たんぽぽ保育室</t>
  </si>
  <si>
    <t>アストロナーサリー小仲台</t>
  </si>
  <si>
    <t>マミー＆ミー西都賀保育園</t>
  </si>
  <si>
    <t>美光保育園</t>
  </si>
  <si>
    <t>第２幕張海浜保育園</t>
  </si>
  <si>
    <t>幕張本郷すきっぷ保育園</t>
  </si>
  <si>
    <t>若葉保育園</t>
  </si>
  <si>
    <t>あおぞら保育園</t>
  </si>
  <si>
    <t>ピラミッドメソッド千葉保育園</t>
  </si>
  <si>
    <t>アストロキャンプ稲毛東保育園</t>
  </si>
  <si>
    <t>テンダーラビング保育園誉田</t>
  </si>
  <si>
    <t>ルーチェ保育園千葉新田町</t>
  </si>
  <si>
    <t>誉田おもいやり保育園</t>
  </si>
  <si>
    <t>キートスチャイルドケア新千葉</t>
  </si>
  <si>
    <t>検見川わくわく保育園</t>
  </si>
  <si>
    <t>さくらんぼ保育園</t>
  </si>
  <si>
    <t>京進のほいくえん　HOPPA幕張ベイパーク</t>
  </si>
  <si>
    <t>寒川保育園</t>
  </si>
  <si>
    <t>キートスチャイルドケア幕張本郷</t>
  </si>
  <si>
    <t>新検見川駅北口キッズランド</t>
  </si>
  <si>
    <t>キートスチャイルドケア桜木</t>
  </si>
  <si>
    <t>げんき保育園</t>
  </si>
  <si>
    <t>京進のほいくえんＨＯＰＰＡ幕張町5丁目</t>
  </si>
  <si>
    <t>ほしぞらの丘</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</si>
  <si>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</si>
  <si>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</si>
  <si>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</si>
  <si>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</si>
  <si>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</si>
  <si>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</si>
  <si>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</si>
  <si>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</si>
  <si>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</si>
  <si>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みつばち保育園　若葉</t>
  </si>
  <si>
    <t>植草学園　このはの家</t>
  </si>
  <si>
    <t>かえで保育園幕張本郷</t>
  </si>
  <si>
    <t>ナーサリーホーム園生保育園</t>
  </si>
  <si>
    <t>すまいるキャンディ保育園</t>
  </si>
  <si>
    <t>キッズルーム蘇我わかば</t>
  </si>
  <si>
    <t>かえで保育園幕張本郷６丁目</t>
  </si>
  <si>
    <t>作草部アーク保育園</t>
  </si>
  <si>
    <t>ししの子保育園　小中台町</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</si>
  <si>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</si>
  <si>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</si>
  <si>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</si>
  <si>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</si>
  <si>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</si>
  <si>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</si>
  <si>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</si>
  <si>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</si>
  <si>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</si>
  <si>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</si>
  <si>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</si>
  <si>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</si>
  <si>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</si>
  <si>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</si>
  <si>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</si>
  <si>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</si>
  <si>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</si>
  <si>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</si>
  <si>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</si>
  <si>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区　名</t>
    <rPh sb="0" eb="1">
      <t>ク</t>
    </rPh>
    <rPh sb="2" eb="3">
      <t>メイ</t>
    </rPh>
    <phoneticPr fontId="24"/>
  </si>
  <si>
    <t>園毎の固有番号</t>
    <rPh sb="0" eb="1">
      <t>エン</t>
    </rPh>
    <rPh sb="1" eb="2">
      <t>ゴト</t>
    </rPh>
    <rPh sb="3" eb="5">
      <t>コユウ</t>
    </rPh>
    <rPh sb="5" eb="7">
      <t>バンゴウ</t>
    </rPh>
    <phoneticPr fontId="20"/>
  </si>
  <si>
    <t>区　分</t>
    <rPh sb="0" eb="1">
      <t>ク</t>
    </rPh>
    <rPh sb="2" eb="3">
      <t>ブン</t>
    </rPh>
    <phoneticPr fontId="24"/>
  </si>
  <si>
    <t>保育園名</t>
    <rPh sb="0" eb="2">
      <t>ホイク</t>
    </rPh>
    <phoneticPr fontId="20"/>
  </si>
  <si>
    <t>作成担当者</t>
    <rPh sb="0" eb="2">
      <t>サクセイ</t>
    </rPh>
    <rPh sb="2" eb="5">
      <t>タントウシャ</t>
    </rPh>
    <phoneticPr fontId="20"/>
  </si>
  <si>
    <t>氏名</t>
    <rPh sb="0" eb="2">
      <t>シメイ</t>
    </rPh>
    <phoneticPr fontId="20"/>
  </si>
  <si>
    <t>連絡先</t>
    <rPh sb="0" eb="3">
      <t>レンラクサキ</t>
    </rPh>
    <phoneticPr fontId="20"/>
  </si>
  <si>
    <t>②-２：人件費算出シートです。</t>
    <rPh sb="4" eb="7">
      <t>ジンケンヒ</t>
    </rPh>
    <rPh sb="7" eb="9">
      <t>サンシュツ</t>
    </rPh>
    <phoneticPr fontId="4"/>
  </si>
  <si>
    <t>⑤：請求書です。自動入力となりますので内容の確認をお願いします。</t>
    <rPh sb="2" eb="5">
      <t>セイキュウショ</t>
    </rPh>
    <rPh sb="8" eb="10">
      <t>ジドウ</t>
    </rPh>
    <rPh sb="10" eb="12">
      <t>ニュウリョク</t>
    </rPh>
    <rPh sb="19" eb="21">
      <t>ナイヨウ</t>
    </rPh>
    <rPh sb="22" eb="24">
      <t>カクニン</t>
    </rPh>
    <rPh sb="26" eb="27">
      <t>ネガ</t>
    </rPh>
    <phoneticPr fontId="11"/>
  </si>
  <si>
    <t>⑥：決算見込書（抄本）です。②個別表のデータが反映されます。</t>
    <rPh sb="2" eb="4">
      <t>ケッサン</t>
    </rPh>
    <rPh sb="4" eb="6">
      <t>ミコミ</t>
    </rPh>
    <rPh sb="6" eb="7">
      <t>ショ</t>
    </rPh>
    <rPh sb="8" eb="10">
      <t>ショウホン</t>
    </rPh>
    <rPh sb="15" eb="17">
      <t>コベツ</t>
    </rPh>
    <rPh sb="17" eb="18">
      <t>ヒョウ</t>
    </rPh>
    <rPh sb="23" eb="25">
      <t>ハンエイ</t>
    </rPh>
    <phoneticPr fontId="11"/>
  </si>
  <si>
    <t>様式第１号</t>
    <rPh sb="0" eb="2">
      <t>ヨウシキ</t>
    </rPh>
    <rPh sb="2" eb="3">
      <t>ダイ</t>
    </rPh>
    <rPh sb="4" eb="5">
      <t>ゴウ</t>
    </rPh>
    <phoneticPr fontId="4"/>
  </si>
  <si>
    <t>交付申請書</t>
    <rPh sb="0" eb="2">
      <t>コウフ</t>
    </rPh>
    <rPh sb="2" eb="5">
      <t>シンセイショ</t>
    </rPh>
    <phoneticPr fontId="4"/>
  </si>
  <si>
    <t>（あて先）千葉市長</t>
    <rPh sb="3" eb="4">
      <t>サキ</t>
    </rPh>
    <rPh sb="5" eb="9">
      <t>チバシチョウ</t>
    </rPh>
    <phoneticPr fontId="4"/>
  </si>
  <si>
    <t>住    所</t>
    <rPh sb="0" eb="1">
      <t>ジュウ</t>
    </rPh>
    <rPh sb="5" eb="6">
      <t>ショ</t>
    </rPh>
    <phoneticPr fontId="4"/>
  </si>
  <si>
    <t>法 人 名</t>
    <rPh sb="0" eb="1">
      <t>ホウ</t>
    </rPh>
    <rPh sb="2" eb="3">
      <t>ジン</t>
    </rPh>
    <rPh sb="4" eb="5">
      <t>メイ</t>
    </rPh>
    <phoneticPr fontId="4"/>
  </si>
  <si>
    <t>(保育園名)</t>
    <rPh sb="1" eb="3">
      <t>ホイク</t>
    </rPh>
    <rPh sb="3" eb="4">
      <t>エン</t>
    </rPh>
    <rPh sb="4" eb="5">
      <t>メイ</t>
    </rPh>
    <phoneticPr fontId="4"/>
  </si>
  <si>
    <t>交付申請額</t>
    <rPh sb="0" eb="2">
      <t>コウフ</t>
    </rPh>
    <rPh sb="2" eb="4">
      <t>シンセイ</t>
    </rPh>
    <rPh sb="4" eb="5">
      <t>ガク</t>
    </rPh>
    <phoneticPr fontId="4"/>
  </si>
  <si>
    <t>補助事業の
目的及び内容</t>
    <rPh sb="0" eb="1">
      <t>タスク</t>
    </rPh>
    <rPh sb="1" eb="2">
      <t>スケ</t>
    </rPh>
    <rPh sb="2" eb="3">
      <t>コト</t>
    </rPh>
    <rPh sb="3" eb="4">
      <t>ギョウ</t>
    </rPh>
    <rPh sb="6" eb="8">
      <t>モクテキ</t>
    </rPh>
    <rPh sb="8" eb="9">
      <t>オヨ</t>
    </rPh>
    <rPh sb="10" eb="12">
      <t>ナイヨウ</t>
    </rPh>
    <phoneticPr fontId="4"/>
  </si>
  <si>
    <t>　生命の安全及び心身の順調な発達が保証されるよう適切な保育条件の中で乳幼児の福祉向上を図る。</t>
    <rPh sb="1" eb="3">
      <t>セイメイ</t>
    </rPh>
    <rPh sb="4" eb="6">
      <t>アンゼン</t>
    </rPh>
    <rPh sb="6" eb="7">
      <t>オヨ</t>
    </rPh>
    <rPh sb="8" eb="10">
      <t>シンシン</t>
    </rPh>
    <rPh sb="11" eb="13">
      <t>ジュンチョウ</t>
    </rPh>
    <rPh sb="14" eb="16">
      <t>ハッタツ</t>
    </rPh>
    <rPh sb="17" eb="19">
      <t>ホショウ</t>
    </rPh>
    <rPh sb="24" eb="26">
      <t>テキセツ</t>
    </rPh>
    <rPh sb="27" eb="29">
      <t>ホイク</t>
    </rPh>
    <rPh sb="29" eb="31">
      <t>ジョウケン</t>
    </rPh>
    <rPh sb="32" eb="33">
      <t>ナカ</t>
    </rPh>
    <rPh sb="34" eb="37">
      <t>ニュウヨウジ</t>
    </rPh>
    <rPh sb="38" eb="40">
      <t>フクシ</t>
    </rPh>
    <rPh sb="40" eb="42">
      <t>コウジョウ</t>
    </rPh>
    <rPh sb="43" eb="44">
      <t>ハカ</t>
    </rPh>
    <phoneticPr fontId="4"/>
  </si>
  <si>
    <t>千葉市一時預かり事業計画表（個別表）</t>
    <rPh sb="0" eb="2">
      <t>チバ</t>
    </rPh>
    <rPh sb="2" eb="3">
      <t>シ</t>
    </rPh>
    <rPh sb="3" eb="5">
      <t>イチジ</t>
    </rPh>
    <rPh sb="5" eb="6">
      <t>アズ</t>
    </rPh>
    <rPh sb="8" eb="10">
      <t>ジギョウ</t>
    </rPh>
    <rPh sb="10" eb="12">
      <t>ケイカク</t>
    </rPh>
    <rPh sb="12" eb="13">
      <t>ヒョウ</t>
    </rPh>
    <rPh sb="14" eb="16">
      <t>コベツ</t>
    </rPh>
    <rPh sb="16" eb="17">
      <t>ヒョウ</t>
    </rPh>
    <phoneticPr fontId="4"/>
  </si>
  <si>
    <t>⑦：当初交付申請書になります。当初交付申請が未申請の場合は提出をお願いします。</t>
    <rPh sb="2" eb="4">
      <t>トウショ</t>
    </rPh>
    <rPh sb="4" eb="6">
      <t>コウフ</t>
    </rPh>
    <rPh sb="6" eb="9">
      <t>シンセイショ</t>
    </rPh>
    <rPh sb="15" eb="17">
      <t>トウショ</t>
    </rPh>
    <rPh sb="17" eb="19">
      <t>コウフ</t>
    </rPh>
    <rPh sb="19" eb="21">
      <t>シンセイ</t>
    </rPh>
    <rPh sb="22" eb="25">
      <t>ミシンセイ</t>
    </rPh>
    <rPh sb="26" eb="28">
      <t>バアイ</t>
    </rPh>
    <rPh sb="29" eb="31">
      <t>テイシュツ</t>
    </rPh>
    <rPh sb="33" eb="34">
      <t>ネガ</t>
    </rPh>
    <phoneticPr fontId="4"/>
  </si>
  <si>
    <t>④：実績報告書です。自動入力となりますので内容の確認をお願いします。</t>
    <rPh sb="2" eb="4">
      <t>ジッセキ</t>
    </rPh>
    <rPh sb="4" eb="7">
      <t>ホウコクショ</t>
    </rPh>
    <phoneticPr fontId="11"/>
  </si>
  <si>
    <t>②：個別表です。4月1日時点の状況をご記載いただきます。</t>
    <rPh sb="2" eb="4">
      <t>コベツ</t>
    </rPh>
    <rPh sb="4" eb="5">
      <t>ヒョウ</t>
    </rPh>
    <rPh sb="9" eb="10">
      <t>ガツ</t>
    </rPh>
    <rPh sb="11" eb="12">
      <t>ニチ</t>
    </rPh>
    <rPh sb="12" eb="14">
      <t>ジテン</t>
    </rPh>
    <rPh sb="15" eb="17">
      <t>ジョウキョウ</t>
    </rPh>
    <rPh sb="19" eb="21">
      <t>キサイ</t>
    </rPh>
    <phoneticPr fontId="20"/>
  </si>
  <si>
    <t xml:space="preserve">下記の黄色セルの入力していただければ、園名等が入力されます。
利用見込数等の入力をお願いします。 </t>
    <rPh sb="0" eb="2">
      <t>カキ</t>
    </rPh>
    <rPh sb="3" eb="5">
      <t>キイロ</t>
    </rPh>
    <rPh sb="8" eb="10">
      <t>ニュウリョク</t>
    </rPh>
    <rPh sb="19" eb="21">
      <t>エンメイ</t>
    </rPh>
    <rPh sb="21" eb="22">
      <t>トウ</t>
    </rPh>
    <rPh sb="23" eb="25">
      <t>ニュウリョク</t>
    </rPh>
    <rPh sb="31" eb="33">
      <t>リヨウ</t>
    </rPh>
    <rPh sb="33" eb="35">
      <t>ミコミ</t>
    </rPh>
    <rPh sb="35" eb="36">
      <t>スウ</t>
    </rPh>
    <rPh sb="36" eb="37">
      <t>トウ</t>
    </rPh>
    <rPh sb="38" eb="40">
      <t>ニュウリョク</t>
    </rPh>
    <rPh sb="42" eb="43">
      <t>ネガ</t>
    </rPh>
    <phoneticPr fontId="4"/>
  </si>
  <si>
    <t>043-245-5729</t>
    <phoneticPr fontId="4"/>
  </si>
  <si>
    <t>データ提出期限</t>
    <rPh sb="3" eb="5">
      <t>テイシュツ</t>
    </rPh>
    <rPh sb="5" eb="7">
      <t>キゲン</t>
    </rPh>
    <phoneticPr fontId="4"/>
  </si>
  <si>
    <t>青松　武志</t>
  </si>
  <si>
    <t>千葉市美浜区中瀬1-6　エム・ベイポイント幕張５F</t>
  </si>
  <si>
    <t>松波アーク保育園</t>
  </si>
  <si>
    <t>つぼみ保育園</t>
  </si>
  <si>
    <t>キッズラボ誉田保育園</t>
  </si>
  <si>
    <t>PUR96605</t>
  </si>
  <si>
    <t>FZH88525</t>
  </si>
  <si>
    <t>オンジュ ソリール保育園　海浜幕張園</t>
  </si>
  <si>
    <t>JKI52622</t>
  </si>
  <si>
    <t>京進のほいくえんＨＯＰＰＡ幕張ベイタウン</t>
  </si>
  <si>
    <t>JGB74583</t>
  </si>
  <si>
    <t>RFX91918</t>
  </si>
  <si>
    <t>QAX70308</t>
  </si>
  <si>
    <t>JBN59464</t>
  </si>
  <si>
    <t>TZS72045</t>
  </si>
  <si>
    <t>羔幼稚園</t>
    <rPh sb="0" eb="1">
      <t>コヒツジ</t>
    </rPh>
    <rPh sb="1" eb="4">
      <t>ヨウチエン</t>
    </rPh>
    <phoneticPr fontId="4"/>
  </si>
  <si>
    <t>OCG90156</t>
  </si>
  <si>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4"/>
  </si>
  <si>
    <t>LYZ95929</t>
  </si>
  <si>
    <t>なないろ浜野園</t>
    <rPh sb="4" eb="6">
      <t>ハマノ</t>
    </rPh>
    <rPh sb="6" eb="7">
      <t>エン</t>
    </rPh>
    <phoneticPr fontId="20"/>
  </si>
  <si>
    <t>Kids Resort UTASE</t>
  </si>
  <si>
    <t>RGH92912</t>
  </si>
  <si>
    <t>よつば保育園</t>
  </si>
  <si>
    <t>RCP49188</t>
  </si>
  <si>
    <t>ひかり保育園</t>
    <phoneticPr fontId="20"/>
  </si>
  <si>
    <t>VOL67929</t>
  </si>
  <si>
    <t>７　居宅訪問型保育事業</t>
    <rPh sb="2" eb="9">
      <t>キョタクホウモンガタホイク</t>
    </rPh>
    <rPh sb="9" eb="11">
      <t>ジギョウ</t>
    </rPh>
    <phoneticPr fontId="4"/>
  </si>
  <si>
    <t>ももの実</t>
  </si>
  <si>
    <t>HAF10028</t>
  </si>
  <si>
    <t>Sprout</t>
  </si>
  <si>
    <t>OZI40176</t>
  </si>
  <si>
    <t>学校法人千葉花園学園　穴川花園幼稚園</t>
  </si>
  <si>
    <t>羔幼稚園</t>
  </si>
  <si>
    <t>学校法人信愛学園　認定こども園のぞみ幼稚園</t>
  </si>
  <si>
    <t>学校法人信愛学園　認定こども園へいわ幼稚園</t>
  </si>
  <si>
    <t>ポピンズナーサリースクール千葉みなと</t>
  </si>
  <si>
    <t>ポピンズナーサリースクールみなと公園</t>
  </si>
  <si>
    <t>絵本と太陽の保育園　てぃだまちキッズ検見川浜</t>
  </si>
  <si>
    <t>美波保育園</t>
  </si>
  <si>
    <t>みらいつむぎ保育園美浜</t>
  </si>
  <si>
    <t>そがチャイルドハウス保育園</t>
  </si>
  <si>
    <t>オンジュ ソリール保育園　そが駅前園</t>
  </si>
  <si>
    <t>居宅</t>
    <rPh sb="0" eb="2">
      <t>キョタク</t>
    </rPh>
    <phoneticPr fontId="20"/>
  </si>
  <si>
    <t>居宅訪問型保育事業</t>
    <rPh sb="0" eb="2">
      <t>キョタク</t>
    </rPh>
    <rPh sb="2" eb="4">
      <t>ホウモン</t>
    </rPh>
    <rPh sb="4" eb="5">
      <t>ガタ</t>
    </rPh>
    <rPh sb="5" eb="7">
      <t>ホイク</t>
    </rPh>
    <rPh sb="7" eb="9">
      <t>ジギョウ</t>
    </rPh>
    <phoneticPr fontId="20"/>
  </si>
  <si>
    <t>unei-josei@city.chiba.lg.jp</t>
    <phoneticPr fontId="11"/>
  </si>
  <si>
    <t>（５）使用済み紙おむつ処理経費等加算</t>
    <rPh sb="3" eb="5">
      <t>シヨウ</t>
    </rPh>
    <rPh sb="5" eb="6">
      <t>ズ</t>
    </rPh>
    <rPh sb="7" eb="8">
      <t>カミ</t>
    </rPh>
    <rPh sb="11" eb="13">
      <t>ショリ</t>
    </rPh>
    <rPh sb="13" eb="15">
      <t>ケイヒ</t>
    </rPh>
    <rPh sb="15" eb="16">
      <t>トウ</t>
    </rPh>
    <rPh sb="16" eb="18">
      <t>カサン</t>
    </rPh>
    <phoneticPr fontId="4"/>
  </si>
  <si>
    <t>＝</t>
    <phoneticPr fontId="4"/>
  </si>
  <si>
    <r>
      <t>補助金対象額（</t>
    </r>
    <r>
      <rPr>
        <sz val="11"/>
        <rFont val="HGS創英角ﾎﾟｯﾌﾟ体"/>
        <family val="3"/>
        <charset val="128"/>
      </rPr>
      <t>1+2+3+4</t>
    </r>
    <r>
      <rPr>
        <sz val="11"/>
        <rFont val="ＭＳ 明朝"/>
        <family val="1"/>
        <charset val="128"/>
      </rPr>
      <t>）</t>
    </r>
    <rPh sb="0" eb="3">
      <t>ホジョキン</t>
    </rPh>
    <rPh sb="3" eb="5">
      <t>タイショウ</t>
    </rPh>
    <rPh sb="5" eb="6">
      <t>ガク</t>
    </rPh>
    <phoneticPr fontId="4"/>
  </si>
  <si>
    <t>Gakkenほいくえん おゆみ野</t>
  </si>
  <si>
    <t>Gakkenほいくえん 稲毛</t>
  </si>
  <si>
    <t>Gakkenほいくえん 稲毛東</t>
  </si>
  <si>
    <t>サフォークキッズ保育園</t>
    <rPh sb="8" eb="11">
      <t>ホイクエン</t>
    </rPh>
    <phoneticPr fontId="20"/>
  </si>
  <si>
    <t>みらくる保育園</t>
    <rPh sb="4" eb="7">
      <t>ホイクエン</t>
    </rPh>
    <phoneticPr fontId="20"/>
  </si>
  <si>
    <t>AIAI NURSERY　あすみが丘</t>
    <phoneticPr fontId="20"/>
  </si>
  <si>
    <t>OK</t>
  </si>
  <si>
    <t>千葉市稲毛区小仲台2-10-1</t>
  </si>
  <si>
    <t>中村　一裕</t>
  </si>
  <si>
    <t>東京都渋谷区広尾5丁目6番6号</t>
  </si>
  <si>
    <t>（福）千葉県福祉援護会</t>
  </si>
  <si>
    <t>山崎　知恵</t>
  </si>
  <si>
    <t>宇野　弘願</t>
  </si>
  <si>
    <t>AIAI NURSERY　幕張</t>
  </si>
  <si>
    <t>千葉県千葉市緑区おゆみ野3-10-7</t>
  </si>
  <si>
    <t>AIAI NURSERY　土気</t>
  </si>
  <si>
    <t>AIAI Child Care(株)</t>
  </si>
  <si>
    <t>千葉市緑区おゆみ野南３－３０　サンクレイドルおゆみ野SW１</t>
  </si>
  <si>
    <t>井上　洋</t>
  </si>
  <si>
    <t>AIAI NURSERY　あすみが丘</t>
  </si>
  <si>
    <t>千葉県市川市市川１－３－２　グランクルーアサミ１F</t>
  </si>
  <si>
    <t>千葉市緑区あすみが丘１－１７－５</t>
  </si>
  <si>
    <t>千葉市中央区南町３－１２－１</t>
  </si>
  <si>
    <t>西原　優博</t>
  </si>
  <si>
    <t>千葉誉田雲母保育園</t>
  </si>
  <si>
    <t>KMW28100</t>
  </si>
  <si>
    <t>佐藤　健二</t>
  </si>
  <si>
    <t>千葉文化幼稚園</t>
  </si>
  <si>
    <t>NUJ15540</t>
  </si>
  <si>
    <t>斉藤　玄樹</t>
  </si>
  <si>
    <r>
      <t>③：交付申請書です。自動入力となりますので内容の確認をお願いします。</t>
    </r>
    <r>
      <rPr>
        <sz val="12"/>
        <color rgb="FFFF0000"/>
        <rFont val="HG丸ｺﾞｼｯｸM-PRO"/>
        <family val="3"/>
        <charset val="128"/>
      </rPr>
      <t>※法人情報は4月1日時点</t>
    </r>
    <rPh sb="2" eb="4">
      <t>コウフ</t>
    </rPh>
    <rPh sb="4" eb="6">
      <t>シンセイ</t>
    </rPh>
    <rPh sb="6" eb="7">
      <t>ショ</t>
    </rPh>
    <rPh sb="10" eb="12">
      <t>ジドウ</t>
    </rPh>
    <rPh sb="12" eb="14">
      <t>ニュウリョク</t>
    </rPh>
    <rPh sb="21" eb="23">
      <t>ナイヨウ</t>
    </rPh>
    <rPh sb="24" eb="26">
      <t>カクニン</t>
    </rPh>
    <rPh sb="28" eb="29">
      <t>ネガ</t>
    </rPh>
    <rPh sb="35" eb="37">
      <t>ホウジン</t>
    </rPh>
    <rPh sb="37" eb="39">
      <t>ジョウホウ</t>
    </rPh>
    <phoneticPr fontId="20"/>
  </si>
  <si>
    <t>（福）千葉ベタニヤホーム</t>
  </si>
  <si>
    <t>千葉県市川市国府台2-9-13</t>
  </si>
  <si>
    <t>園長</t>
  </si>
  <si>
    <t>佐藤　敏光</t>
  </si>
  <si>
    <t>佐藤　貴光</t>
  </si>
  <si>
    <t>長谷川　匡俊</t>
  </si>
  <si>
    <t>井上　悟</t>
  </si>
  <si>
    <t>嶋田　ふみ江</t>
  </si>
  <si>
    <t>(福）天祐会</t>
  </si>
  <si>
    <t>一般社団法人こども未来福祉会</t>
  </si>
  <si>
    <t>イングレソ（株）</t>
  </si>
  <si>
    <t>（株）日本保育サービス</t>
  </si>
  <si>
    <t>坂井　徹</t>
  </si>
  <si>
    <t>森田真由美</t>
  </si>
  <si>
    <t>（株）ポピンズエデュケア</t>
  </si>
  <si>
    <t>船橋市藤原８丁目１７－２</t>
  </si>
  <si>
    <t>野中　真由美</t>
  </si>
  <si>
    <t>（株）学研ココファン・ナーサリー</t>
  </si>
  <si>
    <t>茂原市高師８６４－１</t>
  </si>
  <si>
    <t>篠田哲寿</t>
  </si>
  <si>
    <t>スターツケアサービス（株）</t>
  </si>
  <si>
    <t>（福）　泉福祉会</t>
  </si>
  <si>
    <t>都賀保育園</t>
    <rPh sb="0" eb="2">
      <t>ツガ</t>
    </rPh>
    <rPh sb="2" eb="5">
      <t>ホイクエン</t>
    </rPh>
    <phoneticPr fontId="3"/>
  </si>
  <si>
    <t>ニチイキッズあすみが丘保育園</t>
    <rPh sb="10" eb="11">
      <t>オカ</t>
    </rPh>
    <rPh sb="11" eb="14">
      <t>ホイクエン</t>
    </rPh>
    <phoneticPr fontId="3"/>
  </si>
  <si>
    <t>（株）ニチイ学館</t>
  </si>
  <si>
    <t>東京都千代田区神田駿河台4-6 御茶ノ水ソラシティ</t>
  </si>
  <si>
    <t>美光保育園</t>
    <rPh sb="0" eb="1">
      <t>ミ</t>
    </rPh>
    <rPh sb="1" eb="2">
      <t>ヒカリ</t>
    </rPh>
    <rPh sb="2" eb="5">
      <t>ホイクエン</t>
    </rPh>
    <phoneticPr fontId="3"/>
  </si>
  <si>
    <t>井上 悟</t>
  </si>
  <si>
    <t>井上　有紀</t>
  </si>
  <si>
    <t>第２幕張海浜保育園</t>
    <rPh sb="0" eb="1">
      <t>ダイ</t>
    </rPh>
    <rPh sb="2" eb="4">
      <t>マクハリ</t>
    </rPh>
    <rPh sb="4" eb="6">
      <t>カイヒン</t>
    </rPh>
    <rPh sb="6" eb="9">
      <t>ホイクエン</t>
    </rPh>
    <phoneticPr fontId="3"/>
  </si>
  <si>
    <t>ピラミッドメソッド千葉保育園</t>
    <rPh sb="9" eb="11">
      <t>チバ</t>
    </rPh>
    <rPh sb="11" eb="14">
      <t>ホイクエン</t>
    </rPh>
    <phoneticPr fontId="3"/>
  </si>
  <si>
    <t>ブリック（株）</t>
  </si>
  <si>
    <t>東京都世田谷区祖師谷3-10-11</t>
  </si>
  <si>
    <t>野田　純</t>
  </si>
  <si>
    <t>施設長</t>
  </si>
  <si>
    <t>小岩井　慶子</t>
  </si>
  <si>
    <t>ルーチェ保育園千葉新田町</t>
    <rPh sb="4" eb="7">
      <t>ホイクエン</t>
    </rPh>
    <rPh sb="7" eb="9">
      <t>チバ</t>
    </rPh>
    <rPh sb="9" eb="12">
      <t>シンデンチョウ</t>
    </rPh>
    <phoneticPr fontId="3"/>
  </si>
  <si>
    <t>（株）ルーチェ</t>
  </si>
  <si>
    <t>（株）アルコバレーノ</t>
  </si>
  <si>
    <t>新検見川すきっぷ保育園</t>
    <rPh sb="0" eb="4">
      <t>シンケミガワ</t>
    </rPh>
    <rPh sb="8" eb="11">
      <t>ホイクエン</t>
    </rPh>
    <phoneticPr fontId="3"/>
  </si>
  <si>
    <t>幕張本郷ナーサリー</t>
    <rPh sb="0" eb="4">
      <t>マクハリホンゴウ</t>
    </rPh>
    <phoneticPr fontId="3"/>
  </si>
  <si>
    <t>（医）健尚会</t>
  </si>
  <si>
    <t>ししの子保育園</t>
    <rPh sb="3" eb="4">
      <t>コ</t>
    </rPh>
    <rPh sb="4" eb="7">
      <t>ホイクエン</t>
    </rPh>
    <phoneticPr fontId="3"/>
  </si>
  <si>
    <t>アストロナーサリー小仲台</t>
    <rPh sb="9" eb="10">
      <t>ショウ</t>
    </rPh>
    <rPh sb="10" eb="11">
      <t>ナカ</t>
    </rPh>
    <rPh sb="11" eb="12">
      <t>ダイ</t>
    </rPh>
    <phoneticPr fontId="3"/>
  </si>
  <si>
    <t>アストロキャンプ稲毛東保育園</t>
    <rPh sb="8" eb="10">
      <t>イナゲ</t>
    </rPh>
    <rPh sb="10" eb="11">
      <t>ヒガシ</t>
    </rPh>
    <rPh sb="11" eb="14">
      <t>ホイクエン</t>
    </rPh>
    <phoneticPr fontId="3"/>
  </si>
  <si>
    <t>（福）フィリア</t>
  </si>
  <si>
    <t>テンダーラビング保育園誉田</t>
    <rPh sb="8" eb="11">
      <t>ホイクエン</t>
    </rPh>
    <rPh sb="11" eb="13">
      <t>ホンダ</t>
    </rPh>
    <phoneticPr fontId="3"/>
  </si>
  <si>
    <t>（株）テンダーラビングケアサービス</t>
  </si>
  <si>
    <t>誉田おもいやり保育園</t>
    <rPh sb="0" eb="2">
      <t>ホンダ</t>
    </rPh>
    <rPh sb="7" eb="10">
      <t>ホイクエン</t>
    </rPh>
    <phoneticPr fontId="3"/>
  </si>
  <si>
    <t>（株）スクルドアンドカンパニー</t>
  </si>
  <si>
    <t>合同会社げんき企画</t>
  </si>
  <si>
    <t>千葉県千葉市緑区おゆみ野中央6-50-10</t>
  </si>
  <si>
    <t>西山　道憲</t>
  </si>
  <si>
    <t>（株）チャイルドタイム</t>
  </si>
  <si>
    <t>(株）なのはな</t>
  </si>
  <si>
    <t>（株）ハッピーナース</t>
  </si>
  <si>
    <t>（株）ハイフライヤーズ</t>
  </si>
  <si>
    <t>（株）TORIコーポレーション</t>
  </si>
  <si>
    <t>(株)INOUE</t>
  </si>
  <si>
    <t>（株）ＨＯＰＰＡ</t>
  </si>
  <si>
    <t>（株）モード・ﾌﾟﾗﾝﾆﾝｸﾞ・ジャパン</t>
  </si>
  <si>
    <t>（株）キャンディ</t>
  </si>
  <si>
    <t>（株）モード・プランニング・ジャパン</t>
  </si>
  <si>
    <t>（株）在宅支援総合ケアーサービス</t>
  </si>
  <si>
    <t>（株）ディーケーエル</t>
  </si>
  <si>
    <t>（株）リトルガーデン</t>
  </si>
  <si>
    <t>(株)モード・プランニング・ジャパン</t>
  </si>
  <si>
    <t>和歌山県紀の川市古和田２４０</t>
  </si>
  <si>
    <t>前田　効多郎</t>
  </si>
  <si>
    <t>後藤　麻希</t>
  </si>
  <si>
    <t>（特非）千の葉ミルフィーユ</t>
  </si>
  <si>
    <t>（株）在宅支援総合ケア―サービス</t>
  </si>
  <si>
    <t>（株）La　みつばち</t>
  </si>
  <si>
    <t>（株）K's　garden</t>
  </si>
  <si>
    <t>ジェー・エス・テー(株）</t>
  </si>
  <si>
    <t>（株）スター・フィールド</t>
  </si>
  <si>
    <t>（株）キッズトラスト</t>
  </si>
  <si>
    <t>千葉県習志野市津田沼５丁目３－２５</t>
  </si>
  <si>
    <t>（特非）はなえみ</t>
  </si>
  <si>
    <t>（株）グローバルナビゲーション</t>
  </si>
  <si>
    <t>（株）エルダーテイメント・ジャパン</t>
  </si>
  <si>
    <t>（株）オーチャード・ルーム</t>
  </si>
  <si>
    <t>検見川はないろ保育園</t>
  </si>
  <si>
    <t>NAK14418</t>
  </si>
  <si>
    <t>㈱EDU</t>
  </si>
  <si>
    <t>神奈川県厚木市寿町２丁目８－２０常盤ビル</t>
  </si>
  <si>
    <t>小島　章敬</t>
  </si>
  <si>
    <t>かえで保育園幕張駅前</t>
  </si>
  <si>
    <t>QBZ44005</t>
  </si>
  <si>
    <t>㈱かえで</t>
  </si>
  <si>
    <t>オンジュソリール保育園　幕張駅北口園</t>
  </si>
  <si>
    <t>ATT82347</t>
  </si>
  <si>
    <t>㈱グローバルナビゲーション</t>
  </si>
  <si>
    <t>小深保育園</t>
  </si>
  <si>
    <t>WHD66780</t>
  </si>
  <si>
    <t>(福）創成会</t>
  </si>
  <si>
    <t>小倉台保育園</t>
  </si>
  <si>
    <t>KUM73101</t>
  </si>
  <si>
    <t>(福）大きな家族</t>
  </si>
  <si>
    <t>オンジュソリール保育園　海浜幕張国際大通り</t>
  </si>
  <si>
    <t>TDL20807</t>
  </si>
  <si>
    <t>みらいつむぎ保育園海浜</t>
  </si>
  <si>
    <t>ENT98559</t>
  </si>
  <si>
    <t>Nestいんない保育園</t>
  </si>
  <si>
    <t>RGM49995</t>
  </si>
  <si>
    <t>㈱キッズホーム欒</t>
  </si>
  <si>
    <t>千葉県市川市妙典２丁目４－１２</t>
  </si>
  <si>
    <t>國澤　佳奈子</t>
  </si>
  <si>
    <t>幼保連携型認定こども園　幕張海浜こども園</t>
    <rPh sb="19" eb="20">
      <t>エン</t>
    </rPh>
    <phoneticPr fontId="20"/>
  </si>
  <si>
    <t>認定こども園　かしの木学園　カトライア・キンダーガルテン</t>
    <phoneticPr fontId="4"/>
  </si>
  <si>
    <t>幼保連携型認定こども園　植草学園大学附属弁天こども園</t>
    <phoneticPr fontId="4"/>
  </si>
  <si>
    <t>認定こども園　千葉明徳短期大学附属幼稚園</t>
    <rPh sb="7" eb="9">
      <t>チバ</t>
    </rPh>
    <rPh sb="9" eb="11">
      <t>メイトク</t>
    </rPh>
    <rPh sb="11" eb="13">
      <t>タンキ</t>
    </rPh>
    <rPh sb="13" eb="15">
      <t>ダイガク</t>
    </rPh>
    <rPh sb="15" eb="17">
      <t>フゾク</t>
    </rPh>
    <rPh sb="17" eb="20">
      <t>ヨウチエン</t>
    </rPh>
    <phoneticPr fontId="20"/>
  </si>
  <si>
    <t>認定こども園　登戸幼稚園</t>
    <rPh sb="7" eb="9">
      <t>ノブト</t>
    </rPh>
    <rPh sb="9" eb="12">
      <t>ヨウチエン</t>
    </rPh>
    <phoneticPr fontId="20"/>
  </si>
  <si>
    <t>認定こども園　さつきが丘幼稚園</t>
    <rPh sb="11" eb="12">
      <t>オカ</t>
    </rPh>
    <rPh sb="12" eb="15">
      <t>ヨウチエン</t>
    </rPh>
    <phoneticPr fontId="20"/>
  </si>
  <si>
    <t>認定こども園　まこと第三幼稚園</t>
    <rPh sb="10" eb="11">
      <t>ダイ</t>
    </rPh>
    <rPh sb="11" eb="12">
      <t>サン</t>
    </rPh>
    <rPh sb="12" eb="15">
      <t>ヨウチエン</t>
    </rPh>
    <phoneticPr fontId="20"/>
  </si>
  <si>
    <t>認定こども園　稲毛すみれ幼稚園</t>
    <rPh sb="7" eb="9">
      <t>イナゲ</t>
    </rPh>
    <rPh sb="12" eb="15">
      <t>ヨウチエン</t>
    </rPh>
    <phoneticPr fontId="20"/>
  </si>
  <si>
    <t>認定こども園　まこと第二幼稚園</t>
    <rPh sb="0" eb="2">
      <t>ニンテイ</t>
    </rPh>
    <rPh sb="5" eb="6">
      <t>エン</t>
    </rPh>
    <rPh sb="10" eb="12">
      <t>ダイニ</t>
    </rPh>
    <rPh sb="12" eb="15">
      <t>ヨウチエン</t>
    </rPh>
    <phoneticPr fontId="20"/>
  </si>
  <si>
    <t>認定こども園　花見川ちぐさ幼稚園</t>
    <rPh sb="0" eb="2">
      <t>ニンテイ</t>
    </rPh>
    <rPh sb="5" eb="6">
      <t>エン</t>
    </rPh>
    <rPh sb="7" eb="10">
      <t>ハナミガワ</t>
    </rPh>
    <rPh sb="13" eb="16">
      <t>ヨウチエン</t>
    </rPh>
    <phoneticPr fontId="20"/>
  </si>
  <si>
    <t>認定こども園　明徳土気こども園</t>
    <rPh sb="0" eb="2">
      <t>ニンテイ</t>
    </rPh>
    <rPh sb="5" eb="6">
      <t>エン</t>
    </rPh>
    <rPh sb="7" eb="9">
      <t>メイトク</t>
    </rPh>
    <rPh sb="9" eb="11">
      <t>トケ</t>
    </rPh>
    <rPh sb="14" eb="15">
      <t>エン</t>
    </rPh>
    <phoneticPr fontId="20"/>
  </si>
  <si>
    <t>学校法人信愛学園　認定こども園のぞみ幼稚園</t>
    <phoneticPr fontId="20"/>
  </si>
  <si>
    <t>学校法人信愛学園　認定こども園へいわ幼稚園</t>
    <phoneticPr fontId="20"/>
  </si>
  <si>
    <t>3220003</t>
  </si>
  <si>
    <t>3220004</t>
  </si>
  <si>
    <t>KFA44671</t>
  </si>
  <si>
    <t>幼保連携型認定こども園　ふたば保育園</t>
    <rPh sb="0" eb="2">
      <t>ヨウホ</t>
    </rPh>
    <rPh sb="2" eb="4">
      <t>レンケイ</t>
    </rPh>
    <rPh sb="4" eb="5">
      <t>ガタ</t>
    </rPh>
    <rPh sb="5" eb="7">
      <t>ニンテイ</t>
    </rPh>
    <rPh sb="10" eb="11">
      <t>エン</t>
    </rPh>
    <rPh sb="15" eb="18">
      <t>ホイクエン</t>
    </rPh>
    <phoneticPr fontId="20"/>
  </si>
  <si>
    <t>3220005</t>
  </si>
  <si>
    <t>認定こども園　おゆみ野南幼稚園</t>
    <rPh sb="0" eb="2">
      <t>ニンテイ</t>
    </rPh>
    <rPh sb="5" eb="6">
      <t>エン</t>
    </rPh>
    <rPh sb="10" eb="11">
      <t>ノ</t>
    </rPh>
    <rPh sb="11" eb="12">
      <t>ミナミ</t>
    </rPh>
    <rPh sb="12" eb="15">
      <t>ヨウチエン</t>
    </rPh>
    <phoneticPr fontId="20"/>
  </si>
  <si>
    <t>3220006</t>
  </si>
  <si>
    <t>星のおうち幕張</t>
    <phoneticPr fontId="20"/>
  </si>
  <si>
    <t>ニチイキッズ千葉中央第一</t>
    <phoneticPr fontId="20"/>
  </si>
  <si>
    <t>（株）Think Education</t>
  </si>
  <si>
    <t>ハニーキッズ草野園</t>
    <phoneticPr fontId="4"/>
  </si>
  <si>
    <t>スクルドエンジェル検見川浜園</t>
    <phoneticPr fontId="4"/>
  </si>
  <si>
    <t>ちいさなおうち　ふたば</t>
    <phoneticPr fontId="4"/>
  </si>
  <si>
    <t>梅乃園幼稚園附属０・１・２ﾅｰｻﾘｰ</t>
    <phoneticPr fontId="20"/>
  </si>
  <si>
    <t>Kids Resort CHIBADERA</t>
    <phoneticPr fontId="20"/>
  </si>
  <si>
    <t>蘇我うらら保育室</t>
    <phoneticPr fontId="20"/>
  </si>
  <si>
    <t>キッズフィールド幕張みなみ園</t>
    <phoneticPr fontId="20"/>
  </si>
  <si>
    <t>てぃだまちキッズ新検見川駅前</t>
    <phoneticPr fontId="20"/>
  </si>
  <si>
    <t>星のおうち幕張北</t>
    <rPh sb="0" eb="1">
      <t>ホシ</t>
    </rPh>
    <rPh sb="5" eb="7">
      <t>マクハリ</t>
    </rPh>
    <rPh sb="7" eb="8">
      <t>キタ</t>
    </rPh>
    <phoneticPr fontId="20"/>
  </si>
  <si>
    <t>幕張本郷なないろ保育室</t>
    <phoneticPr fontId="20"/>
  </si>
  <si>
    <t>幕張本郷ひだまり園</t>
    <phoneticPr fontId="20"/>
  </si>
  <si>
    <t>ウィズダムアリス園</t>
    <phoneticPr fontId="20"/>
  </si>
  <si>
    <t>オーチャード・キッズ稲毛海岸園</t>
    <phoneticPr fontId="20"/>
  </si>
  <si>
    <t>かるがも蘇我園</t>
    <phoneticPr fontId="20"/>
  </si>
  <si>
    <t>チャイルドケアセンター プレイディア</t>
    <phoneticPr fontId="20"/>
  </si>
  <si>
    <t>ほのぼのくるみのおうち</t>
    <phoneticPr fontId="20"/>
  </si>
  <si>
    <t>新検見川駅前キッズルーム</t>
    <phoneticPr fontId="20"/>
  </si>
  <si>
    <t>童夢ガーデン　おゆみ野</t>
    <phoneticPr fontId="20"/>
  </si>
  <si>
    <t>新検見川駅北口キッズランド</t>
    <rPh sb="5" eb="7">
      <t>キタグチ</t>
    </rPh>
    <phoneticPr fontId="20"/>
  </si>
  <si>
    <t>ほしぞらの丘</t>
    <rPh sb="5" eb="6">
      <t>オカ</t>
    </rPh>
    <phoneticPr fontId="20"/>
  </si>
  <si>
    <t>チューリップのおうちえん</t>
    <rPh sb="0" eb="12">
      <t>ソガエン</t>
    </rPh>
    <phoneticPr fontId="20"/>
  </si>
  <si>
    <t>みらいつむぎ検見川浜園</t>
    <rPh sb="6" eb="10">
      <t>ケミガワハマ</t>
    </rPh>
    <rPh sb="10" eb="11">
      <t>エン</t>
    </rPh>
    <phoneticPr fontId="20"/>
  </si>
  <si>
    <t>ナーサリーホーム稲毛</t>
    <phoneticPr fontId="20"/>
  </si>
  <si>
    <t xml:space="preserve">稲毛幼稚園附属　稲毛くれよんナーサリー </t>
    <phoneticPr fontId="20"/>
  </si>
  <si>
    <t xml:space="preserve">ジョイア　千葉園 </t>
    <phoneticPr fontId="20"/>
  </si>
  <si>
    <t>千葉南病院クニナ保育園</t>
    <rPh sb="0" eb="2">
      <t>チバ</t>
    </rPh>
    <rPh sb="2" eb="3">
      <t>ミナミ</t>
    </rPh>
    <rPh sb="3" eb="5">
      <t>ビョウイン</t>
    </rPh>
    <rPh sb="8" eb="11">
      <t>ホイクエン</t>
    </rPh>
    <phoneticPr fontId="20"/>
  </si>
  <si>
    <t>保育室リリー</t>
    <rPh sb="0" eb="3">
      <t>ホイクシツ</t>
    </rPh>
    <phoneticPr fontId="20"/>
  </si>
  <si>
    <t>EXL94559</t>
  </si>
  <si>
    <t>タムスわんぱく保育園花見川</t>
    <rPh sb="7" eb="10">
      <t>ホイクエン</t>
    </rPh>
    <rPh sb="10" eb="13">
      <t>ハナミガワ</t>
    </rPh>
    <phoneticPr fontId="20"/>
  </si>
  <si>
    <t>VZK89857</t>
  </si>
  <si>
    <t>まきの木えん</t>
    <phoneticPr fontId="4"/>
  </si>
  <si>
    <t>エデュケア・チルドレンズ・ハウス　にじ</t>
    <phoneticPr fontId="4"/>
  </si>
  <si>
    <t>おうちほいく　ふたば</t>
    <phoneticPr fontId="4"/>
  </si>
  <si>
    <t>おうちほいく　もみじのて</t>
    <phoneticPr fontId="4"/>
  </si>
  <si>
    <t>いそべのおうち</t>
    <phoneticPr fontId="20"/>
  </si>
  <si>
    <t>保育ハウス　ひよこ</t>
    <rPh sb="0" eb="2">
      <t>ホイク</t>
    </rPh>
    <phoneticPr fontId="20"/>
  </si>
  <si>
    <t>こどものいえ　おあふ</t>
    <phoneticPr fontId="20"/>
  </si>
  <si>
    <t>タムスわんぱく保育園花見川</t>
  </si>
  <si>
    <t>認定こども園　おゆみ野南幼稚園</t>
  </si>
  <si>
    <t>保育室リリー</t>
  </si>
  <si>
    <t>幼保連携型認定こども園　ふたば保育園</t>
  </si>
  <si>
    <t>認定こども園　青い鳥第二幼稚園</t>
  </si>
  <si>
    <t>認定こども園　双葉幼稚園</t>
  </si>
  <si>
    <t>各データの</t>
    <rPh sb="0" eb="1">
      <t>カク</t>
    </rPh>
    <phoneticPr fontId="20"/>
  </si>
  <si>
    <t>（修正などの依頼時に上記連絡先へご連絡いたします）</t>
    <phoneticPr fontId="4"/>
  </si>
  <si>
    <t>一時預かり保育料収入
（見込み）</t>
    <rPh sb="12" eb="14">
      <t>ミコ</t>
    </rPh>
    <phoneticPr fontId="4"/>
  </si>
  <si>
    <t>円</t>
    <rPh sb="0" eb="1">
      <t>エン</t>
    </rPh>
    <phoneticPr fontId="20"/>
  </si>
  <si>
    <t>みどり保育園</t>
    <phoneticPr fontId="4"/>
  </si>
  <si>
    <t>皆川　達也</t>
  </si>
  <si>
    <t>作草部保育園</t>
    <rPh sb="0" eb="3">
      <t>サクサベ</t>
    </rPh>
    <phoneticPr fontId="20"/>
  </si>
  <si>
    <t>田代　鉄也</t>
  </si>
  <si>
    <t>ナーセリー鏡戸</t>
    <phoneticPr fontId="4"/>
  </si>
  <si>
    <t>山王保育園</t>
    <rPh sb="0" eb="2">
      <t>サンノウ</t>
    </rPh>
    <rPh sb="2" eb="5">
      <t>ホイクエン</t>
    </rPh>
    <phoneticPr fontId="4"/>
  </si>
  <si>
    <t>チャイルド・ガーデン保育園</t>
    <rPh sb="10" eb="13">
      <t>ホイクエン</t>
    </rPh>
    <phoneticPr fontId="4"/>
  </si>
  <si>
    <t>グレース保育園</t>
    <rPh sb="4" eb="7">
      <t>ホイクエン</t>
    </rPh>
    <phoneticPr fontId="4"/>
  </si>
  <si>
    <t>みらい保育園</t>
    <rPh sb="3" eb="6">
      <t>ホイクエン</t>
    </rPh>
    <phoneticPr fontId="4"/>
  </si>
  <si>
    <t>ひなたぼっこ保育園</t>
    <rPh sb="6" eb="9">
      <t>ホイクエン</t>
    </rPh>
    <phoneticPr fontId="4"/>
  </si>
  <si>
    <t>はまかぜ保育園</t>
    <rPh sb="4" eb="7">
      <t>ホイクエン</t>
    </rPh>
    <phoneticPr fontId="4"/>
  </si>
  <si>
    <t>いなほ保育園</t>
    <phoneticPr fontId="4"/>
  </si>
  <si>
    <t>キッズマーム保育園</t>
    <rPh sb="6" eb="9">
      <t>ホイクエン</t>
    </rPh>
    <phoneticPr fontId="4"/>
  </si>
  <si>
    <t>アスク海浜幕張保育園</t>
    <rPh sb="3" eb="5">
      <t>カイヒン</t>
    </rPh>
    <rPh sb="5" eb="7">
      <t>マクハリ</t>
    </rPh>
    <rPh sb="7" eb="10">
      <t>ホイクエン</t>
    </rPh>
    <phoneticPr fontId="4"/>
  </si>
  <si>
    <t>明徳浜野駅保育園</t>
    <rPh sb="0" eb="2">
      <t>メイトク</t>
    </rPh>
    <rPh sb="2" eb="4">
      <t>ハマノ</t>
    </rPh>
    <rPh sb="4" eb="5">
      <t>エキ</t>
    </rPh>
    <rPh sb="5" eb="8">
      <t>ホイクエン</t>
    </rPh>
    <phoneticPr fontId="4"/>
  </si>
  <si>
    <t>幕張いもっこ保育園</t>
    <rPh sb="0" eb="2">
      <t>マクハリ</t>
    </rPh>
    <rPh sb="6" eb="9">
      <t>ホイクエン</t>
    </rPh>
    <phoneticPr fontId="4"/>
  </si>
  <si>
    <t>稲毛すきっぷ保育園</t>
    <rPh sb="6" eb="9">
      <t>ホイクエン</t>
    </rPh>
    <phoneticPr fontId="4"/>
  </si>
  <si>
    <t>千葉聖心保育園</t>
    <rPh sb="0" eb="2">
      <t>チバ</t>
    </rPh>
    <rPh sb="2" eb="3">
      <t>ヒジリ</t>
    </rPh>
    <rPh sb="3" eb="4">
      <t>ココロ</t>
    </rPh>
    <rPh sb="4" eb="7">
      <t>ホイクエン</t>
    </rPh>
    <phoneticPr fontId="4"/>
  </si>
  <si>
    <t>真生保育園</t>
    <rPh sb="0" eb="1">
      <t>シン</t>
    </rPh>
    <rPh sb="1" eb="2">
      <t>ナマ</t>
    </rPh>
    <rPh sb="2" eb="5">
      <t>ホイクエン</t>
    </rPh>
    <phoneticPr fontId="4"/>
  </si>
  <si>
    <t>アップルナースリー検見川浜保育園</t>
    <rPh sb="9" eb="12">
      <t>ケミガワ</t>
    </rPh>
    <rPh sb="12" eb="13">
      <t>ハマ</t>
    </rPh>
    <rPh sb="13" eb="16">
      <t>ホイクエン</t>
    </rPh>
    <phoneticPr fontId="4"/>
  </si>
  <si>
    <t>ポピンズナーサリースクール千葉みなと</t>
    <phoneticPr fontId="20"/>
  </si>
  <si>
    <t>いろは保育園</t>
    <rPh sb="3" eb="6">
      <t>ホイクエン</t>
    </rPh>
    <phoneticPr fontId="4"/>
  </si>
  <si>
    <t>千葉市若葉区小倉台４－６－２</t>
  </si>
  <si>
    <t>稲毛ひだまり保育園</t>
    <rPh sb="0" eb="2">
      <t>イナゲ</t>
    </rPh>
    <rPh sb="6" eb="9">
      <t>ホイクエン</t>
    </rPh>
    <phoneticPr fontId="4"/>
  </si>
  <si>
    <t>ローゼンそが保育園</t>
    <rPh sb="6" eb="9">
      <t>ホイクエン</t>
    </rPh>
    <phoneticPr fontId="4"/>
  </si>
  <si>
    <t>繁田　高広</t>
  </si>
  <si>
    <t>ポピンズナーサリースクールみなと公園</t>
    <phoneticPr fontId="20"/>
  </si>
  <si>
    <t>おゆみ野すきっぷ保育園</t>
    <rPh sb="3" eb="4">
      <t>ノ</t>
    </rPh>
    <rPh sb="8" eb="11">
      <t>ホイクエン</t>
    </rPh>
    <phoneticPr fontId="4"/>
  </si>
  <si>
    <t>たかし保育園稲毛海岸</t>
    <rPh sb="3" eb="6">
      <t>ホイクエン</t>
    </rPh>
    <rPh sb="6" eb="10">
      <t>イナゲカイガン</t>
    </rPh>
    <phoneticPr fontId="4"/>
  </si>
  <si>
    <t>幕張本郷きらきら保育園</t>
    <rPh sb="0" eb="4">
      <t>マクハリホンゴウ</t>
    </rPh>
    <rPh sb="8" eb="11">
      <t>ホイクエン</t>
    </rPh>
    <phoneticPr fontId="4"/>
  </si>
  <si>
    <t>Gakkenほいくえん 稲毛</t>
    <phoneticPr fontId="3"/>
  </si>
  <si>
    <t>ふぇりーちぇほいくえん</t>
    <phoneticPr fontId="3"/>
  </si>
  <si>
    <t>Gakkenほいくえん 稲毛東</t>
    <phoneticPr fontId="3"/>
  </si>
  <si>
    <t>あおぞら保育園</t>
    <rPh sb="4" eb="7">
      <t>ホイクエン</t>
    </rPh>
    <phoneticPr fontId="4"/>
  </si>
  <si>
    <t>ほのぼのたんぽぽほいくえん</t>
    <phoneticPr fontId="4"/>
  </si>
  <si>
    <t>スクルドエンジェル保育園幕張園</t>
    <rPh sb="9" eb="12">
      <t>ホイクエン</t>
    </rPh>
    <rPh sb="12" eb="14">
      <t>マクハリ</t>
    </rPh>
    <rPh sb="14" eb="15">
      <t>エン</t>
    </rPh>
    <phoneticPr fontId="38"/>
  </si>
  <si>
    <t>AIAI NURSERY　幕張</t>
    <phoneticPr fontId="4"/>
  </si>
  <si>
    <t>さくらんぼ保育園</t>
    <rPh sb="5" eb="8">
      <t>ホイクエン</t>
    </rPh>
    <phoneticPr fontId="4"/>
  </si>
  <si>
    <t>武村　潤一</t>
  </si>
  <si>
    <t>げんき保育園</t>
    <rPh sb="3" eb="6">
      <t>ホイクエン</t>
    </rPh>
    <phoneticPr fontId="4"/>
  </si>
  <si>
    <t>マミー＆ミーおゆみ野保育園</t>
    <rPh sb="9" eb="10">
      <t>ノ</t>
    </rPh>
    <rPh sb="10" eb="13">
      <t>ホイクエン</t>
    </rPh>
    <phoneticPr fontId="38"/>
  </si>
  <si>
    <t>寒川保育園</t>
    <rPh sb="0" eb="1">
      <t>サム</t>
    </rPh>
    <rPh sb="1" eb="2">
      <t>カワ</t>
    </rPh>
    <rPh sb="2" eb="5">
      <t>ホイクエン</t>
    </rPh>
    <phoneticPr fontId="38"/>
  </si>
  <si>
    <t>そらまめ保育園新千葉駅前</t>
    <rPh sb="4" eb="7">
      <t>ホイクエン</t>
    </rPh>
    <rPh sb="7" eb="8">
      <t>シン</t>
    </rPh>
    <rPh sb="8" eb="10">
      <t>チバ</t>
    </rPh>
    <rPh sb="10" eb="12">
      <t>エキマエ</t>
    </rPh>
    <phoneticPr fontId="4"/>
  </si>
  <si>
    <t>本千葉エンゼルホーム保育園</t>
    <rPh sb="0" eb="3">
      <t>ホンチバ</t>
    </rPh>
    <rPh sb="10" eb="13">
      <t>ホイクエン</t>
    </rPh>
    <phoneticPr fontId="4"/>
  </si>
  <si>
    <t>かるがも保育園　おゆみ野園</t>
    <rPh sb="4" eb="7">
      <t>ホイクエン</t>
    </rPh>
    <rPh sb="11" eb="12">
      <t>ノ</t>
    </rPh>
    <rPh sb="12" eb="13">
      <t>エン</t>
    </rPh>
    <phoneticPr fontId="4"/>
  </si>
  <si>
    <t>なのはな保育園</t>
    <rPh sb="4" eb="7">
      <t>ホイクエン</t>
    </rPh>
    <phoneticPr fontId="5"/>
  </si>
  <si>
    <t>ミルキーホーム都賀園</t>
    <rPh sb="7" eb="9">
      <t>ツガ</t>
    </rPh>
    <rPh sb="9" eb="10">
      <t>エン</t>
    </rPh>
    <phoneticPr fontId="5"/>
  </si>
  <si>
    <t>ぴょんぴょん保育園</t>
    <rPh sb="6" eb="9">
      <t>ホイクエン</t>
    </rPh>
    <phoneticPr fontId="5"/>
  </si>
  <si>
    <t>まほろばのお日さま保育園</t>
    <rPh sb="9" eb="12">
      <t>ホイクエン</t>
    </rPh>
    <phoneticPr fontId="5"/>
  </si>
  <si>
    <t>AIAI NURSERY　土気</t>
    <phoneticPr fontId="4"/>
  </si>
  <si>
    <t>キートスチャイルドケア新田町</t>
    <rPh sb="11" eb="14">
      <t>シンデンチョウ</t>
    </rPh>
    <phoneticPr fontId="4"/>
  </si>
  <si>
    <t>マミー＆ミー西都賀保育園</t>
    <rPh sb="6" eb="7">
      <t>ニシ</t>
    </rPh>
    <rPh sb="7" eb="9">
      <t>ツガ</t>
    </rPh>
    <rPh sb="9" eb="12">
      <t>ホイクエン</t>
    </rPh>
    <phoneticPr fontId="5"/>
  </si>
  <si>
    <t>幕張本郷すきっぷ保育園</t>
    <rPh sb="0" eb="4">
      <t>マクハリホンゴウ</t>
    </rPh>
    <rPh sb="8" eb="11">
      <t>ホイクエン</t>
    </rPh>
    <phoneticPr fontId="5"/>
  </si>
  <si>
    <t>若葉保育園</t>
    <rPh sb="0" eb="2">
      <t>ワカバ</t>
    </rPh>
    <rPh sb="2" eb="5">
      <t>ホイクエン</t>
    </rPh>
    <phoneticPr fontId="5"/>
  </si>
  <si>
    <t>花見川さくら学園保育園</t>
    <phoneticPr fontId="4"/>
  </si>
  <si>
    <t>そが中央保育園</t>
    <phoneticPr fontId="4"/>
  </si>
  <si>
    <t>すえひろ保育園</t>
    <phoneticPr fontId="4"/>
  </si>
  <si>
    <t>千葉こども保育園</t>
    <phoneticPr fontId="4"/>
  </si>
  <si>
    <t>にじのいろ保育園</t>
    <phoneticPr fontId="4"/>
  </si>
  <si>
    <t>日乃出保育園</t>
    <phoneticPr fontId="4"/>
  </si>
  <si>
    <t>スクルドエンジェル保育園稲毛園</t>
    <phoneticPr fontId="4"/>
  </si>
  <si>
    <t>ＫＯＲＵ保育園</t>
    <phoneticPr fontId="4"/>
  </si>
  <si>
    <t>都賀せいわ保育園</t>
    <phoneticPr fontId="4"/>
  </si>
  <si>
    <t>やまどり保育園</t>
    <phoneticPr fontId="4"/>
  </si>
  <si>
    <t>マリア保育園</t>
    <phoneticPr fontId="4"/>
  </si>
  <si>
    <t>稲毛こどもの木保育園</t>
    <phoneticPr fontId="4"/>
  </si>
  <si>
    <t>アンファンジュール保育園おゆみ野</t>
    <phoneticPr fontId="4"/>
  </si>
  <si>
    <t>キッズガーデン海浜幕張保育園</t>
    <phoneticPr fontId="4"/>
  </si>
  <si>
    <t>検見川わくわく保育園</t>
    <rPh sb="0" eb="3">
      <t>ケミガワ</t>
    </rPh>
    <rPh sb="7" eb="9">
      <t>ホイク</t>
    </rPh>
    <rPh sb="9" eb="10">
      <t>エン</t>
    </rPh>
    <phoneticPr fontId="4"/>
  </si>
  <si>
    <t>植草学園千葉駅保育園</t>
    <rPh sb="0" eb="2">
      <t>ウエクサ</t>
    </rPh>
    <rPh sb="2" eb="4">
      <t>ガクエン</t>
    </rPh>
    <rPh sb="4" eb="7">
      <t>チバエキ</t>
    </rPh>
    <rPh sb="7" eb="10">
      <t>ホイクエン</t>
    </rPh>
    <phoneticPr fontId="20"/>
  </si>
  <si>
    <t>キートスチャイルドケア幕張本郷</t>
    <rPh sb="11" eb="13">
      <t>マクハリ</t>
    </rPh>
    <rPh sb="13" eb="15">
      <t>ホンゴウ</t>
    </rPh>
    <phoneticPr fontId="20"/>
  </si>
  <si>
    <t>京進のほいくえんＨＯＰＰＡ幕張町5丁目</t>
    <rPh sb="0" eb="2">
      <t>キョウシン</t>
    </rPh>
    <rPh sb="13" eb="15">
      <t>マクハリ</t>
    </rPh>
    <rPh sb="15" eb="16">
      <t>マチ</t>
    </rPh>
    <rPh sb="17" eb="19">
      <t>チョウメ</t>
    </rPh>
    <phoneticPr fontId="20"/>
  </si>
  <si>
    <t>京進のほいくえんＨＯＰＰＡ幕張本郷駅前</t>
    <rPh sb="0" eb="2">
      <t>キョウシン</t>
    </rPh>
    <rPh sb="13" eb="15">
      <t>マクハリ</t>
    </rPh>
    <rPh sb="15" eb="17">
      <t>ホンゴウ</t>
    </rPh>
    <rPh sb="17" eb="19">
      <t>エキマエ</t>
    </rPh>
    <phoneticPr fontId="20"/>
  </si>
  <si>
    <t>千葉検見川雲母保育園</t>
    <rPh sb="0" eb="2">
      <t>チバ</t>
    </rPh>
    <rPh sb="2" eb="5">
      <t>ケミガワ</t>
    </rPh>
    <rPh sb="5" eb="7">
      <t>キララ</t>
    </rPh>
    <rPh sb="7" eb="10">
      <t>ホイクエン</t>
    </rPh>
    <phoneticPr fontId="20"/>
  </si>
  <si>
    <t>かえで保育園幕張本郷</t>
    <rPh sb="3" eb="6">
      <t>ホイクエン</t>
    </rPh>
    <rPh sb="6" eb="8">
      <t>マクハリ</t>
    </rPh>
    <rPh sb="8" eb="10">
      <t>ホンゴウ</t>
    </rPh>
    <phoneticPr fontId="20"/>
  </si>
  <si>
    <t>すまいるキャンディ保育園</t>
    <rPh sb="9" eb="11">
      <t>ホイク</t>
    </rPh>
    <rPh sb="11" eb="12">
      <t>エン</t>
    </rPh>
    <phoneticPr fontId="20"/>
  </si>
  <si>
    <t>稲毛キッズマーム保育園</t>
    <rPh sb="0" eb="2">
      <t>イナゲ</t>
    </rPh>
    <rPh sb="8" eb="11">
      <t>ホイクエン</t>
    </rPh>
    <phoneticPr fontId="20"/>
  </si>
  <si>
    <t>キートスチャイルドケア園生町</t>
    <rPh sb="11" eb="12">
      <t>ソノ</t>
    </rPh>
    <rPh sb="12" eb="13">
      <t>イ</t>
    </rPh>
    <rPh sb="13" eb="14">
      <t>マチ</t>
    </rPh>
    <phoneticPr fontId="20"/>
  </si>
  <si>
    <t>千葉稲毛雲母保育園</t>
    <rPh sb="0" eb="2">
      <t>チバ</t>
    </rPh>
    <rPh sb="2" eb="4">
      <t>イナゲ</t>
    </rPh>
    <rPh sb="4" eb="6">
      <t>キララ</t>
    </rPh>
    <rPh sb="6" eb="9">
      <t>ホイクエン</t>
    </rPh>
    <phoneticPr fontId="20"/>
  </si>
  <si>
    <t>ぽかぽか保育園おてんとさん</t>
    <rPh sb="4" eb="6">
      <t>ホイク</t>
    </rPh>
    <rPh sb="6" eb="7">
      <t>エン</t>
    </rPh>
    <phoneticPr fontId="20"/>
  </si>
  <si>
    <t>ドルフィンキッズ保育園</t>
    <phoneticPr fontId="20"/>
  </si>
  <si>
    <t>童夢ガーデンＷＢＧ保育園</t>
    <phoneticPr fontId="20"/>
  </si>
  <si>
    <t>小ばと会なでしこ保育園</t>
    <phoneticPr fontId="20"/>
  </si>
  <si>
    <t>子どものまきば保育園</t>
    <rPh sb="0" eb="1">
      <t>コ</t>
    </rPh>
    <rPh sb="7" eb="10">
      <t>ホイクエン</t>
    </rPh>
    <phoneticPr fontId="20"/>
  </si>
  <si>
    <t>ほしのこ保育園</t>
    <rPh sb="4" eb="7">
      <t>ホイクエン</t>
    </rPh>
    <phoneticPr fontId="20"/>
  </si>
  <si>
    <t>椿森保育園</t>
    <rPh sb="0" eb="2">
      <t>ツバキモリ</t>
    </rPh>
    <rPh sb="2" eb="5">
      <t>ホイクエン</t>
    </rPh>
    <phoneticPr fontId="20"/>
  </si>
  <si>
    <t>アンファンジュール保育園弁天</t>
    <rPh sb="9" eb="12">
      <t>ホイクエン</t>
    </rPh>
    <rPh sb="12" eb="14">
      <t>ベンテン</t>
    </rPh>
    <phoneticPr fontId="20"/>
  </si>
  <si>
    <t>かえで保育園まくはり</t>
    <rPh sb="3" eb="6">
      <t>ホイクエン</t>
    </rPh>
    <phoneticPr fontId="20"/>
  </si>
  <si>
    <t>かえで保育園はなぞの</t>
    <rPh sb="3" eb="6">
      <t>ホイクエン</t>
    </rPh>
    <phoneticPr fontId="20"/>
  </si>
  <si>
    <t>アストロベースキャンプ保育園</t>
    <rPh sb="11" eb="14">
      <t>ホイクエン</t>
    </rPh>
    <phoneticPr fontId="20"/>
  </si>
  <si>
    <t>かるがも保育園　鎌取園</t>
    <rPh sb="4" eb="7">
      <t>ホイクエン</t>
    </rPh>
    <rPh sb="8" eb="10">
      <t>カマトリ</t>
    </rPh>
    <rPh sb="10" eb="11">
      <t>エン</t>
    </rPh>
    <phoneticPr fontId="20"/>
  </si>
  <si>
    <t>クニナたかだの森保育園</t>
    <rPh sb="7" eb="8">
      <t>モリ</t>
    </rPh>
    <rPh sb="8" eb="11">
      <t>ホイクエン</t>
    </rPh>
    <phoneticPr fontId="20"/>
  </si>
  <si>
    <t>京進のほいくえんHOPPAガーデンビュー千葉駅前</t>
    <rPh sb="0" eb="2">
      <t>キョウシン</t>
    </rPh>
    <rPh sb="20" eb="23">
      <t>チバエキ</t>
    </rPh>
    <rPh sb="23" eb="24">
      <t>マエ</t>
    </rPh>
    <phoneticPr fontId="20"/>
  </si>
  <si>
    <t>希望の子保育園</t>
    <rPh sb="0" eb="2">
      <t>キボウ</t>
    </rPh>
    <rPh sb="3" eb="4">
      <t>コ</t>
    </rPh>
    <rPh sb="4" eb="7">
      <t>ホイクエン</t>
    </rPh>
    <phoneticPr fontId="20"/>
  </si>
  <si>
    <t>そがチャイルドハウス保育園</t>
    <rPh sb="10" eb="13">
      <t>ホイクエン</t>
    </rPh>
    <phoneticPr fontId="20"/>
  </si>
  <si>
    <t>オンジュ ソリール保育園　そが駅前園</t>
    <rPh sb="9" eb="12">
      <t>ホイクエン</t>
    </rPh>
    <rPh sb="15" eb="16">
      <t>エキ</t>
    </rPh>
    <rPh sb="16" eb="17">
      <t>マエ</t>
    </rPh>
    <rPh sb="17" eb="18">
      <t>エン</t>
    </rPh>
    <phoneticPr fontId="23"/>
  </si>
  <si>
    <t>（学）キッズラボ学園</t>
  </si>
  <si>
    <t>北海道北広島市Ｆビレッジ８番地</t>
  </si>
  <si>
    <t>絵本と太陽の保育園　てぃだまちキッズ検見川浜</t>
    <rPh sb="0" eb="2">
      <t>エホン</t>
    </rPh>
    <rPh sb="3" eb="5">
      <t>タイヨウ</t>
    </rPh>
    <rPh sb="6" eb="9">
      <t>ホイクエン</t>
    </rPh>
    <rPh sb="18" eb="22">
      <t>ケミガワハマ</t>
    </rPh>
    <phoneticPr fontId="23"/>
  </si>
  <si>
    <t>千葉市美浜区真砂2-24-8</t>
  </si>
  <si>
    <t>美波保育園</t>
    <rPh sb="0" eb="2">
      <t>ミナミ</t>
    </rPh>
    <rPh sb="2" eb="5">
      <t>ホイクエン</t>
    </rPh>
    <phoneticPr fontId="23"/>
  </si>
  <si>
    <t>みらいつむぎ保育園美浜</t>
    <rPh sb="6" eb="9">
      <t>ホイクエン</t>
    </rPh>
    <rPh sb="9" eb="11">
      <t>ミハマ</t>
    </rPh>
    <phoneticPr fontId="23"/>
  </si>
  <si>
    <t>後藤　伸太郎</t>
  </si>
  <si>
    <t>あおば保育園</t>
    <rPh sb="3" eb="6">
      <t>ホイクエン</t>
    </rPh>
    <phoneticPr fontId="20"/>
  </si>
  <si>
    <t>CZN11549</t>
  </si>
  <si>
    <t>チャコ保育園</t>
    <rPh sb="3" eb="6">
      <t>ホイクエン</t>
    </rPh>
    <phoneticPr fontId="20"/>
  </si>
  <si>
    <t>ﾄﾚﾝﾃﾞｨﾜｰﾙﾄﾞ（株）</t>
  </si>
  <si>
    <t>かえで保育園千葉中央</t>
    <rPh sb="6" eb="8">
      <t>チバ</t>
    </rPh>
    <rPh sb="8" eb="10">
      <t>チュウオウ</t>
    </rPh>
    <phoneticPr fontId="20"/>
  </si>
  <si>
    <t>XLE56558</t>
  </si>
  <si>
    <t>かえで保育園おゆみ野</t>
    <rPh sb="3" eb="6">
      <t>ホイクエン</t>
    </rPh>
    <rPh sb="9" eb="10">
      <t>ノ</t>
    </rPh>
    <phoneticPr fontId="20"/>
  </si>
  <si>
    <t>IDL54946</t>
  </si>
  <si>
    <t>もりのなかま保育園おゆみ野園サイエンス＋</t>
    <rPh sb="6" eb="9">
      <t>ホイクエン</t>
    </rPh>
    <rPh sb="12" eb="13">
      <t>ノ</t>
    </rPh>
    <rPh sb="13" eb="14">
      <t>エン</t>
    </rPh>
    <phoneticPr fontId="20"/>
  </si>
  <si>
    <t>（株）Lateral Kid's</t>
  </si>
  <si>
    <t>川村　陽介</t>
  </si>
  <si>
    <t>VFJ49880</t>
  </si>
  <si>
    <t>YTS31250</t>
  </si>
  <si>
    <t>IWK17502</t>
  </si>
  <si>
    <t>DJR68987</t>
  </si>
  <si>
    <t>ベビールームこどものへや</t>
  </si>
  <si>
    <t>リトルガーデン　幕張本郷</t>
  </si>
  <si>
    <t>きっず☆かりん</t>
  </si>
  <si>
    <t>愛隣幼稚園</t>
  </si>
  <si>
    <t>リトルガーデンＷＢＧ</t>
  </si>
  <si>
    <t>リトルガーデン千葉ポートタウン</t>
  </si>
  <si>
    <t>ナーサリーホーム東千葉</t>
  </si>
  <si>
    <t>認定こども園　土気中央幼稚園</t>
  </si>
  <si>
    <t>都賀あすか園</t>
  </si>
  <si>
    <t>稲毛海岸サンフラワー保育室</t>
  </si>
  <si>
    <t>はまちどり保育園</t>
  </si>
  <si>
    <t>はまのけやき保育園</t>
  </si>
  <si>
    <t>みらいのまち保育園　蘇我</t>
  </si>
  <si>
    <t>そらまめ新千葉駅前園</t>
  </si>
  <si>
    <t>もりのなかま保育園おゆみ野園サイエンス＋</t>
  </si>
  <si>
    <r>
      <t>と黄色のセル。</t>
    </r>
    <r>
      <rPr>
        <sz val="10"/>
        <rFont val="HG丸ｺﾞｼｯｸM-PRO"/>
        <family val="3"/>
        <charset val="128"/>
      </rPr>
      <t>障害児の人数は印刷範囲外に入力箇所があるので注意。</t>
    </r>
    <rPh sb="1" eb="3">
      <t>キイロ</t>
    </rPh>
    <phoneticPr fontId="4"/>
  </si>
  <si>
    <t>不定期利用</t>
    <rPh sb="0" eb="3">
      <t>フテイキ</t>
    </rPh>
    <rPh sb="3" eb="5">
      <t>リヨウ</t>
    </rPh>
    <phoneticPr fontId="4"/>
  </si>
  <si>
    <t>エラーチェック</t>
    <phoneticPr fontId="4"/>
  </si>
  <si>
    <t>0歳児</t>
    <rPh sb="1" eb="3">
      <t>サイジ</t>
    </rPh>
    <phoneticPr fontId="4"/>
  </si>
  <si>
    <t>１・２歳児</t>
    <rPh sb="3" eb="5">
      <t>サイジ</t>
    </rPh>
    <phoneticPr fontId="4"/>
  </si>
  <si>
    <t>3歳以上児</t>
    <rPh sb="1" eb="4">
      <t>サイイジョウ</t>
    </rPh>
    <rPh sb="4" eb="5">
      <t>ジ</t>
    </rPh>
    <phoneticPr fontId="4"/>
  </si>
  <si>
    <t>※×の場合は、「②個別表」シート「（不定期）基本分」に入力いただいた人数と差異がありますので、ご確認ください。</t>
    <rPh sb="3" eb="5">
      <t>バアイ</t>
    </rPh>
    <rPh sb="9" eb="11">
      <t>コベツ</t>
    </rPh>
    <rPh sb="11" eb="12">
      <t>ヒョウ</t>
    </rPh>
    <rPh sb="18" eb="21">
      <t>フテイキ</t>
    </rPh>
    <rPh sb="22" eb="24">
      <t>キホン</t>
    </rPh>
    <rPh sb="24" eb="25">
      <t>ブン</t>
    </rPh>
    <rPh sb="27" eb="29">
      <t>ニュウリョク</t>
    </rPh>
    <rPh sb="34" eb="36">
      <t>ニンズウ</t>
    </rPh>
    <rPh sb="37" eb="39">
      <t>サイ</t>
    </rPh>
    <rPh sb="48" eb="50">
      <t>カクニン</t>
    </rPh>
    <phoneticPr fontId="4"/>
  </si>
  <si>
    <t>※一日利用と半日利用の合計延べ利用児童数を入力してください。</t>
    <rPh sb="1" eb="3">
      <t>イチニチ</t>
    </rPh>
    <rPh sb="3" eb="5">
      <t>リヨウ</t>
    </rPh>
    <rPh sb="6" eb="10">
      <t>ハンニチリヨウ</t>
    </rPh>
    <rPh sb="11" eb="13">
      <t>ゴウケイ</t>
    </rPh>
    <rPh sb="13" eb="14">
      <t>ノ</t>
    </rPh>
    <rPh sb="15" eb="17">
      <t>リヨウ</t>
    </rPh>
    <rPh sb="17" eb="19">
      <t>ジドウ</t>
    </rPh>
    <rPh sb="19" eb="20">
      <t>スウ</t>
    </rPh>
    <rPh sb="21" eb="23">
      <t>ニュウリョク</t>
    </rPh>
    <phoneticPr fontId="4"/>
  </si>
  <si>
    <t>住所</t>
    <rPh sb="0" eb="2">
      <t>ジュウショ</t>
    </rPh>
    <phoneticPr fontId="1"/>
  </si>
  <si>
    <t>代表者職名</t>
    <rPh sb="0" eb="3">
      <t>ダイヒョウシャ</t>
    </rPh>
    <rPh sb="3" eb="5">
      <t>ショクメイ</t>
    </rPh>
    <phoneticPr fontId="1"/>
  </si>
  <si>
    <t>代理人の有無</t>
    <rPh sb="0" eb="3">
      <t>ダイリニン</t>
    </rPh>
    <rPh sb="4" eb="6">
      <t>ウム</t>
    </rPh>
    <phoneticPr fontId="20"/>
  </si>
  <si>
    <t>長谷川　卓也</t>
    <rPh sb="0" eb="3">
      <t>ハセガワ</t>
    </rPh>
    <rPh sb="4" eb="6">
      <t>タクヤ</t>
    </rPh>
    <phoneticPr fontId="22"/>
  </si>
  <si>
    <t>○</t>
  </si>
  <si>
    <t>CDK82118</t>
    <phoneticPr fontId="20"/>
  </si>
  <si>
    <t>小野　政宏</t>
  </si>
  <si>
    <t>名古屋市中村区名駅2-38-2　オーキッドビル7F</t>
  </si>
  <si>
    <t>川久　充成</t>
  </si>
  <si>
    <t>田村　篤司</t>
  </si>
  <si>
    <t>千葉市美浜区稲毛海岸3－1－30　フラワーヒル稲毛2階</t>
  </si>
  <si>
    <t>中林　瑞穂</t>
  </si>
  <si>
    <t>東京都江東区木場五丁目8番40号</t>
  </si>
  <si>
    <t>吉井　はるか</t>
  </si>
  <si>
    <t>NQZ81348</t>
    <phoneticPr fontId="20"/>
  </si>
  <si>
    <t>東京都中央区日本橋3-12-2　朝日ビルヂング４F-B</t>
  </si>
  <si>
    <t>東京都千代田区大手町1−6−1 大手町ビル213</t>
  </si>
  <si>
    <t>市原市瀬又字傾城谷507番</t>
  </si>
  <si>
    <t>東京都中央区日本橋3-12-2　朝日ビルヂング４F-A</t>
  </si>
  <si>
    <t>安藤　勲</t>
  </si>
  <si>
    <t>鳥居　敏</t>
  </si>
  <si>
    <t>田中　直人</t>
  </si>
  <si>
    <t>花見川区幕張本郷６－２５－２０　糸ビル２０１</t>
  </si>
  <si>
    <t>片岡  雅文</t>
  </si>
  <si>
    <t>丸山　豊</t>
  </si>
  <si>
    <t>AIAI NURSERY 園生</t>
    <rPh sb="13" eb="15">
      <t>ソンノウ</t>
    </rPh>
    <phoneticPr fontId="20"/>
  </si>
  <si>
    <t>AMF55601</t>
  </si>
  <si>
    <t>千葉市美浜区中瀬１－３　幕張テクノガーデンＢ棟５階</t>
  </si>
  <si>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</si>
  <si>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</si>
  <si>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</si>
  <si>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</si>
  <si>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童夢ガーデン幕張本郷保育園</t>
    <rPh sb="0" eb="2">
      <t>ドウム</t>
    </rPh>
    <rPh sb="6" eb="10">
      <t>マクハリホンゴウ</t>
    </rPh>
    <rPh sb="10" eb="13">
      <t>ホイクエン</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</si>
  <si>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</si>
  <si>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</si>
  <si>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AIAI NURSERY 小仲台</t>
    <rPh sb="13" eb="14">
      <t>ショウ</t>
    </rPh>
    <rPh sb="14" eb="16">
      <t>ナカダイ</t>
    </rPh>
    <phoneticPr fontId="1"/>
  </si>
  <si>
    <t>JZK97887</t>
  </si>
  <si>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</si>
  <si>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</si>
  <si>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</si>
  <si>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</si>
  <si>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</si>
  <si>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</si>
  <si>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</si>
  <si>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</si>
  <si>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BPR57928</t>
    <phoneticPr fontId="20"/>
  </si>
  <si>
    <t>オーチャード・キッズ稲毛海岸保育園</t>
    <rPh sb="10" eb="14">
      <t>イナゲカイガン</t>
    </rPh>
    <rPh sb="14" eb="17">
      <t>ホイクエン</t>
    </rPh>
    <phoneticPr fontId="20"/>
  </si>
  <si>
    <t>AIAI NURSERY 稲毛海岸</t>
    <rPh sb="13" eb="15">
      <t>イナゲ</t>
    </rPh>
    <rPh sb="15" eb="17">
      <t>カイガン</t>
    </rPh>
    <phoneticPr fontId="20"/>
  </si>
  <si>
    <t>UPB11909</t>
  </si>
  <si>
    <t>千葉県千葉市稲毛区小深町261-45</t>
  </si>
  <si>
    <t>千葉市中央区末広４丁目２１番４</t>
  </si>
  <si>
    <t>伊藤　貴紀</t>
  </si>
  <si>
    <t>EQQ97990</t>
  </si>
  <si>
    <t>宮城県仙台市青葉区一番町2丁目5-22　GC青葉通りプラザ2階</t>
  </si>
  <si>
    <t>リトルガーデンインターナショナル幕張ベイパーク保育園</t>
    <rPh sb="16" eb="18">
      <t>マクハリ</t>
    </rPh>
    <rPh sb="23" eb="26">
      <t>ホイクエン</t>
    </rPh>
    <phoneticPr fontId="20"/>
  </si>
  <si>
    <t>PEB13593</t>
  </si>
  <si>
    <t>CAI60583</t>
  </si>
  <si>
    <t>㈱モードプランニングジャパン</t>
  </si>
  <si>
    <t>東京都中央区銀座７丁目１６－１２</t>
  </si>
  <si>
    <t>USN62340</t>
  </si>
  <si>
    <t>㈱Think Education</t>
  </si>
  <si>
    <t>SQD30998</t>
  </si>
  <si>
    <t>XSQ87133</t>
  </si>
  <si>
    <t>㈱キッズトラスト</t>
  </si>
  <si>
    <t>NWP74920</t>
  </si>
  <si>
    <t>千葉県千葉市美浜区中瀬１丁目６</t>
  </si>
  <si>
    <t>OJX82941</t>
  </si>
  <si>
    <t>AIAI Child Care㈱</t>
  </si>
  <si>
    <t>東京都墨田区錦糸１丁目２番１号</t>
  </si>
  <si>
    <t>BVZ35289</t>
  </si>
  <si>
    <t>AWJ36046</t>
  </si>
  <si>
    <t>（福）白菊会</t>
  </si>
  <si>
    <t>大分県大分市新川町一丁目1228番地1</t>
  </si>
  <si>
    <t>FOQ17631</t>
  </si>
  <si>
    <t>千葉県千葉市花見川区幕張町４丁目６０８－１</t>
  </si>
  <si>
    <t>CSG22240</t>
  </si>
  <si>
    <t>（学）増田学園</t>
  </si>
  <si>
    <t>千葉県千葉市中央区道場北１丁目１７ー６</t>
  </si>
  <si>
    <t>EOB49325</t>
  </si>
  <si>
    <t>千葉県千葉市緑区おゆみ野中央２丁目７－７</t>
  </si>
  <si>
    <t>認定こども園　松ヶ丘幼稚園</t>
    <rPh sb="0" eb="2">
      <t>ニンテイ</t>
    </rPh>
    <phoneticPr fontId="1"/>
  </si>
  <si>
    <t>認定こども園　山王幼稚園</t>
    <rPh sb="0" eb="6">
      <t>ニ</t>
    </rPh>
    <rPh sb="7" eb="9">
      <t>サンノウ</t>
    </rPh>
    <rPh sb="9" eb="12">
      <t>ヨウチエン</t>
    </rPh>
    <phoneticPr fontId="1"/>
  </si>
  <si>
    <t>認定こども園　土岐幼稚園</t>
    <rPh sb="0" eb="6">
      <t>ニ</t>
    </rPh>
    <rPh sb="7" eb="9">
      <t>トキ</t>
    </rPh>
    <rPh sb="9" eb="12">
      <t>ヨウチエン</t>
    </rPh>
    <phoneticPr fontId="1"/>
  </si>
  <si>
    <t>認定こども園　鏡戸幼稚園</t>
    <rPh sb="0" eb="6">
      <t>ニ</t>
    </rPh>
    <rPh sb="7" eb="8">
      <t>カガミ</t>
    </rPh>
    <rPh sb="8" eb="9">
      <t>ト</t>
    </rPh>
    <rPh sb="9" eb="12">
      <t>ヨウチエン</t>
    </rPh>
    <phoneticPr fontId="1"/>
  </si>
  <si>
    <t>認定こども園　千葉敬愛短期大学附属幼稚園</t>
    <rPh sb="0" eb="2">
      <t>ニンテイ</t>
    </rPh>
    <rPh sb="5" eb="6">
      <t>エン</t>
    </rPh>
    <rPh sb="7" eb="9">
      <t>チバ</t>
    </rPh>
    <rPh sb="9" eb="11">
      <t>ケイアイ</t>
    </rPh>
    <rPh sb="11" eb="13">
      <t>タンキ</t>
    </rPh>
    <rPh sb="13" eb="15">
      <t>ダイガク</t>
    </rPh>
    <rPh sb="15" eb="17">
      <t>フゾク</t>
    </rPh>
    <rPh sb="17" eb="20">
      <t>ヨウチエン</t>
    </rPh>
    <phoneticPr fontId="1"/>
  </si>
  <si>
    <t>宗教法人日本聖公会横浜教区　認定こども園　双葉幼稚園</t>
    <rPh sb="0" eb="2">
      <t>シュウキョウ</t>
    </rPh>
    <rPh sb="2" eb="4">
      <t>ホウジン</t>
    </rPh>
    <rPh sb="4" eb="6">
      <t>ニホン</t>
    </rPh>
    <rPh sb="6" eb="9">
      <t>セイコウカイ</t>
    </rPh>
    <rPh sb="9" eb="11">
      <t>ヨコハマ</t>
    </rPh>
    <rPh sb="11" eb="13">
      <t>キョウク</t>
    </rPh>
    <rPh sb="14" eb="16">
      <t>ニンテイ</t>
    </rPh>
    <rPh sb="19" eb="20">
      <t>エン</t>
    </rPh>
    <rPh sb="21" eb="23">
      <t>フタバ</t>
    </rPh>
    <rPh sb="23" eb="26">
      <t>ヨウチエン</t>
    </rPh>
    <phoneticPr fontId="20"/>
  </si>
  <si>
    <t>学校法人芦童学園　認定こども園　青い鳥第二幼稚園</t>
    <rPh sb="0" eb="2">
      <t>ガッコウ</t>
    </rPh>
    <rPh sb="2" eb="4">
      <t>ホウジン</t>
    </rPh>
    <rPh sb="4" eb="5">
      <t>アシ</t>
    </rPh>
    <rPh sb="5" eb="6">
      <t>ドウ</t>
    </rPh>
    <rPh sb="6" eb="8">
      <t>ガクエン</t>
    </rPh>
    <rPh sb="9" eb="11">
      <t>ニンテイ</t>
    </rPh>
    <rPh sb="14" eb="15">
      <t>エン</t>
    </rPh>
    <rPh sb="16" eb="17">
      <t>アオ</t>
    </rPh>
    <rPh sb="18" eb="19">
      <t>トリ</t>
    </rPh>
    <rPh sb="19" eb="20">
      <t>ダイ</t>
    </rPh>
    <rPh sb="20" eb="21">
      <t>２</t>
    </rPh>
    <rPh sb="21" eb="24">
      <t>ヨウチエン</t>
    </rPh>
    <phoneticPr fontId="20"/>
  </si>
  <si>
    <t>土気中央幼稚園</t>
    <rPh sb="0" eb="2">
      <t>トケ</t>
    </rPh>
    <rPh sb="2" eb="4">
      <t>チュウオウ</t>
    </rPh>
    <rPh sb="4" eb="7">
      <t>ヨウチエン</t>
    </rPh>
    <phoneticPr fontId="1"/>
  </si>
  <si>
    <t>ZFQ36082</t>
  </si>
  <si>
    <t>あすみ中央幼稚園</t>
    <rPh sb="3" eb="5">
      <t>チュウオウ</t>
    </rPh>
    <rPh sb="5" eb="8">
      <t>ヨウチエン</t>
    </rPh>
    <phoneticPr fontId="1"/>
  </si>
  <si>
    <t>みのり認定こども園</t>
  </si>
  <si>
    <t>QLX45547</t>
  </si>
  <si>
    <t>幼保連携型認定こども園　しらぎく</t>
  </si>
  <si>
    <t>KVH27015</t>
  </si>
  <si>
    <t>幼保連携型認定こども園　若梅認定こども園</t>
  </si>
  <si>
    <t>EWC62326</t>
  </si>
  <si>
    <t>認定こども園　梅乃園幼稚園</t>
  </si>
  <si>
    <t>FBD94893</t>
  </si>
  <si>
    <t>幼保連携型認定こども園　ChaCha Children Makuhari</t>
  </si>
  <si>
    <t>ZBQ23069</t>
  </si>
  <si>
    <t>幼保連携型認定こども園　さざれ幼稚園</t>
  </si>
  <si>
    <t>GRV11412</t>
  </si>
  <si>
    <t>認定こども園　大巌寺幼稚園</t>
  </si>
  <si>
    <t>SON76613</t>
  </si>
  <si>
    <t>幼保連携型認定こども園
チューリップこども園</t>
  </si>
  <si>
    <t>SXE89646</t>
  </si>
  <si>
    <t>認定こども園　あやめ台幼稚園</t>
  </si>
  <si>
    <t>GUK78994</t>
  </si>
  <si>
    <t>認定こども園　弥生幼稚園</t>
  </si>
  <si>
    <t>SQX70835</t>
  </si>
  <si>
    <t>認定こども園　園生幼稚園</t>
  </si>
  <si>
    <t>RST17069</t>
  </si>
  <si>
    <t>愛隣幼稚園</t>
    <rPh sb="0" eb="2">
      <t>アイリン</t>
    </rPh>
    <rPh sb="2" eb="5">
      <t>ヨウチエン</t>
    </rPh>
    <phoneticPr fontId="1"/>
  </si>
  <si>
    <t>VHL96179</t>
  </si>
  <si>
    <t>曉幼稚園</t>
    <rPh sb="0" eb="1">
      <t>アカツキ</t>
    </rPh>
    <phoneticPr fontId="20"/>
  </si>
  <si>
    <t>MTF89139</t>
  </si>
  <si>
    <t>若松台幼稚園</t>
  </si>
  <si>
    <t>SUM99752</t>
  </si>
  <si>
    <t>めぐみ幼稚園</t>
  </si>
  <si>
    <t>ENB14004</t>
  </si>
  <si>
    <t>キッズルームチャコ稲毛園</t>
  </si>
  <si>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</si>
  <si>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</si>
  <si>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</si>
  <si>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</si>
  <si>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HPL64204</t>
  </si>
  <si>
    <t>LLO54599</t>
  </si>
  <si>
    <t>ぶれあ保育園・稲毛</t>
    <phoneticPr fontId="20"/>
  </si>
  <si>
    <t>HQD61238</t>
  </si>
  <si>
    <t>ぶれあ保育園・稲毛東</t>
    <phoneticPr fontId="20"/>
  </si>
  <si>
    <t>MXI30033</t>
  </si>
  <si>
    <t>ぶれあ保育園・東千葉</t>
    <phoneticPr fontId="20"/>
  </si>
  <si>
    <t>UVU43881</t>
  </si>
  <si>
    <t>つばめ保育園Ｓｏｇａ</t>
    <phoneticPr fontId="4"/>
  </si>
  <si>
    <t>DJR68987</t>
    <phoneticPr fontId="4"/>
  </si>
  <si>
    <t>HPB90684</t>
  </si>
  <si>
    <t>DBQ24391</t>
  </si>
  <si>
    <t>MDZ26530</t>
    <phoneticPr fontId="20"/>
  </si>
  <si>
    <t>MDZ26530</t>
  </si>
  <si>
    <t>YRP56222</t>
    <phoneticPr fontId="20"/>
  </si>
  <si>
    <t>YRP56222</t>
  </si>
  <si>
    <t>保育ハウスひよこ</t>
    <phoneticPr fontId="20"/>
  </si>
  <si>
    <t>幼保連携型認定こども園　さざれ幼稚園</t>
    <rPh sb="0" eb="1">
      <t>ヨウ</t>
    </rPh>
    <rPh sb="1" eb="2">
      <t>ホ</t>
    </rPh>
    <rPh sb="2" eb="5">
      <t>レンケイガタ</t>
    </rPh>
    <rPh sb="5" eb="7">
      <t>ニンテイ</t>
    </rPh>
    <rPh sb="10" eb="11">
      <t>エン</t>
    </rPh>
    <rPh sb="15" eb="18">
      <t>ヨウチエン</t>
    </rPh>
    <phoneticPr fontId="42"/>
  </si>
  <si>
    <t>くじら保育園</t>
    <rPh sb="3" eb="6">
      <t>ホイクエン</t>
    </rPh>
    <phoneticPr fontId="29"/>
  </si>
  <si>
    <t>ちいさい保育園 幕張おおぞら園</t>
    <rPh sb="4" eb="7">
      <t>ホイクエン</t>
    </rPh>
    <rPh sb="8" eb="10">
      <t>マクハリ</t>
    </rPh>
    <phoneticPr fontId="20"/>
  </si>
  <si>
    <t>チャコ稲毛園</t>
    <phoneticPr fontId="20"/>
  </si>
  <si>
    <t>ナーサリーホームフレスポ稲毛</t>
    <rPh sb="12" eb="14">
      <t>イナゲ</t>
    </rPh>
    <phoneticPr fontId="29"/>
  </si>
  <si>
    <t>みのり認定こども園</t>
    <rPh sb="3" eb="5">
      <t>ニンテイ</t>
    </rPh>
    <rPh sb="8" eb="9">
      <t>エン</t>
    </rPh>
    <phoneticPr fontId="20"/>
  </si>
  <si>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20"/>
  </si>
  <si>
    <t>キートスチャイルドケアみつわ台</t>
    <phoneticPr fontId="20"/>
  </si>
  <si>
    <t>認定こども園かしの木学園　カトライアキンダーガルテン</t>
    <rPh sb="0" eb="2">
      <t>ニンテイ</t>
    </rPh>
    <rPh sb="5" eb="6">
      <t>エン</t>
    </rPh>
    <rPh sb="9" eb="10">
      <t>キ</t>
    </rPh>
    <rPh sb="10" eb="12">
      <t>ガクエン</t>
    </rPh>
    <phoneticPr fontId="43"/>
  </si>
  <si>
    <t>めぐみ幼稚園</t>
    <rPh sb="3" eb="6">
      <t>ヨウチエン</t>
    </rPh>
    <phoneticPr fontId="20"/>
  </si>
  <si>
    <t>曉幼稚園</t>
    <phoneticPr fontId="20"/>
  </si>
  <si>
    <t>とどろき一倫荘　事業所内保育所　はぴねす</t>
    <rPh sb="4" eb="7">
      <t>イチリンソウ</t>
    </rPh>
    <rPh sb="8" eb="11">
      <t>ジギョウショ</t>
    </rPh>
    <rPh sb="11" eb="12">
      <t>ナイ</t>
    </rPh>
    <rPh sb="12" eb="14">
      <t>ホイク</t>
    </rPh>
    <rPh sb="14" eb="15">
      <t>ショ</t>
    </rPh>
    <phoneticPr fontId="29"/>
  </si>
  <si>
    <t>若松台幼稚園</t>
    <rPh sb="0" eb="2">
      <t>ワカマツ</t>
    </rPh>
    <rPh sb="2" eb="3">
      <t>ダイ</t>
    </rPh>
    <rPh sb="3" eb="6">
      <t>ヨウチエン</t>
    </rPh>
    <phoneticPr fontId="20"/>
  </si>
  <si>
    <t>イオンゆめみらい保育園 幕張新都心</t>
    <phoneticPr fontId="20"/>
  </si>
  <si>
    <t>みらいのまち保育園　作草部</t>
    <rPh sb="6" eb="9">
      <t>ホイクエン</t>
    </rPh>
    <phoneticPr fontId="29"/>
  </si>
  <si>
    <t>みらいのまち保育園　新田町</t>
    <rPh sb="6" eb="9">
      <t>ホイクエン</t>
    </rPh>
    <rPh sb="10" eb="13">
      <t>シンデンチョウ</t>
    </rPh>
    <phoneticPr fontId="29"/>
  </si>
  <si>
    <t>みらいのまち保育園　園生</t>
    <rPh sb="6" eb="9">
      <t>ホイクエン</t>
    </rPh>
    <rPh sb="10" eb="12">
      <t>ソンノウ</t>
    </rPh>
    <phoneticPr fontId="29"/>
  </si>
  <si>
    <t>学校法人宇野学園みなみちゃんタック</t>
    <rPh sb="0" eb="2">
      <t>ガッコウ</t>
    </rPh>
    <rPh sb="2" eb="4">
      <t>ホウジン</t>
    </rPh>
    <rPh sb="4" eb="8">
      <t>ウノガクエン</t>
    </rPh>
    <phoneticPr fontId="20"/>
  </si>
  <si>
    <t>認定こども園　あやめ台幼稚園</t>
    <rPh sb="0" eb="2">
      <t>ニンテイ</t>
    </rPh>
    <rPh sb="5" eb="6">
      <t>エン</t>
    </rPh>
    <rPh sb="10" eb="11">
      <t>ダイ</t>
    </rPh>
    <rPh sb="11" eb="14">
      <t>ヨウチエン</t>
    </rPh>
    <phoneticPr fontId="20"/>
  </si>
  <si>
    <t>事業所内保育所ぱすてる</t>
    <rPh sb="6" eb="7">
      <t>ショ</t>
    </rPh>
    <phoneticPr fontId="20"/>
  </si>
  <si>
    <t>ハピネスいなげ園</t>
    <rPh sb="7" eb="8">
      <t>エン</t>
    </rPh>
    <phoneticPr fontId="44"/>
  </si>
  <si>
    <t>認定こども園　あすみ中央幼稚園</t>
  </si>
  <si>
    <t>幼保連携型認定こども園　若梅こども園</t>
    <rPh sb="0" eb="2">
      <t>ヨウホ</t>
    </rPh>
    <rPh sb="2" eb="4">
      <t>レンケイ</t>
    </rPh>
    <rPh sb="4" eb="5">
      <t>カタ</t>
    </rPh>
    <rPh sb="5" eb="7">
      <t>ニンテイ</t>
    </rPh>
    <rPh sb="10" eb="11">
      <t>エン</t>
    </rPh>
    <rPh sb="12" eb="14">
      <t>ワカウメ</t>
    </rPh>
    <rPh sb="17" eb="18">
      <t>エン</t>
    </rPh>
    <phoneticPr fontId="1"/>
  </si>
  <si>
    <t>ﾆﾁｲｷｯｽﾞ千葉中央第一</t>
    <phoneticPr fontId="20"/>
  </si>
  <si>
    <t>つばめ保育園Ｓｏｇａ</t>
    <phoneticPr fontId="20"/>
  </si>
  <si>
    <t>まなびの森　いなほ保育園</t>
    <rPh sb="4" eb="5">
      <t>モリ</t>
    </rPh>
    <phoneticPr fontId="20"/>
  </si>
  <si>
    <t>認定こども園　弥生幼稚園</t>
    <rPh sb="0" eb="2">
      <t>ニンテイ</t>
    </rPh>
    <rPh sb="5" eb="6">
      <t>エン</t>
    </rPh>
    <rPh sb="7" eb="9">
      <t>ヤヨイ</t>
    </rPh>
    <rPh sb="9" eb="12">
      <t>ヨウチエン</t>
    </rPh>
    <phoneticPr fontId="20"/>
  </si>
  <si>
    <t>幼保連携型認定こども園　ChaCha Children Makuhari</t>
    <rPh sb="0" eb="5">
      <t>ヨウホレンケイガタ</t>
    </rPh>
    <rPh sb="5" eb="7">
      <t>ニンテイ</t>
    </rPh>
    <rPh sb="10" eb="11">
      <t>エン</t>
    </rPh>
    <phoneticPr fontId="1"/>
  </si>
  <si>
    <t>認定こども園　園生幼稚園</t>
    <rPh sb="0" eb="2">
      <t>ニンテイ</t>
    </rPh>
    <rPh sb="5" eb="6">
      <t>エン</t>
    </rPh>
    <rPh sb="7" eb="9">
      <t>ソンノウ</t>
    </rPh>
    <rPh sb="9" eb="12">
      <t>ヨウチエン</t>
    </rPh>
    <phoneticPr fontId="20"/>
  </si>
  <si>
    <t>認定こども園　敬愛短期大学附属幼稚園</t>
  </si>
  <si>
    <t>認定こども園　梅乃園幼稚園</t>
    <rPh sb="0" eb="2">
      <t>ニンテイ</t>
    </rPh>
    <rPh sb="5" eb="6">
      <t>エン</t>
    </rPh>
    <rPh sb="7" eb="8">
      <t>ウメ</t>
    </rPh>
    <rPh sb="8" eb="9">
      <t>ノ</t>
    </rPh>
    <rPh sb="9" eb="10">
      <t>ソノ</t>
    </rPh>
    <rPh sb="10" eb="13">
      <t>ヨウチエン</t>
    </rPh>
    <phoneticPr fontId="20"/>
  </si>
  <si>
    <t>ニチイキッズ
あすみが丘保育園</t>
    <rPh sb="11" eb="12">
      <t>オカ</t>
    </rPh>
    <rPh sb="12" eb="15">
      <t>ホイクエン</t>
    </rPh>
    <phoneticPr fontId="3"/>
  </si>
  <si>
    <t>認定こども園　大巌寺幼稚園</t>
    <rPh sb="0" eb="2">
      <t>ニンテイ</t>
    </rPh>
    <rPh sb="5" eb="6">
      <t>エン</t>
    </rPh>
    <rPh sb="7" eb="10">
      <t>ダイガンジ</t>
    </rPh>
    <rPh sb="10" eb="13">
      <t>ヨウチエン</t>
    </rPh>
    <phoneticPr fontId="20"/>
  </si>
  <si>
    <t>リトルガーデンインターナショナル海浜幕張認可保育園</t>
  </si>
  <si>
    <t>花見川さくら学園</t>
    <phoneticPr fontId="20"/>
  </si>
  <si>
    <t>そらまめ保育園新千葉</t>
    <rPh sb="4" eb="7">
      <t>ホイクエン</t>
    </rPh>
    <rPh sb="7" eb="8">
      <t>シン</t>
    </rPh>
    <rPh sb="8" eb="10">
      <t>チバ</t>
    </rPh>
    <phoneticPr fontId="4"/>
  </si>
  <si>
    <t>オーチャード・キッズ稲毛海岸保育園第二</t>
    <rPh sb="14" eb="17">
      <t>ホイクエン</t>
    </rPh>
    <rPh sb="17" eb="19">
      <t>ダイニ</t>
    </rPh>
    <phoneticPr fontId="20"/>
  </si>
  <si>
    <t>小ばと会ちしろ保育園</t>
    <rPh sb="0" eb="1">
      <t>ショウ</t>
    </rPh>
    <rPh sb="3" eb="4">
      <t>カイ</t>
    </rPh>
    <rPh sb="7" eb="10">
      <t>ホイクエン</t>
    </rPh>
    <phoneticPr fontId="20"/>
  </si>
  <si>
    <t>リトルガーデンインターナショナル幕張本郷認可保育園</t>
    <rPh sb="16" eb="18">
      <t>マクハリ</t>
    </rPh>
    <rPh sb="18" eb="20">
      <t>ホンゴウ</t>
    </rPh>
    <rPh sb="20" eb="22">
      <t>ニンカ</t>
    </rPh>
    <rPh sb="22" eb="25">
      <t>ホイクエン</t>
    </rPh>
    <phoneticPr fontId="1"/>
  </si>
  <si>
    <t>かえで保育園いそべ</t>
    <rPh sb="3" eb="6">
      <t>ホイクエン</t>
    </rPh>
    <phoneticPr fontId="20"/>
  </si>
  <si>
    <t>あかり保育園</t>
    <rPh sb="3" eb="6">
      <t>ホイクエン</t>
    </rPh>
    <phoneticPr fontId="20"/>
  </si>
  <si>
    <t>検見川はないろ保育園</t>
    <rPh sb="7" eb="10">
      <t>ホイクエン</t>
    </rPh>
    <phoneticPr fontId="20"/>
  </si>
  <si>
    <t>オンジュソリール保育園　海浜幕張 Park Side</t>
  </si>
  <si>
    <t>AIAI NURSERY 海浜幕張</t>
  </si>
  <si>
    <t>AIAI NURSERY 園生</t>
  </si>
  <si>
    <t>千葉誉田雲母保育園</t>
    <rPh sb="0" eb="2">
      <t>チバ</t>
    </rPh>
    <rPh sb="2" eb="4">
      <t>ホンダ</t>
    </rPh>
    <rPh sb="4" eb="6">
      <t>キララ</t>
    </rPh>
    <rPh sb="6" eb="9">
      <t>ホイクエン</t>
    </rPh>
    <phoneticPr fontId="20"/>
  </si>
  <si>
    <t>AIAI NURSERY 稲毛海岸</t>
  </si>
  <si>
    <t>スマイスセレソンスポーツ保育園新検見川</t>
    <rPh sb="12" eb="15">
      <t>ホイクエン</t>
    </rPh>
    <rPh sb="15" eb="19">
      <t>シンケミガワ</t>
    </rPh>
    <phoneticPr fontId="20"/>
  </si>
  <si>
    <t>AIAI NURSERY 小仲台</t>
  </si>
  <si>
    <t>千葉蘇我雲母保育園</t>
    <rPh sb="0" eb="4">
      <t>チバソガ</t>
    </rPh>
    <rPh sb="4" eb="6">
      <t>キララ</t>
    </rPh>
    <rPh sb="6" eb="9">
      <t>ホイクエン</t>
    </rPh>
    <phoneticPr fontId="20"/>
  </si>
  <si>
    <t>かえで保育園本千葉</t>
    <rPh sb="3" eb="6">
      <t>ホイクエン</t>
    </rPh>
    <rPh sb="6" eb="9">
      <t>ホンチバ</t>
    </rPh>
    <phoneticPr fontId="20"/>
  </si>
  <si>
    <t>かえで保育園西千葉</t>
    <rPh sb="3" eb="6">
      <t>ホイクエン</t>
    </rPh>
    <phoneticPr fontId="20"/>
  </si>
  <si>
    <t>弁天はすのこ保育園</t>
    <rPh sb="0" eb="2">
      <t>ベンテン</t>
    </rPh>
    <rPh sb="6" eb="9">
      <t>ホイクエン</t>
    </rPh>
    <phoneticPr fontId="20"/>
  </si>
  <si>
    <t>都はるかぜ保育園</t>
    <rPh sb="0" eb="1">
      <t>ミヤコ</t>
    </rPh>
    <rPh sb="5" eb="8">
      <t>ホイクエン</t>
    </rPh>
    <phoneticPr fontId="20"/>
  </si>
  <si>
    <t>ルーム</t>
  </si>
  <si>
    <t>260-0854</t>
  </si>
  <si>
    <t>中央区長洲1-24-12 今井ﾋﾞﾙ1F</t>
  </si>
  <si>
    <t>ちびっこランド稲毛愛教園</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</si>
  <si>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</si>
  <si>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</si>
  <si>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</si>
  <si>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</si>
  <si>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</si>
  <si>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</si>
  <si>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</si>
  <si>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</si>
  <si>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</si>
  <si>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</si>
  <si>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※余裕活用型については、概算払いは行わず年度末に実績報告をしていただいた後、補助金をお支払いいたします。</t>
    <rPh sb="1" eb="3">
      <t>ヨユウ</t>
    </rPh>
    <rPh sb="3" eb="6">
      <t>カツヨウガタ</t>
    </rPh>
    <rPh sb="12" eb="14">
      <t>ガイサン</t>
    </rPh>
    <rPh sb="14" eb="15">
      <t>バラ</t>
    </rPh>
    <rPh sb="17" eb="18">
      <t>オコナ</t>
    </rPh>
    <rPh sb="20" eb="23">
      <t>ネンドマツ</t>
    </rPh>
    <rPh sb="24" eb="26">
      <t>ジッセキ</t>
    </rPh>
    <rPh sb="26" eb="28">
      <t>ホウコク</t>
    </rPh>
    <rPh sb="36" eb="37">
      <t>ノチ</t>
    </rPh>
    <rPh sb="38" eb="41">
      <t>ホジョキン</t>
    </rPh>
    <rPh sb="43" eb="45">
      <t>シハラ</t>
    </rPh>
    <phoneticPr fontId="4"/>
  </si>
  <si>
    <t>幼保
運営課
徳井</t>
    <rPh sb="0" eb="2">
      <t>ヨウホ</t>
    </rPh>
    <rPh sb="3" eb="5">
      <t>ウンエイ</t>
    </rPh>
    <rPh sb="5" eb="6">
      <t>カ</t>
    </rPh>
    <rPh sb="7" eb="9">
      <t>トクイ</t>
    </rPh>
    <phoneticPr fontId="11"/>
  </si>
  <si>
    <t>令和７年１１月７日（金）</t>
    <rPh sb="6" eb="7">
      <t>ツキ</t>
    </rPh>
    <rPh sb="8" eb="9">
      <t>ヒ</t>
    </rPh>
    <rPh sb="10" eb="11">
      <t>キン</t>
    </rPh>
    <phoneticPr fontId="4"/>
  </si>
  <si>
    <t>×14円</t>
    <rPh sb="3" eb="4">
      <t>エン</t>
    </rPh>
    <phoneticPr fontId="4"/>
  </si>
  <si>
    <t>補助基準額（令和７年４月１日適用交付要綱より）</t>
    <rPh sb="0" eb="2">
      <t>ホジョ</t>
    </rPh>
    <rPh sb="2" eb="4">
      <t>キジュン</t>
    </rPh>
    <rPh sb="4" eb="5">
      <t>ガク</t>
    </rPh>
    <rPh sb="16" eb="18">
      <t>コウフ</t>
    </rPh>
    <rPh sb="18" eb="20">
      <t>ヨウコウ</t>
    </rPh>
    <phoneticPr fontId="4"/>
  </si>
  <si>
    <t>←基本分　年間延べ利用児童数×2,600円</t>
    <rPh sb="1" eb="3">
      <t>キホン</t>
    </rPh>
    <rPh sb="3" eb="4">
      <t>ブン</t>
    </rPh>
    <rPh sb="5" eb="7">
      <t>ネンカン</t>
    </rPh>
    <rPh sb="7" eb="8">
      <t>ノ</t>
    </rPh>
    <rPh sb="9" eb="11">
      <t>リヨウ</t>
    </rPh>
    <rPh sb="11" eb="13">
      <t>ジドウ</t>
    </rPh>
    <rPh sb="13" eb="14">
      <t>スウ</t>
    </rPh>
    <rPh sb="20" eb="21">
      <t>エン</t>
    </rPh>
    <phoneticPr fontId="4"/>
  </si>
  <si>
    <t>令和７年４月１日</t>
    <phoneticPr fontId="4"/>
  </si>
  <si>
    <t>令和７年度千葉市一時預かり事業補助金の交付を受けたいので、千葉市補助金等交付規則第３条の規定により、次のとおり申請します。</t>
    <rPh sb="0" eb="2">
      <t>レイワ</t>
    </rPh>
    <rPh sb="3" eb="5">
      <t>ネンド</t>
    </rPh>
    <rPh sb="5" eb="8">
      <t>チバシ</t>
    </rPh>
    <rPh sb="8" eb="10">
      <t>イチジ</t>
    </rPh>
    <rPh sb="10" eb="11">
      <t>アズ</t>
    </rPh>
    <rPh sb="13" eb="15">
      <t>ジギョウ</t>
    </rPh>
    <rPh sb="15" eb="18">
      <t>ホジョキン</t>
    </rPh>
    <rPh sb="19" eb="21">
      <t>コウフ</t>
    </rPh>
    <rPh sb="22" eb="23">
      <t>ウ</t>
    </rPh>
    <rPh sb="29" eb="32">
      <t>チバシ</t>
    </rPh>
    <rPh sb="32" eb="35">
      <t>ホジョキン</t>
    </rPh>
    <rPh sb="35" eb="36">
      <t>トウ</t>
    </rPh>
    <rPh sb="36" eb="38">
      <t>コウフ</t>
    </rPh>
    <rPh sb="38" eb="40">
      <t>キソク</t>
    </rPh>
    <rPh sb="40" eb="41">
      <t>ダイ</t>
    </rPh>
    <rPh sb="42" eb="43">
      <t>ジョウ</t>
    </rPh>
    <rPh sb="44" eb="46">
      <t>キテイ</t>
    </rPh>
    <rPh sb="50" eb="51">
      <t>ツギ</t>
    </rPh>
    <rPh sb="55" eb="57">
      <t>シンセイ</t>
    </rPh>
    <phoneticPr fontId="4"/>
  </si>
  <si>
    <t>VZK89857</t>
    <phoneticPr fontId="4"/>
  </si>
  <si>
    <t>園毎の固有番号</t>
    <rPh sb="0" eb="2">
      <t>エンゴト</t>
    </rPh>
    <rPh sb="3" eb="7">
      <t>コユウバンゴウ</t>
    </rPh>
    <phoneticPr fontId="4"/>
  </si>
  <si>
    <t>①半日利用児童</t>
    <rPh sb="1" eb="3">
      <t>ハンニチ</t>
    </rPh>
    <rPh sb="3" eb="5">
      <t>リヨウ</t>
    </rPh>
    <rPh sb="5" eb="7">
      <t>ジドウ</t>
    </rPh>
    <phoneticPr fontId="4"/>
  </si>
  <si>
    <t>②１日利用児童</t>
    <rPh sb="2" eb="3">
      <t>ニチ</t>
    </rPh>
    <rPh sb="3" eb="5">
      <t>リヨウ</t>
    </rPh>
    <rPh sb="5" eb="7">
      <t>ジドウ</t>
    </rPh>
    <phoneticPr fontId="4"/>
  </si>
  <si>
    <t>千葉蘇我雲母保育園</t>
  </si>
  <si>
    <t>かえで保育園本千葉</t>
  </si>
  <si>
    <t>かえで保育園いそべ</t>
  </si>
  <si>
    <t>あかり保育園</t>
  </si>
  <si>
    <t>かえで保育園西千葉</t>
  </si>
  <si>
    <t>スマイスセレソンスポーツ保育園新検見川</t>
  </si>
  <si>
    <t>弁天はすのこ保育園</t>
  </si>
  <si>
    <t>都はるかぜ保育園</t>
  </si>
  <si>
    <t>小ばと会ちしろ保育園</t>
  </si>
  <si>
    <t>事業所内保育所ぱすてる</t>
  </si>
  <si>
    <t>学校法人宇野学園みなみちゃんタック</t>
  </si>
  <si>
    <t>（福）　愛の園福祉会</t>
  </si>
  <si>
    <t>千葉県八千代市米本1359米本団地4街区39棟</t>
  </si>
  <si>
    <t>無</t>
  </si>
  <si>
    <t>（福）　健育会</t>
  </si>
  <si>
    <t>千葉市美浜区打瀬１－３－５</t>
  </si>
  <si>
    <t>畑佐　健二郎</t>
  </si>
  <si>
    <t>（学）　増田学園</t>
  </si>
  <si>
    <t>千葉市中央区道場北１－１７－６</t>
  </si>
  <si>
    <t>（福）　創成会</t>
  </si>
  <si>
    <t>旭市見広4226-2</t>
  </si>
  <si>
    <t>NPO法人虹の丘ワールド・ケア・ファミリー</t>
  </si>
  <si>
    <t>千葉市緑区おゆみ野2-1-15</t>
  </si>
  <si>
    <t>梅林　正信</t>
  </si>
  <si>
    <t>（学）聖メリー学園</t>
  </si>
  <si>
    <t>千葉市稲毛区天台１－７－１７</t>
  </si>
  <si>
    <t>（学）畠山学園</t>
  </si>
  <si>
    <t>千葉市中央区浜野町１２５２－４</t>
  </si>
  <si>
    <t>畠山　一雄</t>
  </si>
  <si>
    <t>千葉市中央区弁天２丁目８番９号</t>
  </si>
  <si>
    <t>（学）仁愛学園</t>
  </si>
  <si>
    <t>千葉市中央区仁戸名町２０５</t>
  </si>
  <si>
    <t>石川　進一</t>
  </si>
  <si>
    <t>（学）香林学園</t>
  </si>
  <si>
    <t>千葉市中央区仁戸名町６１６</t>
  </si>
  <si>
    <t>長谷部　聡</t>
  </si>
  <si>
    <t>（学）塩田学園</t>
  </si>
  <si>
    <t>千葉市中央区松ケ丘町６１１</t>
  </si>
  <si>
    <t>塩田　梨佳</t>
  </si>
  <si>
    <t>（学）宍倉学園</t>
  </si>
  <si>
    <t>千葉市若葉区みつわ台４丁目２３－５</t>
  </si>
  <si>
    <t>福地　綾</t>
  </si>
  <si>
    <t>（学）アゼリー学園</t>
  </si>
  <si>
    <t>東京都江戸川区南葛西7丁目２－５４</t>
  </si>
  <si>
    <t>来栖　宏二</t>
  </si>
  <si>
    <t>（学）西郡学園</t>
  </si>
  <si>
    <t>千葉市緑区誉田町１－１００７</t>
  </si>
  <si>
    <t>西郡　悠輔</t>
  </si>
  <si>
    <t>（学）古川学園</t>
  </si>
  <si>
    <t>千葉市美浜区幸町２丁目９番３号</t>
  </si>
  <si>
    <t>秋山　清</t>
  </si>
  <si>
    <t>（学）松ヶ丘学園</t>
  </si>
  <si>
    <t>千葉市中央区仁戸名町５５２</t>
  </si>
  <si>
    <t>長谷川　豊</t>
  </si>
  <si>
    <t>（学）能勢学園</t>
  </si>
  <si>
    <t>千葉市美浜区高浜１丁目８－２</t>
  </si>
  <si>
    <t>能勢　正明</t>
  </si>
  <si>
    <t>（学）羽田学園</t>
  </si>
  <si>
    <t>美浜区高洲１－１－２０</t>
  </si>
  <si>
    <t>羽田　政幸</t>
  </si>
  <si>
    <t>（学）石原学園</t>
  </si>
  <si>
    <t>千葉市美浜区真砂１丁目１２－９</t>
  </si>
  <si>
    <t>石原　隆広</t>
  </si>
  <si>
    <t>（学）大森学園</t>
  </si>
  <si>
    <t>千葉市中央区新千葉3-14-18</t>
  </si>
  <si>
    <t>大森　昭彦</t>
  </si>
  <si>
    <t>（学）もっこく学園</t>
  </si>
  <si>
    <t>千葉市花見川区さつきが丘1-33-1</t>
  </si>
  <si>
    <t>鶴岡　姫美子</t>
  </si>
  <si>
    <t>（学）山口学園</t>
  </si>
  <si>
    <t>八千代市八千代台東2-5-2</t>
  </si>
  <si>
    <t>山口　義裕</t>
  </si>
  <si>
    <t>（学）西沢学園</t>
  </si>
  <si>
    <t>千葉市稲毛区稲毛東1-14-13</t>
  </si>
  <si>
    <t>西澤　貫応</t>
  </si>
  <si>
    <t>（学）浜田学園</t>
  </si>
  <si>
    <t>千葉市中央区都町１丁目４６番地２２号</t>
  </si>
  <si>
    <t>濱田　純孝</t>
  </si>
  <si>
    <t>（学）山王学園</t>
  </si>
  <si>
    <t>千葉市稲毛区山王町１５３－２</t>
  </si>
  <si>
    <t>伊藤　健一</t>
  </si>
  <si>
    <t>（学）土岐学園</t>
  </si>
  <si>
    <t>千葉市稲毛区緑町1丁目５－１７</t>
  </si>
  <si>
    <t>土岐　由美子</t>
  </si>
  <si>
    <t>（学）鏡戸学園</t>
  </si>
  <si>
    <t>千葉市緑区大木戸町４２８－１</t>
  </si>
  <si>
    <t>片岡　伸介</t>
  </si>
  <si>
    <t>（学）千葉敬愛学園</t>
  </si>
  <si>
    <t>千葉市稲毛区穴川1丁目５－２１</t>
  </si>
  <si>
    <t>三幣　利夫</t>
  </si>
  <si>
    <t>千葉県八千代市八千代台東２丁目５－２</t>
  </si>
  <si>
    <t>（学）井元学園</t>
  </si>
  <si>
    <t>千葉県千葉市花見川区花見川８－１９</t>
  </si>
  <si>
    <t>井元　詔一</t>
  </si>
  <si>
    <t>（福）千葉明徳会</t>
  </si>
  <si>
    <t>千葉県千葉市緑区土気町１６２６番地５</t>
  </si>
  <si>
    <t>（学）信愛学園</t>
  </si>
  <si>
    <t>千葉市若葉区千城台東１－６－２</t>
  </si>
  <si>
    <t>安田　重実</t>
  </si>
  <si>
    <t>宗教法人　日本聖公会横浜教区</t>
  </si>
  <si>
    <t>神奈川県横浜市神奈川区三ツ沢下町１４－５７</t>
  </si>
  <si>
    <t>代表役員</t>
  </si>
  <si>
    <t>入江　修</t>
  </si>
  <si>
    <t>（学）芦童学園</t>
  </si>
  <si>
    <t>千葉市花見川区さつきが丘２－１３</t>
  </si>
  <si>
    <t>芦谷　牧人</t>
  </si>
  <si>
    <t>（学）宇野学園</t>
  </si>
  <si>
    <t>千葉県千葉市緑区大金沢町３８１－１</t>
  </si>
  <si>
    <t>宇野　御本書</t>
  </si>
  <si>
    <t>（学）小川学園</t>
  </si>
  <si>
    <t>千葉県千葉市緑区土気町1630-1</t>
  </si>
  <si>
    <t>小川治政</t>
  </si>
  <si>
    <t>（学）幸正寺学園</t>
  </si>
  <si>
    <t>千葉県千葉市若葉区都賀５丁目２０－２６</t>
  </si>
  <si>
    <t>岩舘正雄</t>
  </si>
  <si>
    <t>（学）千葉白菊学園</t>
  </si>
  <si>
    <t>千葉県千葉市美浜区幸町２丁目１２－８</t>
  </si>
  <si>
    <t>鳰川　泰也</t>
  </si>
  <si>
    <t>（福）富岳会</t>
  </si>
  <si>
    <t>千葉県千葉市美浜区高洲４丁目５－９</t>
  </si>
  <si>
    <t>吉江　規隆</t>
  </si>
  <si>
    <t>（学）梅園学園</t>
  </si>
  <si>
    <t>千葉県千葉市中央区矢作町９３９－６</t>
  </si>
  <si>
    <t>杉本　卓美</t>
  </si>
  <si>
    <t>（福）ChaCha Children ＆ Co.</t>
  </si>
  <si>
    <t>東京都新宿区新宿５丁目１－１</t>
  </si>
  <si>
    <t>迫田　健太郎</t>
  </si>
  <si>
    <t>個人</t>
  </si>
  <si>
    <t>千葉県千葉市花見川区幕張町５丁目２４１</t>
  </si>
  <si>
    <t>設置者</t>
  </si>
  <si>
    <t>大野晴永</t>
  </si>
  <si>
    <t>（学）大巌寺学園</t>
  </si>
  <si>
    <t>千葉県千葉市中央区大巌寺町１８６</t>
  </si>
  <si>
    <t>長谷川　俊哉</t>
  </si>
  <si>
    <t>（福）聖心福祉会</t>
  </si>
  <si>
    <t>千葉県千葉市美浜区真砂３丁目１５－１４</t>
  </si>
  <si>
    <t>藤井二佐枝</t>
  </si>
  <si>
    <t>（学）神栄学園</t>
  </si>
  <si>
    <t>千葉県千葉市稲毛区園生町４６８－１</t>
  </si>
  <si>
    <t>神野茂美</t>
  </si>
  <si>
    <t>（学）神美学園</t>
  </si>
  <si>
    <t>千葉県千葉市稲毛区穴川１丁目４－６</t>
  </si>
  <si>
    <t>神野　茂美</t>
  </si>
  <si>
    <t>（学）笠川学園</t>
  </si>
  <si>
    <t>千葉県千葉市稲毛区園生町９５６－６</t>
  </si>
  <si>
    <t>笠川　正和</t>
  </si>
  <si>
    <t>（学）由田学園</t>
  </si>
  <si>
    <t>千葉県市川市八幡６丁目１２番１２号</t>
  </si>
  <si>
    <t>由田　新</t>
  </si>
  <si>
    <t>（学）羔学園</t>
  </si>
  <si>
    <t>千葉県千葉市中央区東本町１－５</t>
  </si>
  <si>
    <t>岸　憲秀</t>
  </si>
  <si>
    <t>（学）千葉花園学園</t>
  </si>
  <si>
    <t>千葉県千葉市稲毛区穴川町３７５</t>
  </si>
  <si>
    <t>宮田　格</t>
  </si>
  <si>
    <t>（学）文化学園</t>
  </si>
  <si>
    <t>千葉市若葉区桜木4-16-38</t>
  </si>
  <si>
    <t>髙山　照駿</t>
  </si>
  <si>
    <t>（学）愛隣学園</t>
  </si>
  <si>
    <t>千葉県千葉市稲毛区轟町５丁目２番１２号</t>
  </si>
  <si>
    <t>木下　勝世</t>
  </si>
  <si>
    <t>（学）慶泉学園</t>
  </si>
  <si>
    <t>千葉県千葉市花見川区西小中台２番１号</t>
  </si>
  <si>
    <t>清水貴也</t>
  </si>
  <si>
    <t>（学）千葉学研</t>
  </si>
  <si>
    <t>千葉県千葉市若葉区若松町401</t>
  </si>
  <si>
    <t>田中信行</t>
  </si>
  <si>
    <t>（学）杉森学園</t>
  </si>
  <si>
    <t>千葉県千葉市美浜区高浜３丁目２－１</t>
  </si>
  <si>
    <t>杉森信幸</t>
  </si>
  <si>
    <t>（株）青葉の森保育館</t>
  </si>
  <si>
    <t>千葉市中央区千葉寺町1210-7</t>
  </si>
  <si>
    <t>井村　淳</t>
  </si>
  <si>
    <t>ﾄﾚﾝﾃﾞｨﾜｰﾙﾄﾞ　株式会社</t>
  </si>
  <si>
    <t>千葉市中央区登戸1-26-1朝日生命千葉登戸ビル１０階</t>
  </si>
  <si>
    <t>（株）森のおうちコッコロ</t>
  </si>
  <si>
    <t>千葉市緑区あすみが丘8-1-1</t>
  </si>
  <si>
    <t>藤平　博美</t>
  </si>
  <si>
    <t>千葉市花見川区幕張町5丁目498番2号</t>
  </si>
  <si>
    <t>（株）城南ナーサリー</t>
  </si>
  <si>
    <t>神奈川県川崎市川崎区駅前本町２２－２</t>
  </si>
  <si>
    <t>飯塚　健二</t>
  </si>
  <si>
    <t>（株）アストロキャンプ</t>
  </si>
  <si>
    <t>千葉市稲毛区稲毛東4丁目2番21号</t>
  </si>
  <si>
    <t>ＮＰＯ法人耳長うさぎ</t>
  </si>
  <si>
    <t>千葉市緑区あすみが丘一丁目27番2号藤屋第二ビル2階</t>
  </si>
  <si>
    <t>（株）ブルーム</t>
  </si>
  <si>
    <t>千葉県習志野市奏の杜3-14-9</t>
  </si>
  <si>
    <t>合同会社aim</t>
  </si>
  <si>
    <t>千葉市中央区登戸1-11-18 第二潮ビル1F</t>
  </si>
  <si>
    <t>（株）ｽﾀｰ・ﾌｨｰﾙﾄﾞ</t>
  </si>
  <si>
    <t>東京都渋谷区東3-19-8 Starfield 1F</t>
  </si>
  <si>
    <t>（株）センター</t>
  </si>
  <si>
    <t>横浜市中区太田町６－７９　アブソルート横浜馬車道ビル３０４</t>
  </si>
  <si>
    <t>中村　竜士</t>
  </si>
  <si>
    <t>（株）習志野駅前託児所</t>
  </si>
  <si>
    <t>習志野市津田沼３丁目１７番１８号</t>
  </si>
  <si>
    <t>藤本　一磨</t>
  </si>
  <si>
    <t>(株)ハニーキッズ</t>
  </si>
  <si>
    <t>千葉市稲毛区長沼町312-14</t>
  </si>
  <si>
    <t>関根　雅晴</t>
  </si>
  <si>
    <t>千葉市花見川区検見川町３丁目３２６番地３</t>
  </si>
  <si>
    <t>酒井　雄二</t>
  </si>
  <si>
    <t>（同）CUE-SIGN</t>
  </si>
  <si>
    <t>千葉市若葉区桜木北１－１５－１</t>
  </si>
  <si>
    <t>久保　隼人</t>
  </si>
  <si>
    <t>（株）Laみつばち</t>
  </si>
  <si>
    <t>千葉市若葉区桜木北２丁目１０番６号</t>
  </si>
  <si>
    <t>Litos&amp;Company（株）</t>
  </si>
  <si>
    <t>東京都港区港南２－１５－１　品川インターシティA棟２８F</t>
  </si>
  <si>
    <t>天野　裕香里</t>
  </si>
  <si>
    <t>東京都中央区日本橋３－１２－２　朝日ビルヂング４Ｆ</t>
  </si>
  <si>
    <t>飯田　道明</t>
  </si>
  <si>
    <t>ライフプランニング（株）</t>
  </si>
  <si>
    <t>千葉市美浜区磯辺1-31-10-2</t>
  </si>
  <si>
    <t>兵頭　勉</t>
  </si>
  <si>
    <t>(株)ハイフライヤーズ</t>
  </si>
  <si>
    <t>千葉市中央区矢作町939-6</t>
  </si>
  <si>
    <t>(株)センター</t>
  </si>
  <si>
    <t>(株)JFA</t>
  </si>
  <si>
    <t>宮城県柴田郡大河原町大谷字町向199-3</t>
  </si>
  <si>
    <t>佐藤　康久</t>
  </si>
  <si>
    <t>(株)エルダーテイメント・ジャパン</t>
  </si>
  <si>
    <t>(株)AFFECTION</t>
  </si>
  <si>
    <t>豊島区東池袋3-9-13　岩下ビル３階</t>
  </si>
  <si>
    <t>原野　翔平</t>
  </si>
  <si>
    <t>（福）創成会　</t>
  </si>
  <si>
    <t>千葉市美浜区高洲3-14-1-202</t>
  </si>
  <si>
    <t>千葉市緑区おゆみ野3-10-7</t>
  </si>
  <si>
    <t>（株）秀盛舎</t>
  </si>
  <si>
    <t>千葉市花見川区南花園2-2-12　アコルデ新検見川201号</t>
  </si>
  <si>
    <t>西重　誠</t>
  </si>
  <si>
    <t>千葉市美浜区中瀬１－７－１</t>
  </si>
  <si>
    <t>千葉市中央区弁天２丁目８－９</t>
  </si>
  <si>
    <t>（株）ｳｪﾙｼｰﾗｲﾌｻｰﾋﾞｽ</t>
  </si>
  <si>
    <t>神奈川県川崎市高津区坂戸３丁目１１－１７</t>
  </si>
  <si>
    <t>角田　健</t>
  </si>
  <si>
    <t>（福）日本ウェルフェアサポート</t>
  </si>
  <si>
    <t>千葉市花見川区横戸町８９９－１</t>
  </si>
  <si>
    <t>林　久雄</t>
  </si>
  <si>
    <t>（株）エクシオジャパン</t>
  </si>
  <si>
    <t>神奈川県横浜市西区みなとみらい２－２－１　横浜ランドマークタワー３８階</t>
  </si>
  <si>
    <t>佐伯　猛</t>
  </si>
  <si>
    <t>（株）サンフラワー</t>
  </si>
  <si>
    <t>東京都中央区日本橋小伝馬町12-5 小伝馬町YSビル6階</t>
  </si>
  <si>
    <t>濱田　朋彦</t>
  </si>
  <si>
    <t>(株）ライフサポート</t>
  </si>
  <si>
    <t>千葉市若葉区小倉台７丁目３番２号</t>
  </si>
  <si>
    <t>伊東　淑美</t>
  </si>
  <si>
    <t>千葉県千葉市花見川区南花園２丁目２－１２　アコルデ新検見川２０１号</t>
  </si>
  <si>
    <t>昭和運送興業（株）</t>
  </si>
  <si>
    <t>千葉県館山市湊４９３</t>
  </si>
  <si>
    <t>安田　憲史</t>
  </si>
  <si>
    <t>千葉県千葉市美浜区真砂３丁目１５番１４号</t>
  </si>
  <si>
    <t>藤井　二佐枝</t>
  </si>
  <si>
    <t>千葉県千葉市花見川区花園１丁目１９－１１田村ビル２０１号室</t>
  </si>
  <si>
    <t>Litos＆Company（株）</t>
  </si>
  <si>
    <t>千葉県習志野市奏の杜３丁目１４－９</t>
  </si>
  <si>
    <t>千葉県千葉市若葉区都賀２丁目１２－１１</t>
  </si>
  <si>
    <t>東京都中央区日本橋小伝馬町１２－５小伝馬町ＹＳビル６階</t>
  </si>
  <si>
    <t>独立行政法人　国立病院機構　千葉医療センター</t>
  </si>
  <si>
    <t>千葉市中央区椿森4丁目1番2号</t>
  </si>
  <si>
    <t>院長</t>
  </si>
  <si>
    <t>森嶋　友一</t>
  </si>
  <si>
    <t>(学)笠川学園</t>
  </si>
  <si>
    <t>千葉市稲毛区園生町956番地6</t>
  </si>
  <si>
    <t>㈱あすみが丘グリーンヒルズ</t>
  </si>
  <si>
    <t>千葉市緑区あすみが丘7-2-3</t>
  </si>
  <si>
    <t>中野　好江</t>
  </si>
  <si>
    <t>(福)友和会</t>
  </si>
  <si>
    <t>千葉市中央区問屋町6番4号</t>
  </si>
  <si>
    <t>野口　アキ子</t>
  </si>
  <si>
    <t>（福）ささえ愛</t>
  </si>
  <si>
    <t>千葉市美浜区磯辺6丁目3番10号</t>
  </si>
  <si>
    <t>嶋田　知江里</t>
  </si>
  <si>
    <t>イオンモール株式会社</t>
  </si>
  <si>
    <t>千葉市美浜区中瀬１丁目５番地１　イオンタワービル７階</t>
  </si>
  <si>
    <t>岩村　康次</t>
  </si>
  <si>
    <t xml:space="preserve">ライクキッズ株式会社
</t>
  </si>
  <si>
    <t>東京都渋谷区道玄坂１－１２－１渋谷マークシティウェスト１７階</t>
  </si>
  <si>
    <t>田中　浩一</t>
  </si>
  <si>
    <t>キッズブレア株式会社</t>
  </si>
  <si>
    <t>（学）小林学園</t>
  </si>
  <si>
    <t>千葉市稲毛区稲毛町5-100-1</t>
  </si>
  <si>
    <t>小林　義昌</t>
  </si>
  <si>
    <t xml:space="preserve">（株）ヴィオレッタ
</t>
  </si>
  <si>
    <t>東京都中央区銀座6-10-1</t>
  </si>
  <si>
    <t>井上　大輔</t>
  </si>
  <si>
    <t>有</t>
  </si>
  <si>
    <t>千葉市中央区蘇我4-6-21</t>
  </si>
  <si>
    <t>鵜澤　美恵</t>
  </si>
  <si>
    <t>(医)グリーンエミネンス</t>
  </si>
  <si>
    <t>千葉市中央区千葉寺町188</t>
  </si>
  <si>
    <t>中村　周二</t>
  </si>
  <si>
    <t>(医)有相会</t>
  </si>
  <si>
    <t>千葉市花見川区柏井町800-1</t>
  </si>
  <si>
    <t>岡本　和久</t>
  </si>
  <si>
    <t>（医）誠馨会</t>
  </si>
  <si>
    <t>千葉県千葉市若葉区加曽利町１８３５－１</t>
  </si>
  <si>
    <t>景山　雄介</t>
  </si>
  <si>
    <t>（福）煌徳会</t>
  </si>
  <si>
    <t>千葉県千葉市花見川区大日町１４９２－２</t>
  </si>
  <si>
    <t>般若　秀雅</t>
  </si>
  <si>
    <t>千葉市緑区誉田町2-2307-142</t>
  </si>
  <si>
    <t>福田　芳</t>
  </si>
  <si>
    <t>千葉市若葉区西都賀1-17-1</t>
  </si>
  <si>
    <t>宮城　春美</t>
  </si>
  <si>
    <t>合同会社　双葉</t>
  </si>
  <si>
    <t>千葉市若葉区みつわ台5-1-36</t>
  </si>
  <si>
    <t>宮下　美穂</t>
  </si>
  <si>
    <t>千葉市若葉区若松町2216</t>
  </si>
  <si>
    <t>花嶋　ゆみ子</t>
  </si>
  <si>
    <t>千葉市美浜区磯辺1丁目31番10-2号</t>
  </si>
  <si>
    <t>千葉市中央区川戸町426-3</t>
  </si>
  <si>
    <t>清水　佳恵</t>
  </si>
  <si>
    <t>千葉市若葉区千城台東3-23-3</t>
  </si>
  <si>
    <t>中山　えい子</t>
  </si>
  <si>
    <t>（株）ライフサポート</t>
  </si>
  <si>
    <t>篠﨑　由美子</t>
  </si>
  <si>
    <t>（特非）Loooop</t>
  </si>
  <si>
    <t>千葉市花見川区花園1-8-20 第2花園ビル201B</t>
  </si>
  <si>
    <t>小宮　佳子</t>
  </si>
  <si>
    <t>※本市への送付前に、必ず確認を行い、各項目にチェックを入力してください。</t>
    <rPh sb="1" eb="3">
      <t>ホンシ</t>
    </rPh>
    <rPh sb="5" eb="8">
      <t>ソウフマエ</t>
    </rPh>
    <rPh sb="10" eb="11">
      <t>カナラ</t>
    </rPh>
    <rPh sb="12" eb="14">
      <t>カクニン</t>
    </rPh>
    <rPh sb="15" eb="16">
      <t>オコナ</t>
    </rPh>
    <rPh sb="18" eb="21">
      <t>カクコウモク</t>
    </rPh>
    <rPh sb="27" eb="29">
      <t>ニュウリョク</t>
    </rPh>
    <phoneticPr fontId="4"/>
  </si>
  <si>
    <t>※チェック項目については、判定結果がすべて「〇」となってから送付してくださいますようお願いいたします。</t>
    <rPh sb="5" eb="7">
      <t>コウモク</t>
    </rPh>
    <rPh sb="13" eb="17">
      <t>ハンテイケッカ</t>
    </rPh>
    <rPh sb="30" eb="32">
      <t>ソウフ</t>
    </rPh>
    <rPh sb="43" eb="44">
      <t>ネガ</t>
    </rPh>
    <phoneticPr fontId="4"/>
  </si>
  <si>
    <t>チェック内容</t>
    <rPh sb="4" eb="6">
      <t>ナイヨウ</t>
    </rPh>
    <phoneticPr fontId="4"/>
  </si>
  <si>
    <t>判定結果</t>
    <rPh sb="0" eb="2">
      <t>ハンテイ</t>
    </rPh>
    <rPh sb="2" eb="4">
      <t>ケッカ</t>
    </rPh>
    <phoneticPr fontId="4"/>
  </si>
  <si>
    <t>園の確認欄</t>
    <rPh sb="0" eb="1">
      <t>エン</t>
    </rPh>
    <rPh sb="2" eb="4">
      <t>カクニン</t>
    </rPh>
    <rPh sb="4" eb="5">
      <t>ラン</t>
    </rPh>
    <phoneticPr fontId="4"/>
  </si>
  <si>
    <t>備考</t>
    <rPh sb="0" eb="2">
      <t>ビコウ</t>
    </rPh>
    <phoneticPr fontId="4"/>
  </si>
  <si>
    <t>①ファイルの説明の保育園名が入力されているか</t>
    <rPh sb="6" eb="8">
      <t>セツメイ</t>
    </rPh>
    <rPh sb="9" eb="13">
      <t>ホイクエンメイ</t>
    </rPh>
    <rPh sb="14" eb="16">
      <t>ニュウリョク</t>
    </rPh>
    <phoneticPr fontId="4"/>
  </si>
  <si>
    <t>入力必須の項目のため、必ず入力してください。</t>
    <rPh sb="0" eb="2">
      <t>ニュウリョク</t>
    </rPh>
    <rPh sb="2" eb="4">
      <t>ヒッス</t>
    </rPh>
    <rPh sb="5" eb="7">
      <t>コウモク</t>
    </rPh>
    <rPh sb="11" eb="12">
      <t>カナラ</t>
    </rPh>
    <rPh sb="13" eb="15">
      <t>ニュウリョク</t>
    </rPh>
    <phoneticPr fontId="4"/>
  </si>
  <si>
    <t>①ファイルの説明の園の固有番号が入力されているか</t>
    <rPh sb="6" eb="8">
      <t>セツメイ</t>
    </rPh>
    <rPh sb="9" eb="10">
      <t>エン</t>
    </rPh>
    <rPh sb="11" eb="15">
      <t>コユウバンゴウ</t>
    </rPh>
    <rPh sb="16" eb="18">
      <t>ニュウリョク</t>
    </rPh>
    <phoneticPr fontId="4"/>
  </si>
  <si>
    <t>①ファイルの説明の保育料収入見込みが入力されているか</t>
    <rPh sb="6" eb="8">
      <t>セツメイ</t>
    </rPh>
    <rPh sb="9" eb="12">
      <t>ホイクリョウ</t>
    </rPh>
    <rPh sb="12" eb="14">
      <t>シュウニュウ</t>
    </rPh>
    <rPh sb="14" eb="16">
      <t>ミコ</t>
    </rPh>
    <rPh sb="18" eb="20">
      <t>ニュウリョク</t>
    </rPh>
    <phoneticPr fontId="4"/>
  </si>
  <si>
    <t>①ファイルの説明のご担当者名が入力されているか</t>
    <rPh sb="6" eb="8">
      <t>セツメイ</t>
    </rPh>
    <rPh sb="10" eb="13">
      <t>タントウシャ</t>
    </rPh>
    <rPh sb="13" eb="14">
      <t>メイ</t>
    </rPh>
    <rPh sb="15" eb="17">
      <t>ニュウリョク</t>
    </rPh>
    <phoneticPr fontId="4"/>
  </si>
  <si>
    <t>①ファイルの説明のご連絡先が入力されているか</t>
    <rPh sb="6" eb="8">
      <t>セツメイ</t>
    </rPh>
    <rPh sb="10" eb="13">
      <t>レンラクサキ</t>
    </rPh>
    <rPh sb="14" eb="16">
      <t>ニュウリョク</t>
    </rPh>
    <phoneticPr fontId="4"/>
  </si>
  <si>
    <t>②個別表と延べ利用児童数の児童数が一致しているか（不定期）</t>
    <rPh sb="1" eb="4">
      <t>コベツヒョウ</t>
    </rPh>
    <rPh sb="5" eb="6">
      <t>ノ</t>
    </rPh>
    <rPh sb="7" eb="12">
      <t>リヨウジドウスウ</t>
    </rPh>
    <rPh sb="13" eb="16">
      <t>ジドウスウ</t>
    </rPh>
    <rPh sb="17" eb="19">
      <t>イッチ</t>
    </rPh>
    <rPh sb="25" eb="28">
      <t>フテイキ</t>
    </rPh>
    <phoneticPr fontId="4"/>
  </si>
  <si>
    <t>判定結果が「×」の場合には、一致する数字に修正をお願いいたします。</t>
    <rPh sb="0" eb="4">
      <t>ハンテイケッカ</t>
    </rPh>
    <rPh sb="9" eb="11">
      <t>バアイ</t>
    </rPh>
    <rPh sb="14" eb="16">
      <t>イッチ</t>
    </rPh>
    <rPh sb="18" eb="20">
      <t>スウジ</t>
    </rPh>
    <rPh sb="21" eb="23">
      <t>シュウセイ</t>
    </rPh>
    <rPh sb="25" eb="26">
      <t>ネガ</t>
    </rPh>
    <phoneticPr fontId="4"/>
  </si>
  <si>
    <t>②個別表で利用見込み人数の記載があるか（不定期）</t>
    <rPh sb="1" eb="4">
      <t>コベツヒョウ</t>
    </rPh>
    <rPh sb="5" eb="7">
      <t>リヨウ</t>
    </rPh>
    <rPh sb="7" eb="9">
      <t>ミコ</t>
    </rPh>
    <rPh sb="10" eb="12">
      <t>ニンズウ</t>
    </rPh>
    <rPh sb="13" eb="15">
      <t>キサイ</t>
    </rPh>
    <rPh sb="20" eb="23">
      <t>フテイキ</t>
    </rPh>
    <phoneticPr fontId="4"/>
  </si>
  <si>
    <t>利用見込みがない場合は、当初交付申請は不要です。</t>
    <rPh sb="0" eb="2">
      <t>リヨウ</t>
    </rPh>
    <rPh sb="2" eb="4">
      <t>ミコ</t>
    </rPh>
    <rPh sb="8" eb="10">
      <t>バアイ</t>
    </rPh>
    <rPh sb="12" eb="18">
      <t>トウショコウフシンセイ</t>
    </rPh>
    <rPh sb="19" eb="21">
      <t>フヨウ</t>
    </rPh>
    <phoneticPr fontId="4"/>
  </si>
  <si>
    <r>
      <t>西千葉</t>
    </r>
    <r>
      <rPr>
        <sz val="11"/>
        <color theme="0"/>
        <rFont val="ＭＳ Ｐゴシック"/>
        <family val="3"/>
        <charset val="128"/>
      </rPr>
      <t>たんぽぽ保育室</t>
    </r>
    <rPh sb="0" eb="3">
      <t>ニシチバ</t>
    </rPh>
    <rPh sb="7" eb="10">
      <t>ホイクシツ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</si>
</sst>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quot;円&quot;"/>
    <numFmt numFmtId="178" formatCode="#,###&quot;円&quot;"/>
    <numFmt numFmtId="179" formatCode="[$-411]ggge&quot;年&quot;m&quot;月&quot;d&quot;日&quot;;@"/>
    <numFmt numFmtId="180" formatCode="#,##0&quot;人&quot;"/>
    <numFmt numFmtId="181" formatCode="#,##0\ &quot;日&quot;"/>
    <numFmt numFmtId="182" formatCode="[$-411]ge\.m\.d;@"/>
    <numFmt numFmtId="183" formatCode="0_ "/>
    <numFmt numFmtId="184" formatCode="#,##0;&quot;▲ &quot;#,##0"/>
    <numFmt numFmtId="185" formatCode="0&quot;人&quot;"/>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11"/>
      <name val="ＭＳ 明朝"/>
      <family val="1"/>
      <charset val="128"/>
    </font>
    <font>
      <b/>
      <sz val="11"/>
      <name val="ＭＳ Ｐ明朝"/>
      <family val="1"/>
      <charset val="128"/>
    </font>
    <font>
      <b/>
      <sz val="14"/>
      <name val="ＭＳ Ｐゴシック"/>
      <family val="3"/>
      <charset val="128"/>
    </font>
    <font>
      <sz val="11"/>
      <color theme="1"/>
      <name val="ＭＳ Ｐゴシック"/>
      <family val="3"/>
      <charset val="128"/>
      <scheme val="minor"/>
    </font>
    <font>
      <sz val="6"/>
      <name val="ＭＳ Ｐゴシック"/>
      <family val="2"/>
      <charset val="128"/>
    </font>
    <font>
      <sz val="11"/>
      <name val="HG丸ｺﾞｼｯｸM-PRO"/>
      <family val="3"/>
      <charset val="128"/>
    </font>
    <font>
      <sz val="11"/>
      <name val="HGS創英角ﾎﾟｯﾌﾟ体"/>
      <family val="3"/>
      <charset val="128"/>
    </font>
    <font>
      <b/>
      <sz val="11"/>
      <name val="ＭＳ 明朝"/>
      <family val="1"/>
      <charset val="128"/>
    </font>
    <font>
      <b/>
      <sz val="14"/>
      <name val="HGS創英角ﾎﾟｯﾌﾟ体"/>
      <family val="3"/>
      <charset val="128"/>
    </font>
    <font>
      <sz val="12"/>
      <name val="HG丸ｺﾞｼｯｸM-PRO"/>
      <family val="3"/>
      <charset val="128"/>
    </font>
    <font>
      <sz val="22"/>
      <name val="HG丸ｺﾞｼｯｸM-PRO"/>
      <family val="3"/>
      <charset val="128"/>
    </font>
    <font>
      <sz val="14"/>
      <name val="HG丸ｺﾞｼｯｸM-PRO"/>
      <family val="3"/>
      <charset val="128"/>
    </font>
    <font>
      <sz val="14"/>
      <name val="HGP創英角ｺﾞｼｯｸUB"/>
      <family val="3"/>
      <charset val="128"/>
    </font>
    <font>
      <sz val="6"/>
      <name val="ＭＳ Ｐゴシック"/>
      <family val="2"/>
      <charset val="128"/>
      <scheme val="minor"/>
    </font>
    <font>
      <b/>
      <sz val="9"/>
      <color indexed="81"/>
      <name val="MS P 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2"/>
      <charset val="128"/>
      <scheme val="minor"/>
    </font>
    <font>
      <u/>
      <sz val="11"/>
      <color theme="10"/>
      <name val="ＭＳ Ｐゴシック"/>
      <family val="3"/>
      <charset val="128"/>
    </font>
    <font>
      <sz val="14"/>
      <color rgb="FFFF0000"/>
      <name val="HGS創英角ﾎﾟｯﾌﾟ体"/>
      <family val="3"/>
      <charset val="128"/>
    </font>
    <font>
      <sz val="14"/>
      <name val="HGS創英角ﾎﾟｯﾌﾟ体"/>
      <family val="3"/>
      <charset val="128"/>
    </font>
    <font>
      <sz val="12"/>
      <color rgb="FFFF0000"/>
      <name val="HG丸ｺﾞｼｯｸM-PRO"/>
      <family val="3"/>
      <charset val="128"/>
    </font>
    <font>
      <sz val="11"/>
      <color rgb="FFFF0000"/>
      <name val="ＭＳ Ｐゴシック"/>
      <family val="3"/>
      <charset val="128"/>
    </font>
    <font>
      <b/>
      <sz val="11"/>
      <color rgb="FFFF0000"/>
      <name val="ＭＳ Ｐゴシック"/>
      <family val="3"/>
      <charset val="128"/>
    </font>
    <font>
      <b/>
      <sz val="11"/>
      <name val="ＭＳ Ｐゴシック"/>
      <family val="3"/>
      <charset val="128"/>
    </font>
    <font>
      <sz val="10"/>
      <name val="ＭＳ Ｐゴシック"/>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b/>
      <sz val="14"/>
      <color rgb="FFFF0000"/>
      <name val="メイリオ"/>
      <family val="3"/>
      <charset val="128"/>
    </font>
    <font>
      <u/>
      <sz val="11"/>
      <color indexed="12"/>
      <name val="ＭＳ Ｐゴシック"/>
      <family val="3"/>
      <charset val="128"/>
    </font>
    <font>
      <sz val="12"/>
      <color indexed="81"/>
      <name val="MS P ゴシック"/>
      <family val="3"/>
      <charset val="128"/>
    </font>
    <font>
      <sz val="10"/>
      <name val="HG丸ｺﾞｼｯｸM-PRO"/>
      <family val="3"/>
      <charset val="128"/>
    </font>
    <font>
      <sz val="22"/>
      <name val="ＭＳ Ｐゴシック"/>
      <family val="3"/>
      <charset val="128"/>
    </font>
    <font>
      <b/>
      <u/>
      <sz val="11"/>
      <color theme="1"/>
      <name val="ＭＳ Ｐゴシック"/>
      <family val="3"/>
      <charset val="128"/>
      <scheme val="minor"/>
    </font>
    <font>
      <sz val="10.5"/>
      <name val="ＭＳ 明朝"/>
      <family val="1"/>
      <charset val="128"/>
    </font>
    <font>
      <sz val="9"/>
      <name val="ＭＳ Ｐゴシック"/>
      <family val="3"/>
      <charset val="128"/>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1"/>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rgb="FFFFFF99"/>
        <bgColor indexed="64"/>
      </patternFill>
    </fill>
    <fill>
      <patternFill patternType="solid">
        <fgColor rgb="FFFFFF99"/>
        <bgColor rgb="FF000000"/>
      </patternFill>
    </fill>
    <fill>
      <patternFill patternType="solid">
        <fgColor theme="8" tint="0.79998168889431442"/>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s>
  <cellStyleXfs count="11">
    <xf numFmtId="0" fontId="0" fillId="0" borderId="0">
      <alignment vertical="center"/>
    </xf>
    <xf numFmtId="38" fontId="3" fillId="0" borderId="0" applyFont="0" applyFill="0" applyBorder="0" applyAlignment="0" applyProtection="0">
      <alignment vertical="center"/>
    </xf>
    <xf numFmtId="0" fontId="10"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3" fillId="0" borderId="0"/>
    <xf numFmtId="0" fontId="22" fillId="0" borderId="0"/>
    <xf numFmtId="0" fontId="25" fillId="0" borderId="0" applyNumberFormat="0" applyFill="0" applyBorder="0" applyAlignment="0" applyProtection="0">
      <alignment vertical="center"/>
    </xf>
    <xf numFmtId="0" fontId="1" fillId="0" borderId="0">
      <alignment vertical="center"/>
    </xf>
  </cellStyleXfs>
  <cellXfs count="294">
    <xf numFmtId="0" fontId="0" fillId="0" borderId="0" xfId="0">
      <alignment vertical="center"/>
    </xf>
    <xf numFmtId="0" fontId="0" fillId="0" borderId="0" xfId="0" applyAlignment="1">
      <alignment horizontal="center" vertical="center" shrinkToFit="1"/>
    </xf>
    <xf numFmtId="0" fontId="6" fillId="0" borderId="0" xfId="0" applyFont="1">
      <alignment vertical="center"/>
    </xf>
    <xf numFmtId="38" fontId="6" fillId="0" borderId="0" xfId="1" applyFont="1" applyFill="1" applyBorder="1" applyAlignment="1" applyProtection="1">
      <alignment vertical="top"/>
    </xf>
    <xf numFmtId="0" fontId="6" fillId="0" borderId="2" xfId="0" applyFont="1" applyBorder="1">
      <alignment vertical="center"/>
    </xf>
    <xf numFmtId="0" fontId="3" fillId="0" borderId="0" xfId="3" applyAlignment="1">
      <alignment vertical="center" shrinkToFit="1"/>
    </xf>
    <xf numFmtId="0" fontId="7" fillId="0" borderId="9" xfId="0" applyFont="1" applyBorder="1" applyAlignment="1">
      <alignment horizontal="center" vertical="center" shrinkToFit="1"/>
    </xf>
    <xf numFmtId="0" fontId="8" fillId="0" borderId="0" xfId="0" applyFont="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176" fontId="0" fillId="0" borderId="0" xfId="0" applyNumberFormat="1">
      <alignment vertical="center"/>
    </xf>
    <xf numFmtId="0" fontId="6" fillId="0" borderId="6" xfId="0" applyFont="1" applyBorder="1">
      <alignment vertical="center"/>
    </xf>
    <xf numFmtId="0" fontId="0" fillId="0" borderId="14" xfId="0" applyBorder="1">
      <alignment vertical="center"/>
    </xf>
    <xf numFmtId="0" fontId="0" fillId="0" borderId="9" xfId="0" applyBorder="1">
      <alignment vertical="center"/>
    </xf>
    <xf numFmtId="0" fontId="6" fillId="0" borderId="9" xfId="0" applyFont="1" applyBorder="1">
      <alignment vertical="center"/>
    </xf>
    <xf numFmtId="0" fontId="0" fillId="3" borderId="9" xfId="0" applyFill="1" applyBorder="1" applyProtection="1">
      <alignment vertical="center"/>
      <protection locked="0"/>
    </xf>
    <xf numFmtId="177" fontId="6" fillId="0" borderId="0" xfId="0" applyNumberFormat="1" applyFont="1">
      <alignment vertical="center"/>
    </xf>
    <xf numFmtId="38" fontId="6" fillId="0" borderId="0" xfId="1" applyFont="1" applyFill="1" applyBorder="1" applyAlignment="1" applyProtection="1">
      <alignment horizontal="center" vertical="center"/>
    </xf>
    <xf numFmtId="38" fontId="6" fillId="0" borderId="0" xfId="1" applyFont="1" applyFill="1" applyBorder="1" applyAlignment="1" applyProtection="1">
      <alignment horizontal="right" vertical="center"/>
    </xf>
    <xf numFmtId="178" fontId="6" fillId="0" borderId="0" xfId="0" applyNumberFormat="1" applyFont="1" applyAlignment="1">
      <alignment horizontal="right" vertical="center"/>
    </xf>
    <xf numFmtId="0" fontId="0" fillId="0" borderId="16" xfId="0" applyBorder="1">
      <alignment vertical="center"/>
    </xf>
    <xf numFmtId="0" fontId="0" fillId="0" borderId="12"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21" xfId="0" applyNumberFormat="1" applyBorder="1">
      <alignment vertical="center"/>
    </xf>
    <xf numFmtId="0" fontId="0" fillId="0" borderId="0" xfId="0" applyAlignment="1">
      <alignment horizontal="left" vertical="center"/>
    </xf>
    <xf numFmtId="177" fontId="6" fillId="0" borderId="0" xfId="0" applyNumberFormat="1" applyFont="1" applyAlignment="1">
      <alignment horizontal="center" vertical="center"/>
    </xf>
    <xf numFmtId="0" fontId="6" fillId="0" borderId="3" xfId="0" applyFont="1" applyBorder="1">
      <alignment vertical="center"/>
    </xf>
    <xf numFmtId="0" fontId="6" fillId="0" borderId="10" xfId="0" applyFont="1" applyBorder="1">
      <alignment vertical="center"/>
    </xf>
    <xf numFmtId="0" fontId="6" fillId="0" borderId="5" xfId="0" applyFont="1" applyBorder="1">
      <alignment vertical="center"/>
    </xf>
    <xf numFmtId="0" fontId="6" fillId="0" borderId="11" xfId="0" applyFont="1" applyBorder="1">
      <alignment vertical="center"/>
    </xf>
    <xf numFmtId="0" fontId="6" fillId="0" borderId="7" xfId="0" applyFont="1" applyBorder="1">
      <alignment vertical="center"/>
    </xf>
    <xf numFmtId="0" fontId="6" fillId="0" borderId="8" xfId="0" applyFont="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lignment vertical="center"/>
    </xf>
    <xf numFmtId="0" fontId="6" fillId="0" borderId="0" xfId="0" applyFont="1" applyAlignment="1">
      <alignment horizontal="center" vertical="center" wrapText="1"/>
    </xf>
    <xf numFmtId="176" fontId="5" fillId="0" borderId="0" xfId="0" applyNumberFormat="1" applyFont="1">
      <alignment vertical="center"/>
    </xf>
    <xf numFmtId="0" fontId="5" fillId="0" borderId="0" xfId="0" applyFont="1">
      <alignment vertical="center"/>
    </xf>
    <xf numFmtId="38" fontId="13" fillId="0" borderId="9" xfId="1" applyFont="1" applyBorder="1" applyAlignment="1" applyProtection="1">
      <alignment vertical="center"/>
    </xf>
    <xf numFmtId="0" fontId="13" fillId="0" borderId="9" xfId="0" applyFont="1" applyBorder="1">
      <alignment vertical="center"/>
    </xf>
    <xf numFmtId="0" fontId="15"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7" fillId="0" borderId="0" xfId="0" applyFont="1" applyAlignment="1">
      <alignment vertical="center" shrinkToFit="1"/>
    </xf>
    <xf numFmtId="0" fontId="5" fillId="0" borderId="0" xfId="2" applyFont="1" applyAlignment="1"/>
    <xf numFmtId="0" fontId="5" fillId="0" borderId="0" xfId="2" applyFont="1" applyAlignment="1">
      <alignment horizontal="center"/>
    </xf>
    <xf numFmtId="0" fontId="18" fillId="0" borderId="0" xfId="2" applyFont="1" applyAlignment="1"/>
    <xf numFmtId="0" fontId="16" fillId="0" borderId="0" xfId="2" applyFont="1" applyAlignment="1"/>
    <xf numFmtId="0" fontId="6" fillId="0" borderId="43" xfId="0" applyFont="1" applyBorder="1" applyAlignment="1">
      <alignment vertical="center" shrinkToFit="1"/>
    </xf>
    <xf numFmtId="0" fontId="6" fillId="0" borderId="0" xfId="0" applyFont="1" applyAlignment="1">
      <alignment horizontal="center" vertical="center"/>
    </xf>
    <xf numFmtId="176" fontId="0" fillId="0" borderId="15" xfId="0" applyNumberFormat="1" applyBorder="1">
      <alignment vertical="center"/>
    </xf>
    <xf numFmtId="0" fontId="16" fillId="0" borderId="0" xfId="2" applyFont="1" applyAlignment="1">
      <alignment horizontal="left" shrinkToFit="1"/>
    </xf>
    <xf numFmtId="176" fontId="0" fillId="0" borderId="1" xfId="0" applyNumberFormat="1" applyBorder="1" applyAlignment="1">
      <alignment vertical="center" shrinkToFit="1"/>
    </xf>
    <xf numFmtId="3" fontId="0" fillId="0" borderId="9" xfId="0" applyNumberFormat="1" applyBorder="1">
      <alignment vertical="center"/>
    </xf>
    <xf numFmtId="180" fontId="6" fillId="0" borderId="13" xfId="0" applyNumberFormat="1" applyFont="1" applyBorder="1">
      <alignment vertical="center"/>
    </xf>
    <xf numFmtId="180" fontId="6" fillId="0" borderId="45" xfId="0" applyNumberFormat="1" applyFont="1" applyBorder="1">
      <alignment vertical="center"/>
    </xf>
    <xf numFmtId="180" fontId="6" fillId="0" borderId="43" xfId="0" applyNumberFormat="1" applyFont="1" applyBorder="1">
      <alignment vertical="center"/>
    </xf>
    <xf numFmtId="180" fontId="6" fillId="0" borderId="44" xfId="0" applyNumberFormat="1" applyFont="1" applyBorder="1">
      <alignment vertical="center"/>
    </xf>
    <xf numFmtId="180" fontId="6" fillId="0" borderId="46" xfId="0" applyNumberFormat="1" applyFont="1" applyBorder="1">
      <alignment vertical="center"/>
    </xf>
    <xf numFmtId="180" fontId="6" fillId="0" borderId="24" xfId="0" applyNumberFormat="1" applyFont="1" applyBorder="1">
      <alignment vertical="center"/>
    </xf>
    <xf numFmtId="180" fontId="6" fillId="8" borderId="9" xfId="0" applyNumberFormat="1" applyFont="1" applyFill="1" applyBorder="1" applyProtection="1">
      <alignment vertical="center"/>
      <protection locked="0"/>
    </xf>
    <xf numFmtId="180" fontId="6" fillId="7" borderId="43" xfId="0" applyNumberFormat="1" applyFont="1" applyFill="1" applyBorder="1" applyProtection="1">
      <alignment vertical="center"/>
      <protection locked="0"/>
    </xf>
    <xf numFmtId="0" fontId="0" fillId="0" borderId="0" xfId="0"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justifyLastLine="1"/>
    </xf>
    <xf numFmtId="0" fontId="6" fillId="0" borderId="22" xfId="0" applyFont="1" applyBorder="1" applyAlignment="1">
      <alignment horizontal="distributed" vertical="center"/>
    </xf>
    <xf numFmtId="184" fontId="6" fillId="0" borderId="23" xfId="0" applyNumberFormat="1" applyFont="1" applyBorder="1">
      <alignment vertical="center"/>
    </xf>
    <xf numFmtId="0" fontId="6" fillId="0" borderId="14" xfId="0" applyFont="1" applyBorder="1" applyAlignment="1">
      <alignment horizontal="distributed" vertical="center" wrapText="1" justifyLastLine="1"/>
    </xf>
    <xf numFmtId="184" fontId="6" fillId="0" borderId="0" xfId="0" applyNumberFormat="1" applyFont="1" applyAlignment="1">
      <alignment horizontal="center" vertical="center"/>
    </xf>
    <xf numFmtId="184" fontId="6" fillId="0" borderId="0" xfId="0" applyNumberFormat="1" applyFont="1" applyAlignment="1">
      <alignment vertical="center" justifyLastLine="1"/>
    </xf>
    <xf numFmtId="184" fontId="6" fillId="0" borderId="0" xfId="0" applyNumberFormat="1" applyFont="1" applyAlignment="1">
      <alignment horizontal="distributed" vertical="center"/>
    </xf>
    <xf numFmtId="184" fontId="6" fillId="0" borderId="0" xfId="0" applyNumberFormat="1" applyFont="1">
      <alignment vertical="center"/>
    </xf>
    <xf numFmtId="184" fontId="6" fillId="0" borderId="0" xfId="0" applyNumberFormat="1" applyFont="1" applyAlignment="1">
      <alignment horizontal="distributed" vertical="center" justifyLastLine="1"/>
    </xf>
    <xf numFmtId="0" fontId="0" fillId="0" borderId="0" xfId="3" applyFont="1" applyAlignment="1">
      <alignment horizontal="center" vertical="center" shrinkToFit="1"/>
    </xf>
    <xf numFmtId="0" fontId="6" fillId="0" borderId="0" xfId="0" applyFont="1" applyAlignment="1">
      <alignment vertical="center" shrinkToFit="1"/>
    </xf>
    <xf numFmtId="0" fontId="19" fillId="0" borderId="0" xfId="2" applyFont="1" applyAlignment="1"/>
    <xf numFmtId="0" fontId="6" fillId="0" borderId="9" xfId="0" applyFont="1" applyBorder="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left" vertical="center"/>
    </xf>
    <xf numFmtId="38" fontId="6" fillId="0" borderId="0" xfId="1" applyFont="1" applyBorder="1" applyAlignment="1" applyProtection="1">
      <alignment horizontal="center" vertical="center"/>
    </xf>
    <xf numFmtId="178" fontId="6" fillId="0" borderId="0" xfId="0" applyNumberFormat="1" applyFont="1" applyAlignment="1">
      <alignment horizontal="center" vertical="center"/>
    </xf>
    <xf numFmtId="38" fontId="6" fillId="0" borderId="0" xfId="1" applyFont="1" applyBorder="1" applyAlignment="1" applyProtection="1">
      <alignment horizontal="right" vertical="center"/>
    </xf>
    <xf numFmtId="38" fontId="6" fillId="0" borderId="0" xfId="1" applyFont="1" applyFill="1" applyBorder="1" applyAlignment="1" applyProtection="1">
      <alignment vertical="center"/>
    </xf>
    <xf numFmtId="38" fontId="0" fillId="0" borderId="0" xfId="1" applyFont="1" applyFill="1" applyBorder="1" applyProtection="1">
      <alignment vertical="center"/>
    </xf>
    <xf numFmtId="178" fontId="6" fillId="0" borderId="9" xfId="0" applyNumberFormat="1" applyFont="1" applyBorder="1" applyAlignment="1">
      <alignment horizontal="center" vertical="center"/>
    </xf>
    <xf numFmtId="178" fontId="6" fillId="0" borderId="9" xfId="0" applyNumberFormat="1" applyFont="1" applyBorder="1" applyAlignment="1">
      <alignment vertical="center" shrinkToFit="1"/>
    </xf>
    <xf numFmtId="0" fontId="0" fillId="0" borderId="25" xfId="0" applyBorder="1" applyProtection="1">
      <alignment vertical="center"/>
      <protection hidden="1"/>
    </xf>
    <xf numFmtId="0" fontId="0" fillId="0" borderId="0" xfId="0" applyProtection="1">
      <alignment vertical="center"/>
      <protection hidden="1"/>
    </xf>
    <xf numFmtId="0" fontId="6" fillId="0" borderId="50" xfId="0" applyFont="1" applyBorder="1">
      <alignment vertical="center"/>
    </xf>
    <xf numFmtId="0" fontId="6" fillId="0" borderId="51" xfId="0" applyFont="1" applyBorder="1" applyAlignment="1">
      <alignment vertical="center" shrinkToFit="1"/>
    </xf>
    <xf numFmtId="0" fontId="6" fillId="0" borderId="52" xfId="0" applyFont="1" applyBorder="1" applyAlignment="1">
      <alignment vertical="center" shrinkToFit="1"/>
    </xf>
    <xf numFmtId="0" fontId="18" fillId="0" borderId="0" xfId="2" applyFont="1" applyAlignment="1" applyProtection="1">
      <protection hidden="1"/>
    </xf>
    <xf numFmtId="0" fontId="5" fillId="0" borderId="0" xfId="2" applyFont="1" applyAlignment="1" applyProtection="1">
      <alignment vertical="top"/>
      <protection hidden="1"/>
    </xf>
    <xf numFmtId="0" fontId="5" fillId="0" borderId="0" xfId="2" applyFont="1" applyAlignment="1" applyProtection="1">
      <protection hidden="1"/>
    </xf>
    <xf numFmtId="0" fontId="16" fillId="0" borderId="0" xfId="2" applyFont="1" applyAlignment="1" applyProtection="1">
      <protection hidden="1"/>
    </xf>
    <xf numFmtId="0" fontId="31" fillId="0" borderId="0" xfId="0" applyFont="1" applyProtection="1">
      <alignment vertical="center"/>
      <protection hidden="1"/>
    </xf>
    <xf numFmtId="0" fontId="32" fillId="0" borderId="0" xfId="0" applyFont="1" applyProtection="1">
      <alignment vertical="center"/>
      <protection hidden="1"/>
    </xf>
    <xf numFmtId="0" fontId="3" fillId="0" borderId="0" xfId="3" applyAlignment="1" applyProtection="1">
      <alignment horizontal="center" vertical="center" shrinkToFit="1"/>
      <protection locked="0" hidden="1"/>
    </xf>
    <xf numFmtId="0" fontId="31" fillId="0" borderId="0" xfId="0" applyFont="1">
      <alignment vertical="center"/>
    </xf>
    <xf numFmtId="0" fontId="0" fillId="2" borderId="9" xfId="0" applyFill="1" applyBorder="1" applyProtection="1">
      <alignment vertical="center"/>
      <protection locked="0"/>
    </xf>
    <xf numFmtId="0" fontId="0" fillId="0" borderId="7" xfId="0" applyBorder="1">
      <alignment vertical="center"/>
    </xf>
    <xf numFmtId="0" fontId="0" fillId="0" borderId="0" xfId="0" applyProtection="1">
      <alignment vertical="center"/>
      <protection locked="0"/>
    </xf>
    <xf numFmtId="185" fontId="6" fillId="0" borderId="1" xfId="0" applyNumberFormat="1" applyFont="1" applyBorder="1">
      <alignment vertical="center"/>
    </xf>
    <xf numFmtId="0" fontId="0" fillId="0" borderId="9" xfId="0" applyBorder="1" applyAlignment="1">
      <alignment horizontal="center" vertical="center"/>
    </xf>
    <xf numFmtId="0" fontId="9" fillId="7" borderId="0" xfId="0" applyFont="1" applyFill="1">
      <alignment vertical="center"/>
    </xf>
    <xf numFmtId="0" fontId="5" fillId="7" borderId="0" xfId="0" applyFont="1" applyFill="1">
      <alignment vertical="center"/>
    </xf>
    <xf numFmtId="0" fontId="0" fillId="9" borderId="9" xfId="0" applyFill="1" applyBorder="1" applyAlignment="1">
      <alignment horizontal="center" vertical="center"/>
    </xf>
    <xf numFmtId="0" fontId="0" fillId="0" borderId="9" xfId="0" applyBorder="1" applyAlignment="1" applyProtection="1">
      <alignment horizontal="center" vertical="center"/>
      <protection locked="0"/>
    </xf>
    <xf numFmtId="180" fontId="6" fillId="0" borderId="0" xfId="0" applyNumberFormat="1" applyFont="1">
      <alignment vertical="center"/>
    </xf>
    <xf numFmtId="0" fontId="26" fillId="0" borderId="0" xfId="2" applyFont="1" applyAlignment="1">
      <alignment horizontal="left" vertical="center" wrapText="1"/>
    </xf>
    <xf numFmtId="0" fontId="40" fillId="0" borderId="9" xfId="2" applyFont="1" applyBorder="1" applyAlignment="1" applyProtection="1">
      <alignment horizontal="center" vertical="center" wrapText="1"/>
      <protection hidden="1"/>
    </xf>
    <xf numFmtId="0" fontId="40" fillId="0" borderId="9" xfId="2" applyFont="1" applyBorder="1" applyAlignment="1" applyProtection="1">
      <alignment horizontal="center" vertical="center"/>
      <protection hidden="1"/>
    </xf>
    <xf numFmtId="0" fontId="16" fillId="0" borderId="1" xfId="2" applyFont="1" applyBorder="1" applyAlignment="1">
      <alignment shrinkToFit="1"/>
    </xf>
    <xf numFmtId="0" fontId="16" fillId="0" borderId="35" xfId="2" applyFont="1" applyBorder="1" applyAlignment="1">
      <alignment shrinkToFit="1"/>
    </xf>
    <xf numFmtId="0" fontId="16" fillId="0" borderId="2" xfId="2" applyFont="1" applyBorder="1" applyAlignment="1">
      <alignment shrinkToFit="1"/>
    </xf>
    <xf numFmtId="0" fontId="25" fillId="0" borderId="9" xfId="9" applyFill="1" applyBorder="1" applyAlignment="1"/>
    <xf numFmtId="0" fontId="19" fillId="0" borderId="9" xfId="2" applyFont="1" applyBorder="1" applyAlignment="1"/>
    <xf numFmtId="0" fontId="27" fillId="0" borderId="1" xfId="2" applyFont="1" applyBorder="1" applyAlignment="1" applyProtection="1">
      <alignment horizontal="center"/>
      <protection hidden="1"/>
    </xf>
    <xf numFmtId="0" fontId="27" fillId="0" borderId="35" xfId="2" applyFont="1" applyBorder="1" applyAlignment="1" applyProtection="1">
      <alignment horizontal="center"/>
      <protection hidden="1"/>
    </xf>
    <xf numFmtId="0" fontId="27" fillId="0" borderId="2" xfId="2" applyFont="1" applyBorder="1" applyAlignment="1" applyProtection="1">
      <alignment horizontal="center"/>
      <protection hidden="1"/>
    </xf>
    <xf numFmtId="0" fontId="16" fillId="0" borderId="0" xfId="2" applyFont="1" applyAlignment="1">
      <alignment horizontal="left" indent="1" shrinkToFit="1"/>
    </xf>
    <xf numFmtId="0" fontId="16" fillId="0" borderId="0" xfId="2" applyFont="1" applyAlignment="1">
      <alignment horizontal="left" wrapText="1" indent="1"/>
    </xf>
    <xf numFmtId="0" fontId="19" fillId="0" borderId="0" xfId="2" applyFont="1" applyAlignment="1"/>
    <xf numFmtId="0" fontId="18" fillId="0" borderId="0" xfId="2" applyFont="1" applyAlignment="1" applyProtection="1">
      <alignment horizontal="center"/>
      <protection hidden="1"/>
    </xf>
    <xf numFmtId="0" fontId="18" fillId="0" borderId="7" xfId="2" applyFont="1" applyBorder="1" applyAlignment="1" applyProtection="1">
      <alignment horizontal="center"/>
      <protection hidden="1"/>
    </xf>
    <xf numFmtId="0" fontId="18" fillId="7" borderId="1" xfId="2" applyFont="1" applyFill="1" applyBorder="1" applyAlignment="1" applyProtection="1">
      <alignment horizontal="center"/>
      <protection hidden="1"/>
    </xf>
    <xf numFmtId="0" fontId="18" fillId="7" borderId="2" xfId="2" applyFont="1" applyFill="1" applyBorder="1" applyAlignment="1" applyProtection="1">
      <alignment horizontal="center"/>
      <protection hidden="1"/>
    </xf>
    <xf numFmtId="0" fontId="17" fillId="0" borderId="0" xfId="2" applyFont="1" applyAlignment="1">
      <alignment horizontal="center" vertical="top"/>
    </xf>
    <xf numFmtId="0" fontId="19" fillId="0" borderId="0" xfId="2" applyFont="1" applyAlignment="1">
      <alignment horizontal="left"/>
    </xf>
    <xf numFmtId="0" fontId="16" fillId="0" borderId="0" xfId="2" applyFont="1" applyAlignment="1">
      <alignment horizontal="left" shrinkToFit="1"/>
    </xf>
    <xf numFmtId="0" fontId="16" fillId="0" borderId="0" xfId="2" applyFont="1" applyAlignment="1">
      <alignment horizontal="left" vertical="top" wrapText="1" shrinkToFit="1"/>
    </xf>
    <xf numFmtId="0" fontId="16" fillId="0" borderId="0" xfId="2" applyFont="1" applyAlignment="1">
      <alignment horizontal="left" wrapText="1"/>
    </xf>
    <xf numFmtId="0" fontId="0" fillId="0" borderId="4" xfId="0"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0" fillId="2" borderId="4" xfId="0" applyFill="1" applyBorder="1" applyAlignment="1" applyProtection="1">
      <alignment horizontal="left" vertical="center" shrinkToFit="1"/>
      <protection locked="0"/>
    </xf>
    <xf numFmtId="0" fontId="0" fillId="0" borderId="9" xfId="0" applyBorder="1" applyAlignment="1">
      <alignment horizontal="center" vertical="center" shrinkToFit="1"/>
    </xf>
    <xf numFmtId="183" fontId="0" fillId="2" borderId="9" xfId="0" applyNumberFormat="1" applyFill="1" applyBorder="1" applyAlignment="1" applyProtection="1">
      <alignment horizontal="center" vertical="center"/>
      <protection locked="0"/>
    </xf>
    <xf numFmtId="0" fontId="0" fillId="2" borderId="35" xfId="0" applyFill="1" applyBorder="1" applyAlignment="1" applyProtection="1">
      <alignment horizontal="left" vertical="center" shrinkToFit="1"/>
      <protection locked="0"/>
    </xf>
    <xf numFmtId="0" fontId="0" fillId="0" borderId="9" xfId="0" applyBorder="1" applyAlignment="1" applyProtection="1">
      <alignment horizontal="center" vertical="center"/>
      <protection hidden="1"/>
    </xf>
    <xf numFmtId="0" fontId="30" fillId="0" borderId="0" xfId="2" applyFont="1" applyAlignment="1" applyProtection="1">
      <alignment horizontal="right" wrapText="1" shrinkToFit="1"/>
      <protection hidden="1"/>
    </xf>
    <xf numFmtId="38" fontId="16" fillId="0" borderId="4" xfId="1" applyFont="1" applyFill="1" applyBorder="1" applyAlignment="1" applyProtection="1">
      <alignment horizontal="right" vertical="center"/>
      <protection locked="0"/>
    </xf>
    <xf numFmtId="0" fontId="37" fillId="0" borderId="0" xfId="2" applyFont="1" applyAlignment="1" applyProtection="1">
      <alignment horizontal="left" vertical="top" wrapText="1"/>
      <protection hidden="1"/>
    </xf>
    <xf numFmtId="176" fontId="9" fillId="0" borderId="30" xfId="0" applyNumberFormat="1" applyFont="1" applyBorder="1" applyAlignment="1">
      <alignment horizontal="right" vertical="center"/>
    </xf>
    <xf numFmtId="176" fontId="9" fillId="0" borderId="36" xfId="0" applyNumberFormat="1" applyFont="1" applyBorder="1" applyAlignment="1">
      <alignment horizontal="right" vertical="center"/>
    </xf>
    <xf numFmtId="176" fontId="9" fillId="0" borderId="21" xfId="0" applyNumberFormat="1" applyFont="1" applyBorder="1" applyAlignment="1">
      <alignment horizontal="righ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xf>
    <xf numFmtId="0" fontId="0" fillId="5" borderId="9" xfId="0" applyFill="1" applyBorder="1" applyAlignment="1">
      <alignment horizontal="center" vertical="center" shrinkToFit="1"/>
    </xf>
    <xf numFmtId="0" fontId="8" fillId="0" borderId="0" xfId="0" applyFont="1" applyAlignment="1">
      <alignment horizontal="left" vertical="center"/>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center"/>
    </xf>
    <xf numFmtId="0" fontId="6" fillId="0" borderId="1" xfId="0" applyFont="1" applyBorder="1">
      <alignment vertical="center"/>
    </xf>
    <xf numFmtId="0" fontId="0" fillId="0" borderId="2" xfId="0" applyBorder="1">
      <alignment vertical="center"/>
    </xf>
    <xf numFmtId="0" fontId="6" fillId="0" borderId="43" xfId="0" applyFont="1" applyBorder="1" applyAlignment="1">
      <alignment horizontal="center" vertical="center" shrinkToFit="1"/>
    </xf>
    <xf numFmtId="0" fontId="14" fillId="0" borderId="5" xfId="0" applyFont="1" applyBorder="1" applyAlignment="1">
      <alignment horizontal="center" vertical="center" shrinkToFit="1"/>
    </xf>
    <xf numFmtId="0" fontId="12" fillId="0" borderId="31"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24" xfId="0" applyFont="1" applyBorder="1" applyAlignment="1">
      <alignment horizontal="center" vertical="center"/>
    </xf>
    <xf numFmtId="0" fontId="12" fillId="0" borderId="34" xfId="0" applyFont="1" applyBorder="1" applyAlignment="1">
      <alignment horizontal="center" vertical="center"/>
    </xf>
    <xf numFmtId="0" fontId="6" fillId="0" borderId="9" xfId="0" applyFont="1" applyBorder="1">
      <alignment vertical="center"/>
    </xf>
    <xf numFmtId="0" fontId="0" fillId="0" borderId="31"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6" fillId="0" borderId="9" xfId="0" applyFont="1" applyBorder="1" applyAlignment="1">
      <alignment horizontal="center" vertical="center"/>
    </xf>
    <xf numFmtId="178" fontId="6" fillId="0" borderId="9" xfId="0" applyNumberFormat="1" applyFont="1" applyBorder="1" applyAlignment="1">
      <alignment horizontal="right" vertical="center"/>
    </xf>
    <xf numFmtId="181" fontId="6" fillId="8" borderId="1" xfId="0" applyNumberFormat="1" applyFont="1" applyFill="1" applyBorder="1" applyProtection="1">
      <alignment vertical="center"/>
      <protection locked="0"/>
    </xf>
    <xf numFmtId="181" fontId="6" fillId="8" borderId="2" xfId="0" applyNumberFormat="1" applyFont="1" applyFill="1" applyBorder="1" applyProtection="1">
      <alignment vertical="center"/>
      <protection locked="0"/>
    </xf>
    <xf numFmtId="178" fontId="6" fillId="0" borderId="9" xfId="0" applyNumberFormat="1" applyFont="1" applyBorder="1">
      <alignment vertical="center"/>
    </xf>
    <xf numFmtId="178" fontId="7" fillId="0" borderId="30" xfId="0" applyNumberFormat="1" applyFont="1" applyBorder="1" applyAlignment="1">
      <alignment horizontal="right" vertical="center" shrinkToFit="1"/>
    </xf>
    <xf numFmtId="0" fontId="7" fillId="0" borderId="21" xfId="0" applyFont="1" applyBorder="1" applyAlignment="1">
      <alignment horizontal="right" vertical="center" shrinkToFit="1"/>
    </xf>
    <xf numFmtId="0" fontId="6" fillId="0" borderId="28" xfId="0" applyFont="1" applyBorder="1">
      <alignment vertical="center"/>
    </xf>
    <xf numFmtId="0" fontId="6" fillId="0" borderId="29" xfId="0" applyFont="1" applyBorder="1">
      <alignment vertical="center"/>
    </xf>
    <xf numFmtId="178" fontId="6" fillId="0" borderId="17" xfId="0" applyNumberFormat="1" applyFont="1" applyBorder="1">
      <alignment vertical="center"/>
    </xf>
    <xf numFmtId="178" fontId="6" fillId="0" borderId="19" xfId="0" applyNumberFormat="1" applyFont="1" applyBorder="1">
      <alignment vertical="center"/>
    </xf>
    <xf numFmtId="0" fontId="6" fillId="0" borderId="5" xfId="0" applyFont="1" applyBorder="1" applyAlignment="1">
      <alignment horizontal="left" vertical="center" shrinkToFit="1"/>
    </xf>
    <xf numFmtId="176" fontId="5" fillId="0" borderId="1" xfId="0" applyNumberFormat="1" applyFont="1" applyBorder="1">
      <alignment vertical="center"/>
    </xf>
    <xf numFmtId="0" fontId="5" fillId="0" borderId="35" xfId="0" applyFont="1" applyBorder="1">
      <alignment vertical="center"/>
    </xf>
    <xf numFmtId="0" fontId="7" fillId="0" borderId="0" xfId="0" applyFont="1" applyAlignment="1">
      <alignment horizontal="center" vertical="center" shrinkToFit="1"/>
    </xf>
    <xf numFmtId="38" fontId="6" fillId="0" borderId="0" xfId="1" applyFont="1" applyFill="1" applyBorder="1" applyAlignment="1" applyProtection="1">
      <alignment horizontal="left" vertical="top" wrapText="1"/>
    </xf>
    <xf numFmtId="0" fontId="13" fillId="0" borderId="9" xfId="0" applyFont="1" applyBorder="1" applyAlignment="1">
      <alignment horizontal="center" vertical="center"/>
    </xf>
    <xf numFmtId="178" fontId="6" fillId="0" borderId="30" xfId="0" applyNumberFormat="1" applyFont="1" applyBorder="1" applyAlignment="1">
      <alignment horizontal="right" vertical="center"/>
    </xf>
    <xf numFmtId="178" fontId="6" fillId="0" borderId="21" xfId="0" applyNumberFormat="1" applyFont="1" applyBorder="1" applyAlignment="1">
      <alignment horizontal="right" vertical="center"/>
    </xf>
    <xf numFmtId="176" fontId="6" fillId="8" borderId="4" xfId="0" applyNumberFormat="1" applyFont="1" applyFill="1" applyBorder="1" applyProtection="1">
      <alignment vertical="center"/>
      <protection locked="0"/>
    </xf>
    <xf numFmtId="176" fontId="6" fillId="4" borderId="4" xfId="0" applyNumberFormat="1" applyFont="1" applyFill="1" applyBorder="1">
      <alignment vertical="center"/>
    </xf>
    <xf numFmtId="0" fontId="8" fillId="0" borderId="4" xfId="0" applyFont="1" applyBorder="1" applyAlignment="1">
      <alignment horizontal="left" vertical="center"/>
    </xf>
    <xf numFmtId="176" fontId="5" fillId="0" borderId="10" xfId="0" applyNumberFormat="1" applyFont="1" applyBorder="1">
      <alignment vertical="center"/>
    </xf>
    <xf numFmtId="176" fontId="5" fillId="0" borderId="5" xfId="0" applyNumberFormat="1" applyFont="1" applyBorder="1">
      <alignment vertical="center"/>
    </xf>
    <xf numFmtId="0" fontId="6" fillId="0" borderId="11"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shrinkToFit="1"/>
    </xf>
    <xf numFmtId="180" fontId="6" fillId="6" borderId="1" xfId="0" applyNumberFormat="1" applyFont="1" applyFill="1" applyBorder="1">
      <alignment vertical="center"/>
    </xf>
    <xf numFmtId="180" fontId="6" fillId="6" borderId="2" xfId="0" applyNumberFormat="1" applyFont="1" applyFill="1" applyBorder="1">
      <alignment vertical="center"/>
    </xf>
    <xf numFmtId="0" fontId="8" fillId="0" borderId="24" xfId="0" applyFont="1" applyBorder="1" applyAlignment="1">
      <alignment horizontal="center"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38" fontId="6" fillId="0" borderId="11" xfId="1" applyFont="1" applyBorder="1" applyAlignment="1" applyProtection="1">
      <alignment horizontal="center" vertical="center"/>
    </xf>
    <xf numFmtId="38" fontId="6" fillId="0" borderId="0" xfId="1" applyFont="1" applyBorder="1" applyAlignment="1" applyProtection="1">
      <alignment horizontal="center" vertical="center"/>
    </xf>
    <xf numFmtId="0" fontId="6" fillId="0" borderId="0" xfId="0" applyFont="1" applyAlignment="1">
      <alignment horizontal="center" vertical="center" shrinkToFit="1"/>
    </xf>
    <xf numFmtId="38" fontId="6" fillId="0" borderId="0" xfId="1" applyFont="1" applyBorder="1" applyAlignment="1" applyProtection="1">
      <alignment horizontal="left" vertical="center"/>
    </xf>
    <xf numFmtId="178" fontId="6" fillId="0" borderId="0" xfId="0" applyNumberFormat="1" applyFont="1" applyAlignment="1">
      <alignment horizontal="center" vertical="center"/>
    </xf>
    <xf numFmtId="38" fontId="6" fillId="0" borderId="0" xfId="1" applyFont="1" applyBorder="1" applyAlignment="1" applyProtection="1">
      <alignment horizontal="right" vertical="center"/>
    </xf>
    <xf numFmtId="176" fontId="3" fillId="0" borderId="1" xfId="0" applyNumberFormat="1" applyFont="1" applyBorder="1">
      <alignment vertical="center"/>
    </xf>
    <xf numFmtId="176" fontId="3" fillId="0" borderId="35" xfId="0" applyNumberFormat="1" applyFont="1" applyBorder="1">
      <alignment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30" fillId="0" borderId="0" xfId="0" applyFont="1" applyAlignment="1">
      <alignment horizontal="left" vertical="center" wrapText="1"/>
    </xf>
    <xf numFmtId="0" fontId="0" fillId="0" borderId="22" xfId="0" applyBorder="1" applyAlignment="1">
      <alignment horizontal="center" vertical="center"/>
    </xf>
    <xf numFmtId="0" fontId="0" fillId="0" borderId="5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xf>
    <xf numFmtId="0" fontId="41" fillId="0" borderId="47" xfId="0" applyFont="1" applyBorder="1" applyAlignment="1">
      <alignment horizontal="center" vertical="center"/>
    </xf>
    <xf numFmtId="0" fontId="41" fillId="0" borderId="26" xfId="0" applyFont="1" applyBorder="1" applyAlignment="1">
      <alignment horizontal="center" vertical="center"/>
    </xf>
    <xf numFmtId="0" fontId="41" fillId="0" borderId="33" xfId="0" applyFont="1" applyBorder="1" applyAlignment="1">
      <alignment horizontal="center" vertical="center"/>
    </xf>
    <xf numFmtId="0" fontId="41" fillId="0" borderId="34" xfId="0" applyFont="1" applyBorder="1" applyAlignment="1">
      <alignment horizontal="center" vertical="center"/>
    </xf>
    <xf numFmtId="0" fontId="41" fillId="0" borderId="0" xfId="0" applyFont="1" applyAlignment="1">
      <alignment horizontal="center" vertical="center"/>
    </xf>
    <xf numFmtId="0" fontId="6" fillId="0" borderId="16" xfId="0" applyFont="1" applyBorder="1" applyAlignment="1">
      <alignment horizontal="center" vertical="center"/>
    </xf>
    <xf numFmtId="0" fontId="6" fillId="0" borderId="41" xfId="0" applyFont="1" applyBorder="1" applyAlignment="1">
      <alignment horizontal="center" vertical="center"/>
    </xf>
    <xf numFmtId="184" fontId="6" fillId="0" borderId="10" xfId="0" applyNumberFormat="1" applyFont="1" applyBorder="1" applyAlignment="1">
      <alignment horizontal="center" vertical="center"/>
    </xf>
    <xf numFmtId="184" fontId="6" fillId="0" borderId="5" xfId="0" applyNumberFormat="1" applyFont="1" applyBorder="1" applyAlignment="1">
      <alignment horizontal="center" vertical="center"/>
    </xf>
    <xf numFmtId="184" fontId="6" fillId="0" borderId="37" xfId="0" applyNumberFormat="1" applyFont="1" applyBorder="1" applyAlignment="1">
      <alignment horizontal="center" vertical="center"/>
    </xf>
    <xf numFmtId="184" fontId="6" fillId="0" borderId="38" xfId="0" applyNumberFormat="1" applyFont="1" applyBorder="1" applyAlignment="1">
      <alignment horizontal="center" vertical="center"/>
    </xf>
    <xf numFmtId="184" fontId="6" fillId="0" borderId="24" xfId="0" applyNumberFormat="1" applyFont="1" applyBorder="1" applyAlignment="1">
      <alignment horizontal="center" vertical="center"/>
    </xf>
    <xf numFmtId="184" fontId="6" fillId="0" borderId="34" xfId="0" applyNumberFormat="1" applyFont="1" applyBorder="1" applyAlignment="1">
      <alignment horizontal="center" vertical="center"/>
    </xf>
    <xf numFmtId="179" fontId="6" fillId="0" borderId="0" xfId="0" quotePrefix="1" applyNumberFormat="1" applyFont="1" applyAlignment="1">
      <alignment horizontal="right" vertical="center"/>
    </xf>
    <xf numFmtId="179" fontId="6" fillId="0" borderId="0" xfId="0" applyNumberFormat="1" applyFont="1" applyAlignment="1">
      <alignment horizontal="right" vertical="center"/>
    </xf>
    <xf numFmtId="0" fontId="6" fillId="0" borderId="0" xfId="0" applyFont="1" applyAlignment="1">
      <alignment horizontal="distributed" vertical="center"/>
    </xf>
    <xf numFmtId="0" fontId="3" fillId="0" borderId="0" xfId="3" applyAlignment="1" applyProtection="1">
      <alignment horizontal="left" vertical="center" shrinkToFit="1"/>
      <protection locked="0" hidden="1"/>
    </xf>
    <xf numFmtId="0" fontId="3" fillId="0" borderId="0" xfId="3" applyAlignment="1" applyProtection="1">
      <alignment horizontal="center" vertical="center" shrinkToFit="1"/>
      <protection locked="0" hidden="1"/>
    </xf>
    <xf numFmtId="0" fontId="6" fillId="0" borderId="0" xfId="0" applyFont="1" applyAlignment="1">
      <alignment vertical="center" wrapText="1"/>
    </xf>
    <xf numFmtId="184" fontId="6" fillId="6" borderId="40" xfId="0" applyNumberFormat="1" applyFont="1" applyFill="1" applyBorder="1">
      <alignment vertical="center"/>
    </xf>
    <xf numFmtId="184" fontId="6" fillId="6" borderId="48" xfId="0" applyNumberFormat="1" applyFont="1" applyFill="1" applyBorder="1">
      <alignment vertical="center"/>
    </xf>
    <xf numFmtId="184" fontId="6" fillId="6" borderId="42" xfId="0" applyNumberFormat="1" applyFont="1" applyFill="1" applyBorder="1">
      <alignment vertical="center"/>
    </xf>
    <xf numFmtId="184" fontId="6" fillId="0" borderId="1" xfId="0" applyNumberFormat="1" applyFont="1" applyBorder="1" applyAlignment="1">
      <alignment vertical="center" wrapText="1"/>
    </xf>
    <xf numFmtId="184" fontId="6" fillId="0" borderId="35" xfId="0" applyNumberFormat="1" applyFont="1" applyBorder="1" applyAlignment="1">
      <alignment vertical="center" wrapText="1"/>
    </xf>
    <xf numFmtId="184" fontId="6" fillId="0" borderId="49" xfId="0" applyNumberFormat="1" applyFont="1" applyBorder="1" applyAlignment="1">
      <alignment vertical="center" wrapText="1"/>
    </xf>
    <xf numFmtId="0" fontId="0" fillId="0" borderId="0" xfId="0" applyAlignment="1">
      <alignment horizontal="left" vertical="center"/>
    </xf>
    <xf numFmtId="0" fontId="45" fillId="0" borderId="0" xfId="3" applyFont="1" applyFill="1">
      <alignment vertical="center"/>
    </xf>
    <xf numFmtId="0" fontId="45" fillId="0" borderId="0" xfId="3" applyFont="1" applyFill="1" applyAlignment="1">
      <alignment horizontal="center" vertical="center"/>
    </xf>
    <xf numFmtId="182" fontId="46" fillId="0" borderId="0" xfId="3" applyNumberFormat="1" applyFont="1" applyFill="1" applyAlignment="1">
      <alignment horizontal="center" vertical="center"/>
    </xf>
    <xf numFmtId="0" fontId="47" fillId="0" borderId="0" xfId="3" applyFont="1" applyFill="1">
      <alignment vertical="center"/>
    </xf>
    <xf numFmtId="0" fontId="47" fillId="0" borderId="0" xfId="3" applyFont="1" applyFill="1" applyAlignment="1">
      <alignment horizontal="left" vertical="center"/>
    </xf>
    <xf numFmtId="0" fontId="45" fillId="0" borderId="0" xfId="3" applyFont="1" applyFill="1" applyAlignment="1">
      <alignment horizontal="left" vertical="center"/>
    </xf>
    <xf numFmtId="0" fontId="45" fillId="0" borderId="9" xfId="3" applyFont="1" applyFill="1" applyBorder="1">
      <alignment vertical="center"/>
    </xf>
    <xf numFmtId="0" fontId="45" fillId="0" borderId="1" xfId="3" applyFont="1" applyFill="1" applyBorder="1">
      <alignment vertical="center"/>
    </xf>
    <xf numFmtId="0" fontId="45" fillId="0" borderId="35" xfId="3" applyFont="1" applyFill="1" applyBorder="1">
      <alignment vertical="center"/>
    </xf>
    <xf numFmtId="0" fontId="45" fillId="0" borderId="2" xfId="3" applyFont="1" applyFill="1" applyBorder="1">
      <alignment vertical="center"/>
    </xf>
    <xf numFmtId="0" fontId="47" fillId="0" borderId="0" xfId="5" applyFont="1" applyFill="1">
      <alignment vertical="center"/>
    </xf>
    <xf numFmtId="0" fontId="45" fillId="0" borderId="9" xfId="3" applyFont="1" applyFill="1" applyBorder="1" applyAlignment="1">
      <alignment horizontal="center" vertical="center" wrapText="1"/>
    </xf>
    <xf numFmtId="0" fontId="45" fillId="0" borderId="9" xfId="3" applyFont="1" applyFill="1" applyBorder="1" applyAlignment="1">
      <alignment vertical="center" wrapText="1"/>
    </xf>
    <xf numFmtId="0" fontId="48" fillId="0" borderId="9" xfId="3" applyFont="1" applyFill="1" applyBorder="1" applyAlignment="1">
      <alignment horizontal="center" vertical="center"/>
    </xf>
    <xf numFmtId="0" fontId="45" fillId="0" borderId="7" xfId="3" applyFont="1" applyFill="1" applyBorder="1">
      <alignment vertical="center"/>
    </xf>
    <xf numFmtId="0" fontId="49" fillId="0" borderId="9" xfId="10" applyFont="1" applyFill="1" applyBorder="1" applyAlignment="1">
      <alignment horizontal="center" vertical="center" shrinkToFit="1"/>
    </xf>
    <xf numFmtId="0" fontId="49" fillId="0" borderId="9" xfId="10" applyFont="1" applyFill="1" applyBorder="1" applyAlignment="1">
      <alignment vertical="center" shrinkToFit="1"/>
    </xf>
    <xf numFmtId="0" fontId="45" fillId="0" borderId="9" xfId="3" applyFont="1" applyFill="1" applyBorder="1" applyAlignment="1">
      <alignment horizontal="center" vertical="center"/>
    </xf>
    <xf numFmtId="0" fontId="50" fillId="0" borderId="9" xfId="10" applyFont="1" applyFill="1" applyBorder="1" applyAlignment="1">
      <alignment vertical="center" shrinkToFit="1"/>
    </xf>
    <xf numFmtId="0" fontId="45" fillId="0" borderId="9" xfId="3" applyFont="1" applyFill="1" applyBorder="1" applyAlignment="1">
      <alignment vertical="center" shrinkToFit="1"/>
    </xf>
    <xf numFmtId="14" fontId="49" fillId="0" borderId="9" xfId="10" applyNumberFormat="1" applyFont="1" applyFill="1" applyBorder="1" applyAlignment="1">
      <alignment vertical="center" shrinkToFit="1"/>
    </xf>
    <xf numFmtId="0" fontId="49" fillId="0" borderId="9" xfId="10" applyFont="1" applyFill="1" applyBorder="1">
      <alignment vertical="center"/>
    </xf>
    <xf numFmtId="0" fontId="47" fillId="0" borderId="24" xfId="5" applyFont="1" applyFill="1" applyBorder="1">
      <alignment vertical="center"/>
    </xf>
    <xf numFmtId="0" fontId="49" fillId="0" borderId="0" xfId="0" applyFont="1" applyFill="1">
      <alignment vertical="center"/>
    </xf>
    <xf numFmtId="0" fontId="51" fillId="0" borderId="0" xfId="10" applyFont="1" applyFill="1">
      <alignment vertical="center"/>
    </xf>
    <xf numFmtId="0" fontId="51" fillId="0" borderId="24" xfId="10" applyFont="1" applyFill="1" applyBorder="1">
      <alignment vertical="center"/>
    </xf>
    <xf numFmtId="0" fontId="49" fillId="0" borderId="0" xfId="10" applyFont="1" applyFill="1">
      <alignment vertical="center"/>
    </xf>
    <xf numFmtId="0" fontId="49" fillId="0" borderId="0" xfId="10" applyFont="1" applyFill="1" applyAlignment="1">
      <alignment vertical="center" shrinkToFit="1"/>
    </xf>
    <xf numFmtId="14" fontId="45" fillId="0" borderId="9" xfId="3" applyNumberFormat="1" applyFont="1" applyFill="1" applyBorder="1" applyAlignment="1">
      <alignment vertical="center" wrapText="1" shrinkToFit="1"/>
    </xf>
    <xf numFmtId="14" fontId="45" fillId="0" borderId="0" xfId="3" applyNumberFormat="1" applyFont="1" applyFill="1" applyAlignment="1">
      <alignment vertical="center" wrapText="1" shrinkToFit="1"/>
    </xf>
    <xf numFmtId="0" fontId="49" fillId="0" borderId="9" xfId="10" applyFont="1" applyFill="1" applyBorder="1" applyAlignment="1">
      <alignment horizontal="center" vertical="center"/>
    </xf>
    <xf numFmtId="176" fontId="49" fillId="0" borderId="9" xfId="10" applyNumberFormat="1" applyFont="1" applyFill="1" applyBorder="1">
      <alignment vertical="center"/>
    </xf>
    <xf numFmtId="0" fontId="45" fillId="0" borderId="2" xfId="3" applyFont="1" applyFill="1" applyBorder="1" applyAlignment="1">
      <alignment horizontal="left" vertical="center"/>
    </xf>
    <xf numFmtId="176" fontId="45" fillId="0" borderId="9" xfId="3" applyNumberFormat="1" applyFont="1" applyFill="1" applyBorder="1" applyAlignment="1">
      <alignment vertical="center" wrapText="1"/>
    </xf>
    <xf numFmtId="0" fontId="45" fillId="0" borderId="4" xfId="3" applyFont="1" applyFill="1" applyBorder="1">
      <alignment vertical="center"/>
    </xf>
    <xf numFmtId="176" fontId="45" fillId="0" borderId="9" xfId="3" applyNumberFormat="1" applyFont="1" applyFill="1" applyBorder="1">
      <alignment vertical="center"/>
    </xf>
    <xf numFmtId="0" fontId="45" fillId="0" borderId="9" xfId="3" applyFont="1" applyFill="1" applyBorder="1" applyAlignment="1">
      <alignment horizontal="left" vertical="center" shrinkToFit="1"/>
    </xf>
    <xf numFmtId="0" fontId="49" fillId="0" borderId="0" xfId="8" applyFont="1" applyFill="1"/>
    <xf numFmtId="182" fontId="49" fillId="0" borderId="0" xfId="8" applyNumberFormat="1" applyFont="1" applyFill="1"/>
    <xf numFmtId="0" fontId="49" fillId="0" borderId="0" xfId="8" applyFont="1" applyFill="1" applyAlignment="1">
      <alignment horizontal="center"/>
    </xf>
    <xf numFmtId="0" fontId="49" fillId="0" borderId="0" xfId="8" applyFont="1" applyFill="1" applyAlignment="1">
      <alignment vertical="center" wrapText="1"/>
    </xf>
  </cellXfs>
  <cellStyles count="11">
    <cellStyle name="ハイパーリンク" xfId="9" builtinId="8"/>
    <cellStyle name="桁区切り" xfId="1" builtinId="6"/>
    <cellStyle name="標準" xfId="0" builtinId="0"/>
    <cellStyle name="標準 2" xfId="2" xr:uid="{00000000-0005-0000-0000-000004000000}"/>
    <cellStyle name="標準 2 2" xfId="3" xr:uid="{00000000-0005-0000-0000-000005000000}"/>
    <cellStyle name="標準 3" xfId="4" xr:uid="{00000000-0005-0000-0000-000006000000}"/>
    <cellStyle name="標準 3 4" xfId="8" xr:uid="{99CA751A-A885-4B23-BC6D-A1247FC07D10}"/>
    <cellStyle name="標準 4" xfId="6" xr:uid="{3C26E58E-1C76-4176-9FF5-03792093C62E}"/>
    <cellStyle name="標準 4 2" xfId="7" xr:uid="{E996A9F9-80F5-473B-A731-5FCA4CE84E6A}"/>
    <cellStyle name="標準 5" xfId="10" xr:uid="{F1638C83-F76F-4494-82B8-BCD6743312E3}"/>
    <cellStyle name="標準 6 2" xfId="5" xr:uid="{DE5E9FEB-F8FB-4699-B46F-0CC6A8C481CE}"/>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721179</xdr:colOff>
      <xdr:row>161</xdr:row>
      <xdr:rowOff>244929</xdr:rowOff>
    </xdr:from>
    <xdr:to>
      <xdr:col>0</xdr:col>
      <xdr:colOff>1020536</xdr:colOff>
      <xdr:row>165</xdr:row>
      <xdr:rowOff>258536</xdr:rowOff>
    </xdr:to>
    <xdr:sp macro="" textlink="">
      <xdr:nvSpPr>
        <xdr:cNvPr id="2" name="左中かっこ 1">
          <a:extLst>
            <a:ext uri="{FF2B5EF4-FFF2-40B4-BE49-F238E27FC236}">
              <a16:creationId xmlns:a16="http://schemas.microsoft.com/office/drawing/2014/main" id="{7D08D617-6F34-43B6-A728-C1CFFEAEB498}"/>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3" name="テキスト ボックス 2">
          <a:extLst>
            <a:ext uri="{FF2B5EF4-FFF2-40B4-BE49-F238E27FC236}">
              <a16:creationId xmlns:a16="http://schemas.microsoft.com/office/drawing/2014/main" id="{4D9A91FD-B55B-4E2D-BA3E-F5038CD58588}"/>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4" name="左中かっこ 3">
          <a:extLst>
            <a:ext uri="{FF2B5EF4-FFF2-40B4-BE49-F238E27FC236}">
              <a16:creationId xmlns:a16="http://schemas.microsoft.com/office/drawing/2014/main" id="{8CDD4A22-3A35-4359-8458-ECD1FDDDAA4A}"/>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5" name="テキスト ボックス 4">
          <a:extLst>
            <a:ext uri="{FF2B5EF4-FFF2-40B4-BE49-F238E27FC236}">
              <a16:creationId xmlns:a16="http://schemas.microsoft.com/office/drawing/2014/main" id="{E776C80F-5BA9-43E0-981A-F87E58838EB7}"/>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6" name="テキスト ボックス 5">
          <a:extLst>
            <a:ext uri="{FF2B5EF4-FFF2-40B4-BE49-F238E27FC236}">
              <a16:creationId xmlns:a16="http://schemas.microsoft.com/office/drawing/2014/main" id="{13536B06-8A4D-4374-B520-898D2B8ECF40}"/>
            </a:ext>
          </a:extLst>
        </xdr:cNvPr>
        <xdr:cNvSpPr txBox="1"/>
      </xdr:nvSpPr>
      <xdr:spPr>
        <a:xfrm>
          <a:off x="4972050" y="58724799"/>
          <a:ext cx="2895600" cy="982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19" name="左中かっこ 18">
          <a:extLst>
            <a:ext uri="{FF2B5EF4-FFF2-40B4-BE49-F238E27FC236}">
              <a16:creationId xmlns:a16="http://schemas.microsoft.com/office/drawing/2014/main" id="{0E0823D8-159E-48A6-9EB1-CDAD0CFFF3B9}"/>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20" name="テキスト ボックス 19">
          <a:extLst>
            <a:ext uri="{FF2B5EF4-FFF2-40B4-BE49-F238E27FC236}">
              <a16:creationId xmlns:a16="http://schemas.microsoft.com/office/drawing/2014/main" id="{10F5169F-8406-4C8E-B9DF-925AD5EB1893}"/>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0</xdr:col>
      <xdr:colOff>721179</xdr:colOff>
      <xdr:row>161</xdr:row>
      <xdr:rowOff>244929</xdr:rowOff>
    </xdr:from>
    <xdr:to>
      <xdr:col>0</xdr:col>
      <xdr:colOff>1020536</xdr:colOff>
      <xdr:row>165</xdr:row>
      <xdr:rowOff>258536</xdr:rowOff>
    </xdr:to>
    <xdr:sp macro="" textlink="">
      <xdr:nvSpPr>
        <xdr:cNvPr id="21" name="左中かっこ 20">
          <a:extLst>
            <a:ext uri="{FF2B5EF4-FFF2-40B4-BE49-F238E27FC236}">
              <a16:creationId xmlns:a16="http://schemas.microsoft.com/office/drawing/2014/main" id="{C37EDCA6-4FFB-494C-8A8B-37081FD1BC40}"/>
            </a:ext>
          </a:extLst>
        </xdr:cNvPr>
        <xdr:cNvSpPr/>
      </xdr:nvSpPr>
      <xdr:spPr>
        <a:xfrm>
          <a:off x="721179" y="45768079"/>
          <a:ext cx="286657" cy="110580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68036</xdr:colOff>
      <xdr:row>161</xdr:row>
      <xdr:rowOff>54430</xdr:rowOff>
    </xdr:from>
    <xdr:to>
      <xdr:col>0</xdr:col>
      <xdr:colOff>734786</xdr:colOff>
      <xdr:row>165</xdr:row>
      <xdr:rowOff>163286</xdr:rowOff>
    </xdr:to>
    <xdr:sp macro="" textlink="">
      <xdr:nvSpPr>
        <xdr:cNvPr id="22" name="テキスト ボックス 21">
          <a:extLst>
            <a:ext uri="{FF2B5EF4-FFF2-40B4-BE49-F238E27FC236}">
              <a16:creationId xmlns:a16="http://schemas.microsoft.com/office/drawing/2014/main" id="{E4AEF38B-8162-403E-A984-3C25F41CA3A3}"/>
            </a:ext>
          </a:extLst>
        </xdr:cNvPr>
        <xdr:cNvSpPr txBox="1"/>
      </xdr:nvSpPr>
      <xdr:spPr>
        <a:xfrm>
          <a:off x="68036" y="45577580"/>
          <a:ext cx="666750" cy="120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小規模の時に使ってた固有番号を使用</a:t>
          </a:r>
        </a:p>
      </xdr:txBody>
    </xdr:sp>
    <xdr:clientData/>
  </xdr:twoCellAnchor>
  <xdr:twoCellAnchor>
    <xdr:from>
      <xdr:col>4</xdr:col>
      <xdr:colOff>476250</xdr:colOff>
      <xdr:row>209</xdr:row>
      <xdr:rowOff>95249</xdr:rowOff>
    </xdr:from>
    <xdr:to>
      <xdr:col>7</xdr:col>
      <xdr:colOff>217715</xdr:colOff>
      <xdr:row>212</xdr:row>
      <xdr:rowOff>258536</xdr:rowOff>
    </xdr:to>
    <xdr:sp macro="" textlink="">
      <xdr:nvSpPr>
        <xdr:cNvPr id="23" name="テキスト ボックス 22">
          <a:extLst>
            <a:ext uri="{FF2B5EF4-FFF2-40B4-BE49-F238E27FC236}">
              <a16:creationId xmlns:a16="http://schemas.microsoft.com/office/drawing/2014/main" id="{AA960D07-4908-434A-B0D3-2B1CBC898629}"/>
            </a:ext>
          </a:extLst>
        </xdr:cNvPr>
        <xdr:cNvSpPr txBox="1"/>
      </xdr:nvSpPr>
      <xdr:spPr>
        <a:xfrm>
          <a:off x="4972050" y="58724799"/>
          <a:ext cx="2895600" cy="982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twoCellAnchor>
    <xdr:from>
      <xdr:col>4</xdr:col>
      <xdr:colOff>476250</xdr:colOff>
      <xdr:row>217</xdr:row>
      <xdr:rowOff>95249</xdr:rowOff>
    </xdr:from>
    <xdr:to>
      <xdr:col>7</xdr:col>
      <xdr:colOff>0</xdr:colOff>
      <xdr:row>219</xdr:row>
      <xdr:rowOff>258536</xdr:rowOff>
    </xdr:to>
    <xdr:sp macro="" textlink="">
      <xdr:nvSpPr>
        <xdr:cNvPr id="24" name="テキスト ボックス 23">
          <a:extLst>
            <a:ext uri="{FF2B5EF4-FFF2-40B4-BE49-F238E27FC236}">
              <a16:creationId xmlns:a16="http://schemas.microsoft.com/office/drawing/2014/main" id="{70E8D9B6-BA50-4690-ABA6-9BE94854BE00}"/>
            </a:ext>
          </a:extLst>
        </xdr:cNvPr>
        <xdr:cNvSpPr txBox="1"/>
      </xdr:nvSpPr>
      <xdr:spPr>
        <a:xfrm>
          <a:off x="4972050" y="60909199"/>
          <a:ext cx="2895600" cy="70938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運営課で対応いたします。　角田</a:t>
          </a:r>
          <a:endParaRPr kumimoji="1" lang="en-US" altLang="ja-JP" sz="1100"/>
        </a:p>
        <a:p>
          <a:pPr algn="ctr"/>
          <a:r>
            <a:rPr kumimoji="1" lang="ja-JP" altLang="en-US" sz="1100"/>
            <a:t>⇒固有番号は済</a:t>
          </a:r>
          <a:endParaRPr kumimoji="1" lang="en-US" altLang="ja-JP" sz="1100"/>
        </a:p>
        <a:p>
          <a:pPr algn="ctr"/>
          <a:r>
            <a:rPr kumimoji="1" lang="ja-JP" altLang="en-US" sz="1100"/>
            <a:t>住所等はまだ未更新</a:t>
          </a:r>
          <a:r>
            <a:rPr kumimoji="1" lang="en-US" altLang="ja-JP" sz="1100"/>
            <a:t>3/1</a:t>
          </a:r>
          <a:r>
            <a:rPr kumimoji="1" lang="ja-JP" altLang="en-US" sz="1100"/>
            <a:t>くらいまでにやります。</a:t>
          </a:r>
          <a:endParaRPr kumimoji="1" lang="en-US" altLang="ja-JP" sz="1100"/>
        </a:p>
        <a:p>
          <a:pPr algn="ctr"/>
          <a:r>
            <a:rPr kumimoji="1" lang="ja-JP" altLang="en-US" sz="1100"/>
            <a:t>⇒</a:t>
          </a:r>
          <a:r>
            <a:rPr kumimoji="1" lang="en-US" altLang="ja-JP" sz="1100"/>
            <a:t>3/3</a:t>
          </a:r>
          <a:r>
            <a:rPr kumimoji="1" lang="ja-JP" altLang="en-US" sz="1100"/>
            <a:t>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390525</xdr:colOff>
      <xdr:row>19</xdr:row>
      <xdr:rowOff>0</xdr:rowOff>
    </xdr:from>
    <xdr:to>
      <xdr:col>15</xdr:col>
      <xdr:colOff>428625</xdr:colOff>
      <xdr:row>21</xdr:row>
      <xdr:rowOff>104775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629525" y="3743325"/>
          <a:ext cx="3038475" cy="314325"/>
        </a:xfrm>
        <a:prstGeom prst="wedgeRoundRectCallout">
          <a:avLst>
            <a:gd name="adj1" fmla="val -35884"/>
            <a:gd name="adj2" fmla="val 175509"/>
            <a:gd name="adj3" fmla="val 16667"/>
          </a:avLst>
        </a:prstGeom>
        <a:solidFill>
          <a:sysClr val="window" lastClr="FFFFFF"/>
        </a:solidFill>
        <a:ln w="25400" cap="flat" cmpd="sng" algn="ctr">
          <a:solidFill>
            <a:srgbClr val="F79646"/>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各月に預かる障害児の人数を入力（不定期）</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11</xdr:col>
      <xdr:colOff>676275</xdr:colOff>
      <xdr:row>27</xdr:row>
      <xdr:rowOff>190500</xdr:rowOff>
    </xdr:from>
    <xdr:to>
      <xdr:col>14</xdr:col>
      <xdr:colOff>28575</xdr:colOff>
      <xdr:row>39</xdr:row>
      <xdr:rowOff>190500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5275" y="5962650"/>
          <a:ext cx="1390650" cy="2514600"/>
        </a:xfrm>
        <a:prstGeom prst="rect">
          <a:avLst/>
        </a:prstGeom>
        <a:noFill/>
        <a:ln w="25400" cap="flat" cmpd="sng" algn="ctr">
          <a:solidFill>
            <a:srgbClr val="FFFF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450850</xdr:colOff>
      <xdr:row>11</xdr:row>
      <xdr:rowOff>95250</xdr:rowOff>
    </xdr:from>
    <xdr:to>
      <xdr:col>13</xdr:col>
      <xdr:colOff>6350</xdr:colOff>
      <xdr:row>16</xdr:row>
      <xdr:rowOff>12700</xdr:rowOff>
    </xdr:to>
    <xdr:sp macro="" textlink="">
      <xdr:nvSpPr>
        <xdr:cNvPr id="2" name="正方形/長方形 1">
          <a:extLst>
            <a:ext uri="{FF2B5EF4-FFF2-40B4-BE49-F238E27FC236}">
              <a16:creationId xmlns:a16="http://schemas.microsoft.com/office/drawing/2014/main" id="{C0447403-B623-6C85-D081-1454F5EA5FCF}"/>
            </a:ext>
          </a:extLst>
        </xdr:cNvPr>
        <xdr:cNvSpPr/>
      </xdr:nvSpPr>
      <xdr:spPr>
        <a:xfrm>
          <a:off x="5410200" y="1930400"/>
          <a:ext cx="3213100" cy="7429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人数内訳の確認のため、ご入力をお願いいたします。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unei-josei@city.chiba.lg.jp"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B8EAC-3FE5-4B68-8E35-B4C941826003}">
  <sheetPr>
    <tabColor theme="1"/>
  </sheetPr>
  <dimension ref="A1:T334"/>
  <sheetViews>
    <sheetView zoomScale="85" zoomScaleNormal="85" zoomScaleSheetLayoutView="80" workbookViewId="0">
      <pane xSplit="3" ySplit="4" topLeftCell="K327" activePane="bottomRight" state="frozen"/>
      <selection activeCell="A11" sqref="A11"/>
      <selection pane="topRight" activeCell="A11" sqref="A11"/>
      <selection pane="bottomLeft" activeCell="A11" sqref="A11"/>
      <selection pane="bottomRight" sqref="A1:XFD1048576"/>
    </sheetView>
  </sheetViews>
  <sheetFormatPr defaultColWidth="14.453125" defaultRowHeight="13"/>
  <cols>
    <col min="1" max="1" width="14.453125" style="253"/>
    <col min="2" max="2" width="5.36328125" style="253" customWidth="1"/>
    <col min="3" max="3" width="35.453125" style="258" customWidth="1"/>
    <col min="4" max="4" width="9.08984375" style="254" customWidth="1"/>
    <col min="5" max="6" width="16.90625" style="253" customWidth="1"/>
    <col min="7" max="7" width="14.453125" style="253" customWidth="1"/>
    <col min="8" max="8" width="14.453125" style="253" hidden="1" customWidth="1"/>
    <col min="9" max="10" width="14.453125" style="253" customWidth="1"/>
    <col min="11" max="11" width="3.36328125" style="253" customWidth="1"/>
    <col min="12" max="20" width="14.453125" style="253" customWidth="1"/>
    <col min="21" max="16384" width="14.453125" style="253"/>
  </cols>
  <sheetData>
    <row r="1" spans="1:20" ht="115.5" customHeight="1">
      <c r="B1" s="254" t="s">
        <v>94</v>
      </c>
      <c r="C1" s="255">
        <v>45778</v>
      </c>
      <c r="D1" s="254">
        <v>1</v>
      </c>
      <c r="E1" s="254">
        <f t="shared" ref="E1:S1" si="0">+D1+1</f>
        <v>2</v>
      </c>
      <c r="F1" s="254">
        <f t="shared" si="0"/>
        <v>3</v>
      </c>
      <c r="G1" s="254">
        <f t="shared" si="0"/>
        <v>4</v>
      </c>
      <c r="H1" s="254">
        <f t="shared" si="0"/>
        <v>5</v>
      </c>
      <c r="I1" s="254">
        <f t="shared" si="0"/>
        <v>6</v>
      </c>
      <c r="J1" s="254">
        <f t="shared" si="0"/>
        <v>7</v>
      </c>
      <c r="K1" s="254">
        <f t="shared" si="0"/>
        <v>8</v>
      </c>
      <c r="L1" s="254">
        <f t="shared" si="0"/>
        <v>9</v>
      </c>
      <c r="M1" s="254">
        <f t="shared" si="0"/>
        <v>10</v>
      </c>
      <c r="N1" s="254">
        <f t="shared" si="0"/>
        <v>11</v>
      </c>
      <c r="O1" s="254">
        <f t="shared" si="0"/>
        <v>12</v>
      </c>
      <c r="P1" s="254">
        <f t="shared" si="0"/>
        <v>13</v>
      </c>
      <c r="Q1" s="254">
        <f t="shared" si="0"/>
        <v>14</v>
      </c>
      <c r="R1" s="254">
        <f t="shared" si="0"/>
        <v>15</v>
      </c>
      <c r="S1" s="254">
        <f t="shared" si="0"/>
        <v>16</v>
      </c>
      <c r="T1" s="253">
        <v>17</v>
      </c>
    </row>
    <row r="2" spans="1:20" s="256" customFormat="1" ht="27" customHeight="1">
      <c r="B2" s="257" t="s">
        <v>95</v>
      </c>
      <c r="C2" s="257"/>
      <c r="Q2" s="253" t="s">
        <v>96</v>
      </c>
    </row>
    <row r="3" spans="1:20" ht="24" customHeight="1">
      <c r="G3" s="259" t="str">
        <f ca="1">CHAR(RANDBETWEEN(65,90))&amp;CHAR(RANDBETWEEN(65,90))&amp;CHAR(RANDBETWEEN(65,90))&amp;RANDBETWEEN(10000,99999)</f>
        <v>RGT22129</v>
      </c>
      <c r="H3" s="259" t="str">
        <f ca="1">G3</f>
        <v>RGT22129</v>
      </c>
      <c r="I3" s="259" t="b">
        <f ca="1">EXACT(H2,H3)</f>
        <v>0</v>
      </c>
      <c r="J3" s="254" t="str">
        <f>IF(COUNTIF(J5:J338,"FALSE")&gt;0,"↓問題あり","問題なし")</f>
        <v>問題なし</v>
      </c>
      <c r="K3" s="254"/>
      <c r="L3" s="260" t="s">
        <v>97</v>
      </c>
      <c r="M3" s="261"/>
      <c r="N3" s="261"/>
      <c r="O3" s="261"/>
      <c r="P3" s="262"/>
      <c r="Q3" s="260" t="s">
        <v>98</v>
      </c>
      <c r="R3" s="261"/>
      <c r="S3" s="261"/>
      <c r="T3" s="262"/>
    </row>
    <row r="4" spans="1:20" ht="42.75" customHeight="1">
      <c r="A4" s="263" t="s">
        <v>99</v>
      </c>
      <c r="B4" s="259" t="s">
        <v>100</v>
      </c>
      <c r="C4" s="259" t="s">
        <v>101</v>
      </c>
      <c r="D4" s="264" t="s">
        <v>102</v>
      </c>
      <c r="E4" s="265" t="s">
        <v>103</v>
      </c>
      <c r="F4" s="265" t="s">
        <v>103</v>
      </c>
      <c r="G4" s="259" t="s">
        <v>104</v>
      </c>
      <c r="H4" s="265" t="s">
        <v>105</v>
      </c>
      <c r="I4" s="259" t="s">
        <v>106</v>
      </c>
      <c r="J4" s="266" t="s">
        <v>107</v>
      </c>
      <c r="K4" s="267"/>
      <c r="L4" s="262" t="s">
        <v>108</v>
      </c>
      <c r="M4" s="259" t="s">
        <v>109</v>
      </c>
      <c r="N4" s="259" t="s">
        <v>1551</v>
      </c>
      <c r="O4" s="265" t="s">
        <v>1552</v>
      </c>
      <c r="P4" s="259" t="s">
        <v>110</v>
      </c>
      <c r="Q4" s="259" t="s">
        <v>1553</v>
      </c>
      <c r="R4" s="259" t="s">
        <v>1551</v>
      </c>
      <c r="S4" s="265" t="s">
        <v>1552</v>
      </c>
      <c r="T4" s="259" t="s">
        <v>110</v>
      </c>
    </row>
    <row r="5" spans="1:20" ht="21.75" customHeight="1">
      <c r="B5" s="268">
        <v>1</v>
      </c>
      <c r="C5" s="269" t="s">
        <v>111</v>
      </c>
      <c r="D5" s="268">
        <v>1</v>
      </c>
      <c r="E5" s="259" t="s">
        <v>112</v>
      </c>
      <c r="F5" s="259">
        <f>VALUE(E5)</f>
        <v>3002</v>
      </c>
      <c r="G5" s="259" t="s">
        <v>113</v>
      </c>
      <c r="H5" s="259" t="s">
        <v>113</v>
      </c>
      <c r="I5" s="270" t="str">
        <f t="shared" ref="I5:I68" si="1">IF(COUNTIF($G$5:$G$338,G5)=1,"OK","重複あり！")</f>
        <v>OK</v>
      </c>
      <c r="J5" s="270" t="str">
        <f>IF(EXACT(G5,H5),"OK","変更あり！")</f>
        <v>OK</v>
      </c>
      <c r="K5" s="267"/>
      <c r="L5" s="262">
        <v>1002468</v>
      </c>
      <c r="M5" s="262" t="s">
        <v>114</v>
      </c>
      <c r="N5" s="262" t="s">
        <v>115</v>
      </c>
      <c r="O5" s="262" t="s">
        <v>42</v>
      </c>
      <c r="P5" s="262" t="s">
        <v>116</v>
      </c>
      <c r="Q5" s="262"/>
      <c r="R5" s="262" t="s">
        <v>115</v>
      </c>
      <c r="S5" s="262" t="s">
        <v>42</v>
      </c>
      <c r="T5" s="262" t="s">
        <v>116</v>
      </c>
    </row>
    <row r="6" spans="1:20" ht="21.75" customHeight="1">
      <c r="B6" s="268">
        <v>2</v>
      </c>
      <c r="C6" s="269" t="s">
        <v>117</v>
      </c>
      <c r="D6" s="268">
        <v>2</v>
      </c>
      <c r="E6" s="259" t="s">
        <v>118</v>
      </c>
      <c r="F6" s="259">
        <f t="shared" ref="F6:F69" si="2">VALUE(E6)</f>
        <v>3003</v>
      </c>
      <c r="G6" s="259" t="s">
        <v>119</v>
      </c>
      <c r="H6" s="259" t="s">
        <v>119</v>
      </c>
      <c r="I6" s="270" t="str">
        <f t="shared" si="1"/>
        <v>OK</v>
      </c>
      <c r="J6" s="270" t="str">
        <f t="shared" ref="J6:J69" si="3">IF(EXACT(G6,H6),"OK","変更あり！")</f>
        <v>OK</v>
      </c>
      <c r="K6" s="267"/>
      <c r="L6" s="262">
        <v>1002172</v>
      </c>
      <c r="M6" s="262" t="s">
        <v>1232</v>
      </c>
      <c r="N6" s="262" t="s">
        <v>1233</v>
      </c>
      <c r="O6" s="262" t="s">
        <v>42</v>
      </c>
      <c r="P6" s="262" t="s">
        <v>1554</v>
      </c>
      <c r="Q6" s="262" t="s">
        <v>1555</v>
      </c>
      <c r="R6" s="262" t="s">
        <v>120</v>
      </c>
      <c r="S6" s="262" t="s">
        <v>1234</v>
      </c>
      <c r="T6" s="262" t="s">
        <v>746</v>
      </c>
    </row>
    <row r="7" spans="1:20" ht="21.75" customHeight="1">
      <c r="B7" s="268">
        <v>3</v>
      </c>
      <c r="C7" s="269" t="s">
        <v>121</v>
      </c>
      <c r="D7" s="268">
        <v>3</v>
      </c>
      <c r="E7" s="259" t="s">
        <v>122</v>
      </c>
      <c r="F7" s="259">
        <f t="shared" si="2"/>
        <v>3004</v>
      </c>
      <c r="G7" s="259" t="s">
        <v>123</v>
      </c>
      <c r="H7" s="259" t="s">
        <v>1556</v>
      </c>
      <c r="I7" s="270" t="str">
        <f t="shared" si="1"/>
        <v>OK</v>
      </c>
      <c r="J7" s="270" t="str">
        <f t="shared" si="3"/>
        <v>OK</v>
      </c>
      <c r="K7" s="267"/>
      <c r="L7" s="262">
        <v>1002474</v>
      </c>
      <c r="M7" s="262" t="s">
        <v>124</v>
      </c>
      <c r="N7" s="262" t="s">
        <v>1208</v>
      </c>
      <c r="O7" s="262" t="s">
        <v>42</v>
      </c>
      <c r="P7" s="262" t="s">
        <v>1235</v>
      </c>
      <c r="Q7" s="262" t="s">
        <v>1555</v>
      </c>
      <c r="R7" s="262" t="s">
        <v>1208</v>
      </c>
      <c r="S7" s="262" t="s">
        <v>1234</v>
      </c>
      <c r="T7" s="262" t="s">
        <v>1236</v>
      </c>
    </row>
    <row r="8" spans="1:20" ht="21.75" customHeight="1">
      <c r="B8" s="268">
        <v>4</v>
      </c>
      <c r="C8" s="269" t="s">
        <v>1410</v>
      </c>
      <c r="D8" s="268">
        <v>4</v>
      </c>
      <c r="E8" s="259" t="s">
        <v>125</v>
      </c>
      <c r="F8" s="259">
        <f t="shared" si="2"/>
        <v>3005</v>
      </c>
      <c r="G8" s="259" t="s">
        <v>126</v>
      </c>
      <c r="H8" s="259" t="s">
        <v>126</v>
      </c>
      <c r="I8" s="270" t="str">
        <f t="shared" si="1"/>
        <v>OK</v>
      </c>
      <c r="J8" s="270" t="str">
        <f t="shared" si="3"/>
        <v>OK</v>
      </c>
      <c r="K8" s="267"/>
      <c r="L8" s="262">
        <v>1002330</v>
      </c>
      <c r="M8" s="262" t="s">
        <v>127</v>
      </c>
      <c r="N8" s="262" t="s">
        <v>128</v>
      </c>
      <c r="O8" s="262" t="s">
        <v>42</v>
      </c>
      <c r="P8" s="262" t="s">
        <v>129</v>
      </c>
      <c r="Q8" s="262"/>
      <c r="R8" s="262" t="s">
        <v>128</v>
      </c>
      <c r="S8" s="262" t="s">
        <v>42</v>
      </c>
      <c r="T8" s="262" t="s">
        <v>129</v>
      </c>
    </row>
    <row r="9" spans="1:20" ht="21.75" customHeight="1">
      <c r="B9" s="268">
        <v>5</v>
      </c>
      <c r="C9" s="269" t="s">
        <v>130</v>
      </c>
      <c r="D9" s="268">
        <v>5</v>
      </c>
      <c r="E9" s="259" t="s">
        <v>131</v>
      </c>
      <c r="F9" s="259">
        <f t="shared" si="2"/>
        <v>3006</v>
      </c>
      <c r="G9" s="259" t="s">
        <v>132</v>
      </c>
      <c r="H9" s="259" t="s">
        <v>132</v>
      </c>
      <c r="I9" s="270" t="str">
        <f t="shared" si="1"/>
        <v>OK</v>
      </c>
      <c r="J9" s="270" t="str">
        <f t="shared" si="3"/>
        <v>OK</v>
      </c>
      <c r="K9" s="267"/>
      <c r="L9" s="262">
        <v>1002442</v>
      </c>
      <c r="M9" s="262" t="s">
        <v>133</v>
      </c>
      <c r="N9" s="262" t="s">
        <v>134</v>
      </c>
      <c r="O9" s="262" t="s">
        <v>42</v>
      </c>
      <c r="P9" s="262" t="s">
        <v>135</v>
      </c>
      <c r="Q9" s="262"/>
      <c r="R9" s="262" t="s">
        <v>134</v>
      </c>
      <c r="S9" s="262" t="s">
        <v>42</v>
      </c>
      <c r="T9" s="262" t="s">
        <v>135</v>
      </c>
    </row>
    <row r="10" spans="1:20" ht="21.75" customHeight="1">
      <c r="B10" s="268">
        <v>6</v>
      </c>
      <c r="C10" s="269" t="s">
        <v>136</v>
      </c>
      <c r="D10" s="268">
        <v>6</v>
      </c>
      <c r="E10" s="259" t="s">
        <v>137</v>
      </c>
      <c r="F10" s="259">
        <f t="shared" si="2"/>
        <v>3007</v>
      </c>
      <c r="G10" s="259" t="s">
        <v>138</v>
      </c>
      <c r="H10" s="259" t="s">
        <v>138</v>
      </c>
      <c r="I10" s="270" t="str">
        <f t="shared" si="1"/>
        <v>OK</v>
      </c>
      <c r="J10" s="270" t="str">
        <f t="shared" si="3"/>
        <v>OK</v>
      </c>
      <c r="K10" s="267"/>
      <c r="L10" s="262">
        <v>1003051</v>
      </c>
      <c r="M10" s="262" t="s">
        <v>139</v>
      </c>
      <c r="N10" s="262" t="s">
        <v>140</v>
      </c>
      <c r="O10" s="262" t="s">
        <v>42</v>
      </c>
      <c r="P10" s="262" t="s">
        <v>141</v>
      </c>
      <c r="Q10" s="262"/>
      <c r="R10" s="262" t="s">
        <v>140</v>
      </c>
      <c r="S10" s="262" t="s">
        <v>42</v>
      </c>
      <c r="T10" s="262" t="s">
        <v>141</v>
      </c>
    </row>
    <row r="11" spans="1:20" ht="21.75" customHeight="1">
      <c r="B11" s="268">
        <v>7</v>
      </c>
      <c r="C11" s="269" t="s">
        <v>142</v>
      </c>
      <c r="D11" s="268">
        <v>7</v>
      </c>
      <c r="E11" s="259" t="s">
        <v>143</v>
      </c>
      <c r="F11" s="259">
        <f t="shared" si="2"/>
        <v>3008</v>
      </c>
      <c r="G11" s="259" t="s">
        <v>144</v>
      </c>
      <c r="H11" s="259" t="s">
        <v>144</v>
      </c>
      <c r="I11" s="270" t="str">
        <f t="shared" si="1"/>
        <v>OK</v>
      </c>
      <c r="J11" s="270" t="str">
        <f t="shared" si="3"/>
        <v>OK</v>
      </c>
      <c r="K11" s="267"/>
      <c r="L11" s="262">
        <v>1003220</v>
      </c>
      <c r="M11" s="262" t="s">
        <v>145</v>
      </c>
      <c r="N11" s="262" t="s">
        <v>146</v>
      </c>
      <c r="O11" s="262" t="s">
        <v>42</v>
      </c>
      <c r="P11" s="262" t="s">
        <v>147</v>
      </c>
      <c r="Q11" s="262"/>
      <c r="R11" s="262" t="s">
        <v>146</v>
      </c>
      <c r="S11" s="262" t="s">
        <v>42</v>
      </c>
      <c r="T11" s="262" t="s">
        <v>147</v>
      </c>
    </row>
    <row r="12" spans="1:20" ht="21.75" customHeight="1">
      <c r="B12" s="268">
        <v>8</v>
      </c>
      <c r="C12" s="269" t="s">
        <v>148</v>
      </c>
      <c r="D12" s="268">
        <v>8</v>
      </c>
      <c r="E12" s="259" t="s">
        <v>149</v>
      </c>
      <c r="F12" s="259">
        <f t="shared" si="2"/>
        <v>3009</v>
      </c>
      <c r="G12" s="259" t="s">
        <v>150</v>
      </c>
      <c r="H12" s="259" t="s">
        <v>150</v>
      </c>
      <c r="I12" s="270" t="str">
        <f t="shared" si="1"/>
        <v>OK</v>
      </c>
      <c r="J12" s="270" t="str">
        <f t="shared" si="3"/>
        <v>OK</v>
      </c>
      <c r="K12" s="267"/>
      <c r="L12" s="262">
        <v>1002239</v>
      </c>
      <c r="M12" s="262" t="s">
        <v>151</v>
      </c>
      <c r="N12" s="262" t="s">
        <v>152</v>
      </c>
      <c r="O12" s="262" t="s">
        <v>42</v>
      </c>
      <c r="P12" s="262" t="s">
        <v>1411</v>
      </c>
      <c r="Q12" s="262"/>
      <c r="R12" s="262" t="s">
        <v>152</v>
      </c>
      <c r="S12" s="262" t="s">
        <v>42</v>
      </c>
      <c r="T12" s="262" t="s">
        <v>1411</v>
      </c>
    </row>
    <row r="13" spans="1:20" ht="21.75" customHeight="1">
      <c r="B13" s="268">
        <v>9</v>
      </c>
      <c r="C13" s="269" t="s">
        <v>153</v>
      </c>
      <c r="D13" s="268">
        <v>9</v>
      </c>
      <c r="E13" s="259" t="s">
        <v>154</v>
      </c>
      <c r="F13" s="259">
        <f t="shared" si="2"/>
        <v>3010</v>
      </c>
      <c r="G13" s="259" t="s">
        <v>155</v>
      </c>
      <c r="H13" s="259" t="s">
        <v>155</v>
      </c>
      <c r="I13" s="270" t="str">
        <f t="shared" si="1"/>
        <v>OK</v>
      </c>
      <c r="J13" s="270" t="str">
        <f t="shared" si="3"/>
        <v>OK</v>
      </c>
      <c r="K13" s="267"/>
      <c r="L13" s="262">
        <v>1002469</v>
      </c>
      <c r="M13" s="262" t="s">
        <v>156</v>
      </c>
      <c r="N13" s="262" t="s">
        <v>157</v>
      </c>
      <c r="O13" s="262" t="s">
        <v>42</v>
      </c>
      <c r="P13" s="262" t="s">
        <v>1237</v>
      </c>
      <c r="Q13" s="262"/>
      <c r="R13" s="262" t="s">
        <v>157</v>
      </c>
      <c r="S13" s="262" t="s">
        <v>42</v>
      </c>
      <c r="T13" s="262" t="s">
        <v>1237</v>
      </c>
    </row>
    <row r="14" spans="1:20" ht="21.75" customHeight="1">
      <c r="B14" s="268">
        <v>10</v>
      </c>
      <c r="C14" s="269" t="s">
        <v>158</v>
      </c>
      <c r="D14" s="268">
        <v>10</v>
      </c>
      <c r="E14" s="259" t="s">
        <v>159</v>
      </c>
      <c r="F14" s="259">
        <f t="shared" si="2"/>
        <v>3014</v>
      </c>
      <c r="G14" s="259" t="s">
        <v>160</v>
      </c>
      <c r="H14" s="259" t="s">
        <v>160</v>
      </c>
      <c r="I14" s="270" t="str">
        <f t="shared" si="1"/>
        <v>OK</v>
      </c>
      <c r="J14" s="270" t="str">
        <f t="shared" si="3"/>
        <v>OK</v>
      </c>
      <c r="K14" s="267"/>
      <c r="L14" s="262">
        <v>1002217</v>
      </c>
      <c r="M14" s="262" t="s">
        <v>161</v>
      </c>
      <c r="N14" s="262" t="s">
        <v>162</v>
      </c>
      <c r="O14" s="262" t="s">
        <v>42</v>
      </c>
      <c r="P14" s="262" t="s">
        <v>163</v>
      </c>
      <c r="Q14" s="262"/>
      <c r="R14" s="262" t="s">
        <v>162</v>
      </c>
      <c r="S14" s="262" t="s">
        <v>42</v>
      </c>
      <c r="T14" s="262" t="s">
        <v>163</v>
      </c>
    </row>
    <row r="15" spans="1:20" ht="21.75" customHeight="1">
      <c r="B15" s="268">
        <v>11</v>
      </c>
      <c r="C15" s="269" t="s">
        <v>164</v>
      </c>
      <c r="D15" s="268">
        <v>11</v>
      </c>
      <c r="E15" s="259" t="s">
        <v>165</v>
      </c>
      <c r="F15" s="259">
        <f t="shared" si="2"/>
        <v>3015</v>
      </c>
      <c r="G15" s="259" t="s">
        <v>166</v>
      </c>
      <c r="H15" s="259" t="s">
        <v>166</v>
      </c>
      <c r="I15" s="270" t="str">
        <f t="shared" si="1"/>
        <v>OK</v>
      </c>
      <c r="J15" s="270" t="str">
        <f t="shared" si="3"/>
        <v>OK</v>
      </c>
      <c r="K15" s="267"/>
      <c r="L15" s="262">
        <v>1004277</v>
      </c>
      <c r="M15" s="262" t="s">
        <v>167</v>
      </c>
      <c r="N15" s="262" t="s">
        <v>168</v>
      </c>
      <c r="O15" s="262" t="s">
        <v>42</v>
      </c>
      <c r="P15" s="262" t="s">
        <v>169</v>
      </c>
      <c r="Q15" s="262"/>
      <c r="R15" s="262" t="s">
        <v>168</v>
      </c>
      <c r="S15" s="262" t="s">
        <v>42</v>
      </c>
      <c r="T15" s="262" t="s">
        <v>169</v>
      </c>
    </row>
    <row r="16" spans="1:20" ht="21.75" customHeight="1">
      <c r="B16" s="268">
        <v>12</v>
      </c>
      <c r="C16" s="269" t="s">
        <v>170</v>
      </c>
      <c r="D16" s="268">
        <v>12</v>
      </c>
      <c r="E16" s="259" t="s">
        <v>171</v>
      </c>
      <c r="F16" s="259">
        <f t="shared" si="2"/>
        <v>3016</v>
      </c>
      <c r="G16" s="259" t="s">
        <v>172</v>
      </c>
      <c r="H16" s="259" t="s">
        <v>172</v>
      </c>
      <c r="I16" s="270" t="str">
        <f t="shared" si="1"/>
        <v>OK</v>
      </c>
      <c r="J16" s="270" t="str">
        <f t="shared" si="3"/>
        <v>OK</v>
      </c>
      <c r="K16" s="267"/>
      <c r="L16" s="262">
        <v>1003082</v>
      </c>
      <c r="M16" s="262" t="s">
        <v>173</v>
      </c>
      <c r="N16" s="262" t="s">
        <v>174</v>
      </c>
      <c r="O16" s="262" t="s">
        <v>42</v>
      </c>
      <c r="P16" s="262" t="s">
        <v>175</v>
      </c>
      <c r="Q16" s="262"/>
      <c r="R16" s="262" t="s">
        <v>174</v>
      </c>
      <c r="S16" s="262" t="s">
        <v>42</v>
      </c>
      <c r="T16" s="262" t="s">
        <v>175</v>
      </c>
    </row>
    <row r="17" spans="2:20" ht="21.75" customHeight="1">
      <c r="B17" s="268">
        <v>13</v>
      </c>
      <c r="C17" s="269" t="s">
        <v>176</v>
      </c>
      <c r="D17" s="268">
        <v>13</v>
      </c>
      <c r="E17" s="259" t="s">
        <v>177</v>
      </c>
      <c r="F17" s="259">
        <f t="shared" si="2"/>
        <v>3017</v>
      </c>
      <c r="G17" s="259" t="s">
        <v>178</v>
      </c>
      <c r="H17" s="259" t="s">
        <v>178</v>
      </c>
      <c r="I17" s="270" t="str">
        <f t="shared" si="1"/>
        <v>OK</v>
      </c>
      <c r="J17" s="270" t="str">
        <f t="shared" si="3"/>
        <v>OK</v>
      </c>
      <c r="K17" s="267"/>
      <c r="L17" s="262">
        <v>1003083</v>
      </c>
      <c r="M17" s="262" t="s">
        <v>179</v>
      </c>
      <c r="N17" s="262" t="s">
        <v>180</v>
      </c>
      <c r="O17" s="262" t="s">
        <v>42</v>
      </c>
      <c r="P17" s="262" t="s">
        <v>1209</v>
      </c>
      <c r="Q17" s="262"/>
      <c r="R17" s="262" t="s">
        <v>180</v>
      </c>
      <c r="S17" s="262" t="s">
        <v>42</v>
      </c>
      <c r="T17" s="262" t="s">
        <v>1209</v>
      </c>
    </row>
    <row r="18" spans="2:20" ht="21.75" customHeight="1">
      <c r="B18" s="268">
        <v>14</v>
      </c>
      <c r="C18" s="269" t="s">
        <v>181</v>
      </c>
      <c r="D18" s="268">
        <v>14</v>
      </c>
      <c r="E18" s="259" t="s">
        <v>182</v>
      </c>
      <c r="F18" s="259">
        <f t="shared" si="2"/>
        <v>3018</v>
      </c>
      <c r="G18" s="259" t="s">
        <v>183</v>
      </c>
      <c r="H18" s="259" t="s">
        <v>183</v>
      </c>
      <c r="I18" s="270" t="str">
        <f t="shared" si="1"/>
        <v>OK</v>
      </c>
      <c r="J18" s="270" t="str">
        <f t="shared" si="3"/>
        <v>OK</v>
      </c>
      <c r="K18" s="267"/>
      <c r="L18" s="262">
        <v>1002334</v>
      </c>
      <c r="M18" s="262" t="s">
        <v>184</v>
      </c>
      <c r="N18" s="262" t="s">
        <v>185</v>
      </c>
      <c r="O18" s="262" t="s">
        <v>42</v>
      </c>
      <c r="P18" s="262" t="s">
        <v>186</v>
      </c>
      <c r="Q18" s="262"/>
      <c r="R18" s="262" t="s">
        <v>185</v>
      </c>
      <c r="S18" s="262" t="s">
        <v>42</v>
      </c>
      <c r="T18" s="262" t="s">
        <v>186</v>
      </c>
    </row>
    <row r="19" spans="2:20" ht="21.75" customHeight="1">
      <c r="B19" s="268">
        <v>15</v>
      </c>
      <c r="C19" s="269" t="s">
        <v>1412</v>
      </c>
      <c r="D19" s="268">
        <v>15</v>
      </c>
      <c r="E19" s="259" t="s">
        <v>187</v>
      </c>
      <c r="F19" s="259">
        <f t="shared" si="2"/>
        <v>3019</v>
      </c>
      <c r="G19" s="259" t="s">
        <v>188</v>
      </c>
      <c r="H19" s="259" t="s">
        <v>188</v>
      </c>
      <c r="I19" s="270" t="str">
        <f t="shared" si="1"/>
        <v>OK</v>
      </c>
      <c r="J19" s="270" t="str">
        <f t="shared" si="3"/>
        <v>OK</v>
      </c>
      <c r="K19" s="267"/>
      <c r="L19" s="262">
        <v>1002467</v>
      </c>
      <c r="M19" s="262" t="s">
        <v>189</v>
      </c>
      <c r="N19" s="262" t="s">
        <v>190</v>
      </c>
      <c r="O19" s="262" t="s">
        <v>42</v>
      </c>
      <c r="P19" s="262" t="s">
        <v>191</v>
      </c>
      <c r="Q19" s="262"/>
      <c r="R19" s="262" t="s">
        <v>190</v>
      </c>
      <c r="S19" s="262" t="s">
        <v>42</v>
      </c>
      <c r="T19" s="262" t="s">
        <v>191</v>
      </c>
    </row>
    <row r="20" spans="2:20" ht="21.75" customHeight="1">
      <c r="B20" s="268">
        <v>16</v>
      </c>
      <c r="C20" s="269" t="s">
        <v>192</v>
      </c>
      <c r="D20" s="268">
        <v>16</v>
      </c>
      <c r="E20" s="259" t="s">
        <v>193</v>
      </c>
      <c r="F20" s="259">
        <f t="shared" si="2"/>
        <v>3020</v>
      </c>
      <c r="G20" s="259" t="s">
        <v>194</v>
      </c>
      <c r="H20" s="259" t="s">
        <v>194</v>
      </c>
      <c r="I20" s="270" t="str">
        <f t="shared" si="1"/>
        <v>OK</v>
      </c>
      <c r="J20" s="270" t="str">
        <f t="shared" si="3"/>
        <v>OK</v>
      </c>
      <c r="K20" s="267"/>
      <c r="L20" s="262">
        <v>1002324</v>
      </c>
      <c r="M20" s="262" t="s">
        <v>195</v>
      </c>
      <c r="N20" s="262" t="s">
        <v>196</v>
      </c>
      <c r="O20" s="262" t="s">
        <v>42</v>
      </c>
      <c r="P20" s="262" t="s">
        <v>197</v>
      </c>
      <c r="Q20" s="262"/>
      <c r="R20" s="262" t="s">
        <v>196</v>
      </c>
      <c r="S20" s="262" t="s">
        <v>42</v>
      </c>
      <c r="T20" s="262" t="s">
        <v>197</v>
      </c>
    </row>
    <row r="21" spans="2:20" ht="21.75" customHeight="1">
      <c r="B21" s="268">
        <v>17</v>
      </c>
      <c r="C21" s="269" t="s">
        <v>198</v>
      </c>
      <c r="D21" s="268">
        <v>17</v>
      </c>
      <c r="E21" s="259" t="s">
        <v>199</v>
      </c>
      <c r="F21" s="259">
        <f t="shared" si="2"/>
        <v>3021</v>
      </c>
      <c r="G21" s="259" t="s">
        <v>200</v>
      </c>
      <c r="H21" s="259" t="s">
        <v>200</v>
      </c>
      <c r="I21" s="270" t="str">
        <f t="shared" si="1"/>
        <v>OK</v>
      </c>
      <c r="J21" s="270" t="str">
        <f t="shared" si="3"/>
        <v>OK</v>
      </c>
      <c r="K21" s="267"/>
      <c r="L21" s="262">
        <v>1003207</v>
      </c>
      <c r="M21" s="262" t="s">
        <v>201</v>
      </c>
      <c r="N21" s="262" t="s">
        <v>202</v>
      </c>
      <c r="O21" s="262" t="s">
        <v>42</v>
      </c>
      <c r="P21" s="262" t="s">
        <v>1557</v>
      </c>
      <c r="Q21" s="262"/>
      <c r="R21" s="262" t="s">
        <v>202</v>
      </c>
      <c r="S21" s="262" t="s">
        <v>42</v>
      </c>
      <c r="T21" s="262" t="s">
        <v>1557</v>
      </c>
    </row>
    <row r="22" spans="2:20" ht="21.75" customHeight="1">
      <c r="B22" s="268">
        <v>18</v>
      </c>
      <c r="C22" s="269" t="s">
        <v>203</v>
      </c>
      <c r="D22" s="268">
        <v>18</v>
      </c>
      <c r="E22" s="259" t="s">
        <v>204</v>
      </c>
      <c r="F22" s="259">
        <f t="shared" si="2"/>
        <v>3022</v>
      </c>
      <c r="G22" s="259" t="s">
        <v>205</v>
      </c>
      <c r="H22" s="259" t="s">
        <v>205</v>
      </c>
      <c r="I22" s="270" t="str">
        <f t="shared" si="1"/>
        <v>OK</v>
      </c>
      <c r="J22" s="270" t="str">
        <f t="shared" si="3"/>
        <v>OK</v>
      </c>
      <c r="K22" s="267"/>
      <c r="L22" s="262">
        <v>1002997</v>
      </c>
      <c r="M22" s="262" t="s">
        <v>206</v>
      </c>
      <c r="N22" s="262" t="s">
        <v>207</v>
      </c>
      <c r="O22" s="262" t="s">
        <v>42</v>
      </c>
      <c r="P22" s="262" t="s">
        <v>208</v>
      </c>
      <c r="Q22" s="262"/>
      <c r="R22" s="262" t="s">
        <v>207</v>
      </c>
      <c r="S22" s="262" t="s">
        <v>42</v>
      </c>
      <c r="T22" s="262" t="s">
        <v>208</v>
      </c>
    </row>
    <row r="23" spans="2:20" ht="21.75" customHeight="1">
      <c r="B23" s="268">
        <v>19</v>
      </c>
      <c r="C23" s="269" t="s">
        <v>209</v>
      </c>
      <c r="D23" s="268">
        <v>19</v>
      </c>
      <c r="E23" s="259" t="s">
        <v>210</v>
      </c>
      <c r="F23" s="259">
        <f t="shared" si="2"/>
        <v>3023</v>
      </c>
      <c r="G23" s="259" t="s">
        <v>211</v>
      </c>
      <c r="H23" s="259" t="s">
        <v>211</v>
      </c>
      <c r="I23" s="270" t="str">
        <f t="shared" si="1"/>
        <v>OK</v>
      </c>
      <c r="J23" s="270" t="str">
        <f t="shared" si="3"/>
        <v>OK</v>
      </c>
      <c r="K23" s="267"/>
      <c r="L23" s="262">
        <v>1003012</v>
      </c>
      <c r="M23" s="262" t="s">
        <v>212</v>
      </c>
      <c r="N23" s="262" t="s">
        <v>213</v>
      </c>
      <c r="O23" s="262" t="s">
        <v>42</v>
      </c>
      <c r="P23" s="262" t="s">
        <v>1413</v>
      </c>
      <c r="Q23" s="262"/>
      <c r="R23" s="262" t="s">
        <v>213</v>
      </c>
      <c r="S23" s="262" t="s">
        <v>42</v>
      </c>
      <c r="T23" s="262" t="s">
        <v>1413</v>
      </c>
    </row>
    <row r="24" spans="2:20" ht="21.75" customHeight="1">
      <c r="B24" s="268">
        <v>20</v>
      </c>
      <c r="C24" s="269" t="s">
        <v>214</v>
      </c>
      <c r="D24" s="268">
        <v>20</v>
      </c>
      <c r="E24" s="259" t="s">
        <v>215</v>
      </c>
      <c r="F24" s="259">
        <f t="shared" si="2"/>
        <v>3024</v>
      </c>
      <c r="G24" s="259" t="s">
        <v>216</v>
      </c>
      <c r="H24" s="259" t="s">
        <v>216</v>
      </c>
      <c r="I24" s="270" t="str">
        <f t="shared" si="1"/>
        <v>OK</v>
      </c>
      <c r="J24" s="270" t="str">
        <f t="shared" si="3"/>
        <v>OK</v>
      </c>
      <c r="K24" s="267"/>
      <c r="L24" s="262">
        <v>1017501</v>
      </c>
      <c r="M24" s="262" t="s">
        <v>217</v>
      </c>
      <c r="N24" s="262" t="s">
        <v>218</v>
      </c>
      <c r="O24" s="262" t="s">
        <v>42</v>
      </c>
      <c r="P24" s="262" t="s">
        <v>219</v>
      </c>
      <c r="Q24" s="262"/>
      <c r="R24" s="262" t="s">
        <v>218</v>
      </c>
      <c r="S24" s="262" t="s">
        <v>42</v>
      </c>
      <c r="T24" s="262" t="s">
        <v>219</v>
      </c>
    </row>
    <row r="25" spans="2:20" ht="21.75" customHeight="1">
      <c r="B25" s="268">
        <v>21</v>
      </c>
      <c r="C25" s="269" t="s">
        <v>1414</v>
      </c>
      <c r="D25" s="268">
        <v>21</v>
      </c>
      <c r="E25" s="259" t="s">
        <v>220</v>
      </c>
      <c r="F25" s="259">
        <f t="shared" si="2"/>
        <v>3025</v>
      </c>
      <c r="G25" s="259" t="s">
        <v>221</v>
      </c>
      <c r="H25" s="259" t="s">
        <v>221</v>
      </c>
      <c r="I25" s="270" t="str">
        <f t="shared" si="1"/>
        <v>OK</v>
      </c>
      <c r="J25" s="270" t="str">
        <f t="shared" si="3"/>
        <v>OK</v>
      </c>
      <c r="K25" s="267"/>
      <c r="L25" s="262">
        <v>1024055</v>
      </c>
      <c r="M25" s="262" t="s">
        <v>222</v>
      </c>
      <c r="N25" s="262" t="s">
        <v>223</v>
      </c>
      <c r="O25" s="262" t="s">
        <v>42</v>
      </c>
      <c r="P25" s="262" t="s">
        <v>224</v>
      </c>
      <c r="Q25" s="262"/>
      <c r="R25" s="262" t="s">
        <v>223</v>
      </c>
      <c r="S25" s="262" t="s">
        <v>42</v>
      </c>
      <c r="T25" s="262" t="s">
        <v>224</v>
      </c>
    </row>
    <row r="26" spans="2:20" ht="21.75" customHeight="1">
      <c r="B26" s="268">
        <v>22</v>
      </c>
      <c r="C26" s="269" t="s">
        <v>228</v>
      </c>
      <c r="D26" s="268">
        <v>22</v>
      </c>
      <c r="E26" s="259" t="s">
        <v>229</v>
      </c>
      <c r="F26" s="259">
        <f t="shared" si="2"/>
        <v>3028</v>
      </c>
      <c r="G26" s="259" t="s">
        <v>230</v>
      </c>
      <c r="H26" s="259" t="s">
        <v>230</v>
      </c>
      <c r="I26" s="270" t="str">
        <f t="shared" si="1"/>
        <v>OK</v>
      </c>
      <c r="J26" s="270" t="str">
        <f t="shared" si="3"/>
        <v>OK</v>
      </c>
      <c r="K26" s="267"/>
      <c r="L26" s="262">
        <v>1031317</v>
      </c>
      <c r="M26" s="262" t="s">
        <v>231</v>
      </c>
      <c r="N26" s="262" t="s">
        <v>232</v>
      </c>
      <c r="O26" s="262" t="s">
        <v>42</v>
      </c>
      <c r="P26" s="262" t="s">
        <v>1238</v>
      </c>
      <c r="Q26" s="262" t="s">
        <v>1555</v>
      </c>
      <c r="R26" s="262" t="s">
        <v>232</v>
      </c>
      <c r="S26" s="262" t="s">
        <v>1234</v>
      </c>
      <c r="T26" s="262" t="s">
        <v>1239</v>
      </c>
    </row>
    <row r="27" spans="2:20" ht="21.75" customHeight="1">
      <c r="B27" s="268">
        <v>23</v>
      </c>
      <c r="C27" s="269" t="s">
        <v>1415</v>
      </c>
      <c r="D27" s="268">
        <v>23</v>
      </c>
      <c r="E27" s="259" t="s">
        <v>233</v>
      </c>
      <c r="F27" s="259">
        <f t="shared" si="2"/>
        <v>3029</v>
      </c>
      <c r="G27" s="259" t="s">
        <v>234</v>
      </c>
      <c r="H27" s="259" t="s">
        <v>234</v>
      </c>
      <c r="I27" s="270" t="str">
        <f t="shared" si="1"/>
        <v>OK</v>
      </c>
      <c r="J27" s="270" t="str">
        <f t="shared" si="3"/>
        <v>OK</v>
      </c>
      <c r="K27" s="267"/>
      <c r="L27" s="262">
        <v>1034881</v>
      </c>
      <c r="M27" s="262" t="s">
        <v>235</v>
      </c>
      <c r="N27" s="262" t="s">
        <v>236</v>
      </c>
      <c r="O27" s="262" t="s">
        <v>42</v>
      </c>
      <c r="P27" s="262" t="s">
        <v>237</v>
      </c>
      <c r="Q27" s="262"/>
      <c r="R27" s="262" t="s">
        <v>236</v>
      </c>
      <c r="S27" s="262" t="s">
        <v>42</v>
      </c>
      <c r="T27" s="262" t="s">
        <v>237</v>
      </c>
    </row>
    <row r="28" spans="2:20" ht="21.75" customHeight="1">
      <c r="B28" s="268">
        <v>24</v>
      </c>
      <c r="C28" s="269" t="s">
        <v>1416</v>
      </c>
      <c r="D28" s="268">
        <v>24</v>
      </c>
      <c r="E28" s="259" t="s">
        <v>238</v>
      </c>
      <c r="F28" s="259">
        <f t="shared" si="2"/>
        <v>3030</v>
      </c>
      <c r="G28" s="259" t="s">
        <v>239</v>
      </c>
      <c r="H28" s="259" t="s">
        <v>239</v>
      </c>
      <c r="I28" s="270" t="str">
        <f t="shared" si="1"/>
        <v>OK</v>
      </c>
      <c r="J28" s="270" t="str">
        <f t="shared" si="3"/>
        <v>OK</v>
      </c>
      <c r="K28" s="267"/>
      <c r="L28" s="262">
        <v>1034728</v>
      </c>
      <c r="M28" s="262" t="s">
        <v>240</v>
      </c>
      <c r="N28" s="262" t="s">
        <v>241</v>
      </c>
      <c r="O28" s="262" t="s">
        <v>42</v>
      </c>
      <c r="P28" s="262" t="s">
        <v>242</v>
      </c>
      <c r="Q28" s="262"/>
      <c r="R28" s="262" t="s">
        <v>241</v>
      </c>
      <c r="S28" s="262" t="s">
        <v>42</v>
      </c>
      <c r="T28" s="262" t="s">
        <v>242</v>
      </c>
    </row>
    <row r="29" spans="2:20" ht="21.75" customHeight="1">
      <c r="B29" s="268">
        <v>25</v>
      </c>
      <c r="C29" s="269" t="s">
        <v>1417</v>
      </c>
      <c r="D29" s="268">
        <v>25</v>
      </c>
      <c r="E29" s="259" t="s">
        <v>243</v>
      </c>
      <c r="F29" s="259">
        <f t="shared" si="2"/>
        <v>3032</v>
      </c>
      <c r="G29" s="259" t="s">
        <v>244</v>
      </c>
      <c r="H29" s="259" t="s">
        <v>244</v>
      </c>
      <c r="I29" s="270" t="str">
        <f t="shared" si="1"/>
        <v>OK</v>
      </c>
      <c r="J29" s="270" t="str">
        <f t="shared" si="3"/>
        <v>OK</v>
      </c>
      <c r="K29" s="267"/>
      <c r="L29" s="262">
        <v>1041410</v>
      </c>
      <c r="M29" s="262" t="s">
        <v>245</v>
      </c>
      <c r="N29" s="262" t="s">
        <v>246</v>
      </c>
      <c r="O29" s="262" t="s">
        <v>42</v>
      </c>
      <c r="P29" s="262" t="s">
        <v>247</v>
      </c>
      <c r="Q29" s="262"/>
      <c r="R29" s="262" t="s">
        <v>246</v>
      </c>
      <c r="S29" s="262" t="s">
        <v>42</v>
      </c>
      <c r="T29" s="262" t="s">
        <v>247</v>
      </c>
    </row>
    <row r="30" spans="2:20" ht="21.75" customHeight="1">
      <c r="B30" s="268">
        <v>26</v>
      </c>
      <c r="C30" s="269" t="s">
        <v>1418</v>
      </c>
      <c r="D30" s="268">
        <v>26</v>
      </c>
      <c r="E30" s="259" t="s">
        <v>248</v>
      </c>
      <c r="F30" s="259">
        <f t="shared" si="2"/>
        <v>3033</v>
      </c>
      <c r="G30" s="259" t="s">
        <v>249</v>
      </c>
      <c r="H30" s="259" t="s">
        <v>249</v>
      </c>
      <c r="I30" s="270" t="str">
        <f t="shared" si="1"/>
        <v>OK</v>
      </c>
      <c r="J30" s="270" t="str">
        <f t="shared" si="3"/>
        <v>OK</v>
      </c>
      <c r="K30" s="267"/>
      <c r="L30" s="262">
        <v>1041450</v>
      </c>
      <c r="M30" s="262" t="s">
        <v>1240</v>
      </c>
      <c r="N30" s="262" t="s">
        <v>250</v>
      </c>
      <c r="O30" s="262" t="s">
        <v>42</v>
      </c>
      <c r="P30" s="262" t="s">
        <v>251</v>
      </c>
      <c r="Q30" s="262"/>
      <c r="R30" s="262" t="s">
        <v>250</v>
      </c>
      <c r="S30" s="262" t="s">
        <v>42</v>
      </c>
      <c r="T30" s="262" t="s">
        <v>251</v>
      </c>
    </row>
    <row r="31" spans="2:20" ht="21.75" customHeight="1">
      <c r="B31" s="268">
        <v>27</v>
      </c>
      <c r="C31" s="269" t="s">
        <v>1419</v>
      </c>
      <c r="D31" s="268">
        <v>27</v>
      </c>
      <c r="E31" s="259" t="s">
        <v>252</v>
      </c>
      <c r="F31" s="259">
        <f t="shared" si="2"/>
        <v>1210543</v>
      </c>
      <c r="G31" s="259" t="s">
        <v>253</v>
      </c>
      <c r="H31" s="259" t="s">
        <v>253</v>
      </c>
      <c r="I31" s="270" t="str">
        <f t="shared" si="1"/>
        <v>OK</v>
      </c>
      <c r="J31" s="270" t="str">
        <f t="shared" si="3"/>
        <v>OK</v>
      </c>
      <c r="K31" s="267"/>
      <c r="L31" s="262">
        <v>1064081</v>
      </c>
      <c r="M31" s="262" t="s">
        <v>1241</v>
      </c>
      <c r="N31" s="262" t="s">
        <v>254</v>
      </c>
      <c r="O31" s="262" t="s">
        <v>255</v>
      </c>
      <c r="P31" s="262" t="s">
        <v>186</v>
      </c>
      <c r="Q31" s="262"/>
      <c r="R31" s="262" t="s">
        <v>254</v>
      </c>
      <c r="S31" s="262" t="s">
        <v>255</v>
      </c>
      <c r="T31" s="262" t="s">
        <v>186</v>
      </c>
    </row>
    <row r="32" spans="2:20" ht="21.75" customHeight="1">
      <c r="B32" s="268">
        <v>28</v>
      </c>
      <c r="C32" s="269" t="s">
        <v>1420</v>
      </c>
      <c r="D32" s="268">
        <v>28</v>
      </c>
      <c r="E32" s="259" t="s">
        <v>256</v>
      </c>
      <c r="F32" s="259">
        <f t="shared" si="2"/>
        <v>3037</v>
      </c>
      <c r="G32" s="259" t="s">
        <v>257</v>
      </c>
      <c r="H32" s="259" t="s">
        <v>257</v>
      </c>
      <c r="I32" s="270" t="str">
        <f t="shared" si="1"/>
        <v>OK</v>
      </c>
      <c r="J32" s="270" t="str">
        <f t="shared" si="3"/>
        <v>OK</v>
      </c>
      <c r="K32" s="267"/>
      <c r="L32" s="262">
        <v>1048447</v>
      </c>
      <c r="M32" s="262" t="s">
        <v>201</v>
      </c>
      <c r="N32" s="262" t="s">
        <v>258</v>
      </c>
      <c r="O32" s="262" t="s">
        <v>42</v>
      </c>
      <c r="P32" s="262" t="s">
        <v>1557</v>
      </c>
      <c r="Q32" s="262"/>
      <c r="R32" s="262" t="s">
        <v>258</v>
      </c>
      <c r="S32" s="262" t="s">
        <v>42</v>
      </c>
      <c r="T32" s="262" t="s">
        <v>1557</v>
      </c>
    </row>
    <row r="33" spans="2:20" ht="21.75" customHeight="1">
      <c r="B33" s="268">
        <v>29</v>
      </c>
      <c r="C33" s="269" t="s">
        <v>1421</v>
      </c>
      <c r="D33" s="268">
        <v>29</v>
      </c>
      <c r="E33" s="259" t="s">
        <v>259</v>
      </c>
      <c r="F33" s="259">
        <f t="shared" si="2"/>
        <v>3038</v>
      </c>
      <c r="G33" s="259" t="s">
        <v>260</v>
      </c>
      <c r="H33" s="259" t="s">
        <v>260</v>
      </c>
      <c r="I33" s="270" t="str">
        <f t="shared" si="1"/>
        <v>OK</v>
      </c>
      <c r="J33" s="270" t="str">
        <f t="shared" si="3"/>
        <v>OK</v>
      </c>
      <c r="K33" s="267"/>
      <c r="L33" s="262">
        <v>1047647</v>
      </c>
      <c r="M33" s="262" t="s">
        <v>261</v>
      </c>
      <c r="N33" s="262" t="s">
        <v>262</v>
      </c>
      <c r="O33" s="262" t="s">
        <v>44</v>
      </c>
      <c r="P33" s="262" t="s">
        <v>263</v>
      </c>
      <c r="Q33" s="262"/>
      <c r="R33" s="262" t="s">
        <v>262</v>
      </c>
      <c r="S33" s="262" t="s">
        <v>44</v>
      </c>
      <c r="T33" s="262" t="s">
        <v>263</v>
      </c>
    </row>
    <row r="34" spans="2:20" ht="21.75" customHeight="1">
      <c r="B34" s="268">
        <v>30</v>
      </c>
      <c r="C34" s="269" t="s">
        <v>1422</v>
      </c>
      <c r="D34" s="268">
        <v>30</v>
      </c>
      <c r="E34" s="259" t="s">
        <v>264</v>
      </c>
      <c r="F34" s="259">
        <f t="shared" si="2"/>
        <v>3039</v>
      </c>
      <c r="G34" s="259" t="s">
        <v>265</v>
      </c>
      <c r="H34" s="259" t="s">
        <v>265</v>
      </c>
      <c r="I34" s="270" t="str">
        <f t="shared" si="1"/>
        <v>OK</v>
      </c>
      <c r="J34" s="270" t="str">
        <f t="shared" si="3"/>
        <v>OK</v>
      </c>
      <c r="K34" s="267"/>
      <c r="L34" s="262">
        <v>1047653</v>
      </c>
      <c r="M34" s="262" t="s">
        <v>1242</v>
      </c>
      <c r="N34" s="262" t="s">
        <v>266</v>
      </c>
      <c r="O34" s="262" t="s">
        <v>267</v>
      </c>
      <c r="P34" s="262" t="s">
        <v>268</v>
      </c>
      <c r="Q34" s="262"/>
      <c r="R34" s="262" t="s">
        <v>266</v>
      </c>
      <c r="S34" s="262" t="s">
        <v>267</v>
      </c>
      <c r="T34" s="262" t="s">
        <v>268</v>
      </c>
    </row>
    <row r="35" spans="2:20" ht="21.75" customHeight="1">
      <c r="B35" s="268">
        <v>31</v>
      </c>
      <c r="C35" s="269" t="s">
        <v>1423</v>
      </c>
      <c r="D35" s="268">
        <v>31</v>
      </c>
      <c r="E35" s="259" t="s">
        <v>269</v>
      </c>
      <c r="F35" s="259">
        <f t="shared" si="2"/>
        <v>3040</v>
      </c>
      <c r="G35" s="259" t="s">
        <v>270</v>
      </c>
      <c r="H35" s="259" t="s">
        <v>270</v>
      </c>
      <c r="I35" s="270" t="str">
        <f t="shared" si="1"/>
        <v>OK</v>
      </c>
      <c r="J35" s="270" t="str">
        <f t="shared" si="3"/>
        <v>OK</v>
      </c>
      <c r="K35" s="267"/>
      <c r="L35" s="262">
        <v>1047672</v>
      </c>
      <c r="M35" s="262" t="s">
        <v>1243</v>
      </c>
      <c r="N35" s="262" t="s">
        <v>1558</v>
      </c>
      <c r="O35" s="262" t="s">
        <v>44</v>
      </c>
      <c r="P35" s="262" t="s">
        <v>1244</v>
      </c>
      <c r="Q35" s="262"/>
      <c r="R35" s="262" t="s">
        <v>1558</v>
      </c>
      <c r="S35" s="262" t="s">
        <v>44</v>
      </c>
      <c r="T35" s="262" t="s">
        <v>1244</v>
      </c>
    </row>
    <row r="36" spans="2:20" ht="21.75" customHeight="1">
      <c r="B36" s="268">
        <v>32</v>
      </c>
      <c r="C36" s="269" t="s">
        <v>1424</v>
      </c>
      <c r="D36" s="268">
        <v>32</v>
      </c>
      <c r="E36" s="259" t="s">
        <v>271</v>
      </c>
      <c r="F36" s="259">
        <f t="shared" si="2"/>
        <v>3041</v>
      </c>
      <c r="G36" s="259" t="s">
        <v>272</v>
      </c>
      <c r="H36" s="259" t="s">
        <v>272</v>
      </c>
      <c r="I36" s="270" t="str">
        <f t="shared" si="1"/>
        <v>OK</v>
      </c>
      <c r="J36" s="270" t="str">
        <f t="shared" si="3"/>
        <v>OK</v>
      </c>
      <c r="K36" s="267"/>
      <c r="L36" s="262">
        <v>1050138</v>
      </c>
      <c r="M36" s="262" t="s">
        <v>273</v>
      </c>
      <c r="N36" s="262" t="s">
        <v>274</v>
      </c>
      <c r="O36" s="262" t="s">
        <v>42</v>
      </c>
      <c r="P36" s="262" t="s">
        <v>275</v>
      </c>
      <c r="Q36" s="262"/>
      <c r="R36" s="262" t="s">
        <v>274</v>
      </c>
      <c r="S36" s="262" t="s">
        <v>42</v>
      </c>
      <c r="T36" s="262" t="s">
        <v>275</v>
      </c>
    </row>
    <row r="37" spans="2:20" ht="21.75" customHeight="1">
      <c r="B37" s="268">
        <v>33</v>
      </c>
      <c r="C37" s="271" t="s">
        <v>1425</v>
      </c>
      <c r="D37" s="268">
        <v>33</v>
      </c>
      <c r="E37" s="259" t="s">
        <v>276</v>
      </c>
      <c r="F37" s="259">
        <f t="shared" si="2"/>
        <v>3042</v>
      </c>
      <c r="G37" s="259" t="s">
        <v>277</v>
      </c>
      <c r="H37" s="259" t="s">
        <v>277</v>
      </c>
      <c r="I37" s="270" t="str">
        <f t="shared" si="1"/>
        <v>OK</v>
      </c>
      <c r="J37" s="270" t="str">
        <f t="shared" si="3"/>
        <v>OK</v>
      </c>
      <c r="K37" s="267"/>
      <c r="L37" s="262">
        <v>1050139</v>
      </c>
      <c r="M37" s="262" t="s">
        <v>278</v>
      </c>
      <c r="N37" s="262" t="s">
        <v>279</v>
      </c>
      <c r="O37" s="262" t="s">
        <v>42</v>
      </c>
      <c r="P37" s="262" t="s">
        <v>280</v>
      </c>
      <c r="Q37" s="262"/>
      <c r="R37" s="262" t="s">
        <v>279</v>
      </c>
      <c r="S37" s="262" t="s">
        <v>42</v>
      </c>
      <c r="T37" s="262" t="s">
        <v>280</v>
      </c>
    </row>
    <row r="38" spans="2:20" ht="21.75" customHeight="1">
      <c r="B38" s="268">
        <v>34</v>
      </c>
      <c r="C38" s="269" t="s">
        <v>1426</v>
      </c>
      <c r="D38" s="268">
        <v>34</v>
      </c>
      <c r="E38" s="259" t="s">
        <v>281</v>
      </c>
      <c r="F38" s="259">
        <f t="shared" si="2"/>
        <v>3043</v>
      </c>
      <c r="G38" s="259" t="s">
        <v>282</v>
      </c>
      <c r="H38" s="259" t="s">
        <v>282</v>
      </c>
      <c r="I38" s="270" t="str">
        <f t="shared" si="1"/>
        <v>OK</v>
      </c>
      <c r="J38" s="270" t="str">
        <f t="shared" si="3"/>
        <v>OK</v>
      </c>
      <c r="K38" s="267"/>
      <c r="L38" s="262">
        <v>1050133</v>
      </c>
      <c r="M38" s="262" t="s">
        <v>283</v>
      </c>
      <c r="N38" s="262" t="s">
        <v>284</v>
      </c>
      <c r="O38" s="262" t="s">
        <v>44</v>
      </c>
      <c r="P38" s="262" t="s">
        <v>1559</v>
      </c>
      <c r="Q38" s="262"/>
      <c r="R38" s="262" t="s">
        <v>284</v>
      </c>
      <c r="S38" s="262" t="s">
        <v>44</v>
      </c>
      <c r="T38" s="262" t="s">
        <v>1559</v>
      </c>
    </row>
    <row r="39" spans="2:20" ht="21.75" customHeight="1">
      <c r="B39" s="268">
        <v>35</v>
      </c>
      <c r="C39" s="269" t="s">
        <v>1427</v>
      </c>
      <c r="D39" s="268">
        <v>35</v>
      </c>
      <c r="E39" s="259" t="s">
        <v>285</v>
      </c>
      <c r="F39" s="259">
        <f t="shared" si="2"/>
        <v>3044</v>
      </c>
      <c r="G39" s="259" t="s">
        <v>286</v>
      </c>
      <c r="H39" s="259" t="s">
        <v>286</v>
      </c>
      <c r="I39" s="270" t="str">
        <f t="shared" si="1"/>
        <v>OK</v>
      </c>
      <c r="J39" s="270" t="str">
        <f t="shared" si="3"/>
        <v>OK</v>
      </c>
      <c r="K39" s="267"/>
      <c r="L39" s="262">
        <v>1048990</v>
      </c>
      <c r="M39" s="262" t="s">
        <v>287</v>
      </c>
      <c r="N39" s="262" t="s">
        <v>288</v>
      </c>
      <c r="O39" s="262" t="s">
        <v>42</v>
      </c>
      <c r="P39" s="262" t="s">
        <v>289</v>
      </c>
      <c r="Q39" s="262"/>
      <c r="R39" s="262" t="s">
        <v>288</v>
      </c>
      <c r="S39" s="262" t="s">
        <v>42</v>
      </c>
      <c r="T39" s="262" t="s">
        <v>289</v>
      </c>
    </row>
    <row r="40" spans="2:20" ht="21.75" customHeight="1">
      <c r="B40" s="268">
        <v>36</v>
      </c>
      <c r="C40" s="269" t="s">
        <v>1428</v>
      </c>
      <c r="D40" s="268">
        <v>36</v>
      </c>
      <c r="E40" s="259" t="s">
        <v>290</v>
      </c>
      <c r="F40" s="259">
        <f t="shared" si="2"/>
        <v>3045</v>
      </c>
      <c r="G40" s="259" t="s">
        <v>291</v>
      </c>
      <c r="H40" s="259" t="s">
        <v>291</v>
      </c>
      <c r="I40" s="270" t="str">
        <f t="shared" si="1"/>
        <v>OK</v>
      </c>
      <c r="J40" s="270" t="str">
        <f t="shared" si="3"/>
        <v>OK</v>
      </c>
      <c r="K40" s="267"/>
      <c r="L40" s="262">
        <v>1050134</v>
      </c>
      <c r="M40" s="262" t="s">
        <v>231</v>
      </c>
      <c r="N40" s="262" t="s">
        <v>232</v>
      </c>
      <c r="O40" s="262" t="s">
        <v>42</v>
      </c>
      <c r="P40" s="262" t="s">
        <v>1238</v>
      </c>
      <c r="Q40" s="262" t="s">
        <v>1555</v>
      </c>
      <c r="R40" s="262" t="s">
        <v>292</v>
      </c>
      <c r="S40" s="262" t="s">
        <v>1234</v>
      </c>
      <c r="T40" s="262" t="s">
        <v>1245</v>
      </c>
    </row>
    <row r="41" spans="2:20" ht="21.75" customHeight="1">
      <c r="B41" s="268">
        <v>37</v>
      </c>
      <c r="C41" s="269" t="s">
        <v>1429</v>
      </c>
      <c r="D41" s="268">
        <v>37</v>
      </c>
      <c r="E41" s="259" t="s">
        <v>293</v>
      </c>
      <c r="F41" s="259">
        <f t="shared" si="2"/>
        <v>3046</v>
      </c>
      <c r="G41" s="259" t="s">
        <v>294</v>
      </c>
      <c r="H41" s="259" t="s">
        <v>294</v>
      </c>
      <c r="I41" s="270" t="str">
        <f t="shared" si="1"/>
        <v>OK</v>
      </c>
      <c r="J41" s="270" t="str">
        <f t="shared" si="3"/>
        <v>OK</v>
      </c>
      <c r="K41" s="267"/>
      <c r="L41" s="262">
        <v>1050140</v>
      </c>
      <c r="M41" s="262" t="s">
        <v>295</v>
      </c>
      <c r="N41" s="262" t="s">
        <v>296</v>
      </c>
      <c r="O41" s="262" t="s">
        <v>44</v>
      </c>
      <c r="P41" s="262" t="s">
        <v>297</v>
      </c>
      <c r="Q41" s="262"/>
      <c r="R41" s="262" t="s">
        <v>296</v>
      </c>
      <c r="S41" s="262" t="s">
        <v>44</v>
      </c>
      <c r="T41" s="262" t="s">
        <v>297</v>
      </c>
    </row>
    <row r="42" spans="2:20" ht="21.75" customHeight="1">
      <c r="B42" s="268">
        <v>38</v>
      </c>
      <c r="C42" s="269" t="s">
        <v>1430</v>
      </c>
      <c r="D42" s="268">
        <v>38</v>
      </c>
      <c r="E42" s="259" t="s">
        <v>298</v>
      </c>
      <c r="F42" s="259">
        <f t="shared" si="2"/>
        <v>3047</v>
      </c>
      <c r="G42" s="259" t="s">
        <v>299</v>
      </c>
      <c r="H42" s="259" t="s">
        <v>299</v>
      </c>
      <c r="I42" s="270" t="str">
        <f t="shared" si="1"/>
        <v>OK</v>
      </c>
      <c r="J42" s="270" t="str">
        <f t="shared" si="3"/>
        <v>OK</v>
      </c>
      <c r="K42" s="267"/>
      <c r="L42" s="262">
        <v>1054641</v>
      </c>
      <c r="M42" s="262" t="s">
        <v>1246</v>
      </c>
      <c r="N42" s="262" t="s">
        <v>1210</v>
      </c>
      <c r="O42" s="262" t="s">
        <v>44</v>
      </c>
      <c r="P42" s="262" t="s">
        <v>1560</v>
      </c>
      <c r="Q42" s="262"/>
      <c r="R42" s="262" t="s">
        <v>1210</v>
      </c>
      <c r="S42" s="262" t="s">
        <v>44</v>
      </c>
      <c r="T42" s="262" t="s">
        <v>1560</v>
      </c>
    </row>
    <row r="43" spans="2:20" ht="21.75" customHeight="1">
      <c r="B43" s="268">
        <v>39</v>
      </c>
      <c r="C43" s="269" t="s">
        <v>1431</v>
      </c>
      <c r="D43" s="268">
        <v>39</v>
      </c>
      <c r="E43" s="259" t="s">
        <v>300</v>
      </c>
      <c r="F43" s="259">
        <f t="shared" si="2"/>
        <v>3048</v>
      </c>
      <c r="G43" s="259" t="s">
        <v>301</v>
      </c>
      <c r="H43" s="259" t="s">
        <v>301</v>
      </c>
      <c r="I43" s="270" t="str">
        <f t="shared" si="1"/>
        <v>OK</v>
      </c>
      <c r="J43" s="270" t="str">
        <f t="shared" si="3"/>
        <v>OK</v>
      </c>
      <c r="K43" s="267"/>
      <c r="L43" s="262">
        <v>1051634</v>
      </c>
      <c r="M43" s="262" t="s">
        <v>302</v>
      </c>
      <c r="N43" s="262" t="s">
        <v>1432</v>
      </c>
      <c r="O43" s="262" t="s">
        <v>42</v>
      </c>
      <c r="P43" s="262" t="s">
        <v>303</v>
      </c>
      <c r="Q43" s="262"/>
      <c r="R43" s="262" t="s">
        <v>1432</v>
      </c>
      <c r="S43" s="262" t="s">
        <v>42</v>
      </c>
      <c r="T43" s="262" t="s">
        <v>303</v>
      </c>
    </row>
    <row r="44" spans="2:20" ht="21.75" customHeight="1">
      <c r="B44" s="268">
        <v>40</v>
      </c>
      <c r="C44" s="269" t="s">
        <v>1433</v>
      </c>
      <c r="D44" s="268">
        <v>40</v>
      </c>
      <c r="E44" s="259" t="s">
        <v>304</v>
      </c>
      <c r="F44" s="259">
        <f t="shared" si="2"/>
        <v>3049</v>
      </c>
      <c r="G44" s="259" t="s">
        <v>305</v>
      </c>
      <c r="H44" s="259" t="s">
        <v>305</v>
      </c>
      <c r="I44" s="270" t="str">
        <f t="shared" si="1"/>
        <v>OK</v>
      </c>
      <c r="J44" s="270" t="str">
        <f t="shared" si="3"/>
        <v>OK</v>
      </c>
      <c r="K44" s="267"/>
      <c r="L44" s="262">
        <v>1051899</v>
      </c>
      <c r="M44" s="262" t="s">
        <v>124</v>
      </c>
      <c r="N44" s="262" t="s">
        <v>1208</v>
      </c>
      <c r="O44" s="262" t="s">
        <v>42</v>
      </c>
      <c r="P44" s="262" t="s">
        <v>306</v>
      </c>
      <c r="Q44" s="262" t="s">
        <v>1555</v>
      </c>
      <c r="R44" s="262" t="s">
        <v>307</v>
      </c>
      <c r="S44" s="262" t="s">
        <v>1234</v>
      </c>
      <c r="T44" s="262" t="s">
        <v>306</v>
      </c>
    </row>
    <row r="45" spans="2:20" ht="21.75" customHeight="1">
      <c r="B45" s="268">
        <v>41</v>
      </c>
      <c r="C45" s="269" t="s">
        <v>1434</v>
      </c>
      <c r="D45" s="268">
        <v>41</v>
      </c>
      <c r="E45" s="259" t="s">
        <v>308</v>
      </c>
      <c r="F45" s="259">
        <f t="shared" si="2"/>
        <v>3051</v>
      </c>
      <c r="G45" s="259" t="s">
        <v>309</v>
      </c>
      <c r="H45" s="259" t="s">
        <v>309</v>
      </c>
      <c r="I45" s="270" t="str">
        <f t="shared" si="1"/>
        <v>OK</v>
      </c>
      <c r="J45" s="270" t="str">
        <f t="shared" si="3"/>
        <v>OK</v>
      </c>
      <c r="K45" s="267"/>
      <c r="L45" s="262">
        <v>1054106</v>
      </c>
      <c r="M45" s="262" t="s">
        <v>1211</v>
      </c>
      <c r="N45" s="262" t="s">
        <v>1247</v>
      </c>
      <c r="O45" s="262" t="s">
        <v>42</v>
      </c>
      <c r="P45" s="262" t="s">
        <v>1435</v>
      </c>
      <c r="Q45" s="262" t="s">
        <v>1555</v>
      </c>
      <c r="R45" s="262" t="s">
        <v>310</v>
      </c>
      <c r="S45" s="262" t="s">
        <v>1234</v>
      </c>
      <c r="T45" s="262" t="s">
        <v>1248</v>
      </c>
    </row>
    <row r="46" spans="2:20" ht="21.75" customHeight="1">
      <c r="B46" s="268">
        <v>42</v>
      </c>
      <c r="C46" s="269" t="s">
        <v>1436</v>
      </c>
      <c r="D46" s="268">
        <v>42</v>
      </c>
      <c r="E46" s="259" t="s">
        <v>311</v>
      </c>
      <c r="F46" s="259">
        <f t="shared" si="2"/>
        <v>3052</v>
      </c>
      <c r="G46" s="259" t="s">
        <v>312</v>
      </c>
      <c r="H46" s="259" t="s">
        <v>312</v>
      </c>
      <c r="I46" s="270" t="str">
        <f t="shared" si="1"/>
        <v>OK</v>
      </c>
      <c r="J46" s="270" t="str">
        <f t="shared" si="3"/>
        <v>OK</v>
      </c>
      <c r="K46" s="267"/>
      <c r="L46" s="262">
        <v>1054641</v>
      </c>
      <c r="M46" s="262" t="s">
        <v>1246</v>
      </c>
      <c r="N46" s="262" t="s">
        <v>1210</v>
      </c>
      <c r="O46" s="262" t="s">
        <v>44</v>
      </c>
      <c r="P46" s="262" t="s">
        <v>1560</v>
      </c>
      <c r="Q46" s="262"/>
      <c r="R46" s="262" t="s">
        <v>1210</v>
      </c>
      <c r="S46" s="262" t="s">
        <v>44</v>
      </c>
      <c r="T46" s="262" t="s">
        <v>1560</v>
      </c>
    </row>
    <row r="47" spans="2:20" ht="21.75" customHeight="1">
      <c r="B47" s="268">
        <v>43</v>
      </c>
      <c r="C47" s="269" t="s">
        <v>1201</v>
      </c>
      <c r="D47" s="268">
        <v>43</v>
      </c>
      <c r="E47" s="259" t="s">
        <v>313</v>
      </c>
      <c r="F47" s="259">
        <f t="shared" si="2"/>
        <v>3054</v>
      </c>
      <c r="G47" s="259" t="s">
        <v>314</v>
      </c>
      <c r="H47" s="259" t="s">
        <v>314</v>
      </c>
      <c r="I47" s="270" t="str">
        <f t="shared" si="1"/>
        <v>OK</v>
      </c>
      <c r="J47" s="270" t="str">
        <f t="shared" si="3"/>
        <v>OK</v>
      </c>
      <c r="K47" s="267"/>
      <c r="L47" s="262">
        <v>1052981</v>
      </c>
      <c r="M47" s="262" t="s">
        <v>1249</v>
      </c>
      <c r="N47" s="262" t="s">
        <v>315</v>
      </c>
      <c r="O47" s="262" t="s">
        <v>44</v>
      </c>
      <c r="P47" s="262" t="s">
        <v>1212</v>
      </c>
      <c r="Q47" s="262"/>
      <c r="R47" s="262" t="s">
        <v>315</v>
      </c>
      <c r="S47" s="262" t="s">
        <v>44</v>
      </c>
      <c r="T47" s="262" t="s">
        <v>1212</v>
      </c>
    </row>
    <row r="48" spans="2:20" ht="21.75" customHeight="1">
      <c r="B48" s="268">
        <v>44</v>
      </c>
      <c r="C48" s="269" t="s">
        <v>1437</v>
      </c>
      <c r="D48" s="268">
        <v>44</v>
      </c>
      <c r="E48" s="259" t="s">
        <v>316</v>
      </c>
      <c r="F48" s="259">
        <f t="shared" si="2"/>
        <v>3055</v>
      </c>
      <c r="G48" s="259" t="s">
        <v>317</v>
      </c>
      <c r="H48" s="259" t="s">
        <v>317</v>
      </c>
      <c r="I48" s="270" t="str">
        <f t="shared" si="1"/>
        <v>OK</v>
      </c>
      <c r="J48" s="270" t="str">
        <f t="shared" si="3"/>
        <v>OK</v>
      </c>
      <c r="K48" s="267"/>
      <c r="L48" s="262">
        <v>1053355</v>
      </c>
      <c r="M48" s="262" t="s">
        <v>283</v>
      </c>
      <c r="N48" s="262" t="s">
        <v>284</v>
      </c>
      <c r="O48" s="262" t="s">
        <v>44</v>
      </c>
      <c r="P48" s="262" t="s">
        <v>1559</v>
      </c>
      <c r="Q48" s="262"/>
      <c r="R48" s="262" t="s">
        <v>284</v>
      </c>
      <c r="S48" s="262" t="s">
        <v>44</v>
      </c>
      <c r="T48" s="262" t="s">
        <v>1559</v>
      </c>
    </row>
    <row r="49" spans="2:20" ht="21.75" customHeight="1">
      <c r="B49" s="268">
        <v>45</v>
      </c>
      <c r="C49" s="269" t="s">
        <v>1438</v>
      </c>
      <c r="D49" s="268">
        <v>45</v>
      </c>
      <c r="E49" s="259" t="s">
        <v>318</v>
      </c>
      <c r="F49" s="259">
        <f t="shared" si="2"/>
        <v>3056</v>
      </c>
      <c r="G49" s="259" t="s">
        <v>319</v>
      </c>
      <c r="H49" s="259" t="s">
        <v>319</v>
      </c>
      <c r="I49" s="270" t="str">
        <f t="shared" si="1"/>
        <v>OK</v>
      </c>
      <c r="J49" s="270" t="str">
        <f t="shared" si="3"/>
        <v>OK</v>
      </c>
      <c r="K49" s="267"/>
      <c r="L49" s="262">
        <v>1052720</v>
      </c>
      <c r="M49" s="262" t="s">
        <v>320</v>
      </c>
      <c r="N49" s="262" t="s">
        <v>1250</v>
      </c>
      <c r="O49" s="262" t="s">
        <v>42</v>
      </c>
      <c r="P49" s="262" t="s">
        <v>1251</v>
      </c>
      <c r="Q49" s="262" t="s">
        <v>1555</v>
      </c>
      <c r="R49" s="262" t="s">
        <v>1561</v>
      </c>
      <c r="S49" s="262" t="s">
        <v>1234</v>
      </c>
      <c r="T49" s="262" t="s">
        <v>1562</v>
      </c>
    </row>
    <row r="50" spans="2:20" ht="21.75" customHeight="1">
      <c r="B50" s="268">
        <v>46</v>
      </c>
      <c r="C50" s="269" t="s">
        <v>1439</v>
      </c>
      <c r="D50" s="268">
        <v>46</v>
      </c>
      <c r="E50" s="259" t="s">
        <v>321</v>
      </c>
      <c r="F50" s="259">
        <f t="shared" si="2"/>
        <v>3058</v>
      </c>
      <c r="G50" s="259" t="s">
        <v>322</v>
      </c>
      <c r="H50" s="259" t="s">
        <v>322</v>
      </c>
      <c r="I50" s="270" t="str">
        <f t="shared" si="1"/>
        <v>OK</v>
      </c>
      <c r="J50" s="270" t="str">
        <f t="shared" si="3"/>
        <v>OK</v>
      </c>
      <c r="K50" s="267"/>
      <c r="L50" s="262">
        <v>1055123</v>
      </c>
      <c r="M50" s="262" t="s">
        <v>1252</v>
      </c>
      <c r="N50" s="262" t="s">
        <v>1563</v>
      </c>
      <c r="O50" s="262" t="s">
        <v>267</v>
      </c>
      <c r="P50" s="262" t="s">
        <v>1564</v>
      </c>
      <c r="Q50" s="262"/>
      <c r="R50" s="262" t="s">
        <v>1563</v>
      </c>
      <c r="S50" s="262" t="s">
        <v>267</v>
      </c>
      <c r="T50" s="262" t="s">
        <v>1564</v>
      </c>
    </row>
    <row r="51" spans="2:20" ht="21.75" customHeight="1">
      <c r="B51" s="268">
        <v>47</v>
      </c>
      <c r="C51" s="269" t="s">
        <v>323</v>
      </c>
      <c r="D51" s="268">
        <v>47</v>
      </c>
      <c r="E51" s="259" t="s">
        <v>324</v>
      </c>
      <c r="F51" s="259">
        <f t="shared" si="2"/>
        <v>3059</v>
      </c>
      <c r="G51" s="259" t="s">
        <v>325</v>
      </c>
      <c r="H51" s="259" t="s">
        <v>325</v>
      </c>
      <c r="I51" s="270" t="str">
        <f t="shared" si="1"/>
        <v>OK</v>
      </c>
      <c r="J51" s="270" t="str">
        <f t="shared" si="3"/>
        <v>OK</v>
      </c>
      <c r="K51" s="267"/>
      <c r="L51" s="262">
        <v>1053585</v>
      </c>
      <c r="M51" s="262" t="s">
        <v>1253</v>
      </c>
      <c r="N51" s="262" t="s">
        <v>326</v>
      </c>
      <c r="O51" s="262" t="s">
        <v>42</v>
      </c>
      <c r="P51" s="262" t="s">
        <v>327</v>
      </c>
      <c r="Q51" s="262"/>
      <c r="R51" s="262" t="s">
        <v>326</v>
      </c>
      <c r="S51" s="262" t="s">
        <v>42</v>
      </c>
      <c r="T51" s="262" t="s">
        <v>327</v>
      </c>
    </row>
    <row r="52" spans="2:20" ht="21.75" customHeight="1">
      <c r="B52" s="268">
        <v>48</v>
      </c>
      <c r="C52" s="269" t="s">
        <v>1440</v>
      </c>
      <c r="D52" s="268">
        <v>48</v>
      </c>
      <c r="E52" s="259" t="s">
        <v>328</v>
      </c>
      <c r="F52" s="259">
        <f t="shared" si="2"/>
        <v>3060</v>
      </c>
      <c r="G52" s="259" t="s">
        <v>329</v>
      </c>
      <c r="H52" s="259" t="s">
        <v>329</v>
      </c>
      <c r="I52" s="270" t="str">
        <f t="shared" si="1"/>
        <v>OK</v>
      </c>
      <c r="J52" s="270" t="str">
        <f t="shared" si="3"/>
        <v>OK</v>
      </c>
      <c r="K52" s="267"/>
      <c r="L52" s="262">
        <v>1055175</v>
      </c>
      <c r="M52" s="262" t="s">
        <v>1249</v>
      </c>
      <c r="N52" s="262" t="s">
        <v>315</v>
      </c>
      <c r="O52" s="262" t="s">
        <v>44</v>
      </c>
      <c r="P52" s="262" t="s">
        <v>1212</v>
      </c>
      <c r="Q52" s="262"/>
      <c r="R52" s="262" t="s">
        <v>315</v>
      </c>
      <c r="S52" s="262" t="s">
        <v>44</v>
      </c>
      <c r="T52" s="262" t="s">
        <v>1212</v>
      </c>
    </row>
    <row r="53" spans="2:20" ht="21.75" customHeight="1">
      <c r="B53" s="268">
        <v>49</v>
      </c>
      <c r="C53" s="269" t="s">
        <v>1254</v>
      </c>
      <c r="D53" s="268">
        <v>49</v>
      </c>
      <c r="E53" s="259" t="s">
        <v>330</v>
      </c>
      <c r="F53" s="259">
        <f t="shared" si="2"/>
        <v>3061</v>
      </c>
      <c r="G53" s="259" t="s">
        <v>1565</v>
      </c>
      <c r="H53" s="259" t="s">
        <v>1565</v>
      </c>
      <c r="I53" s="270" t="str">
        <f t="shared" si="1"/>
        <v>OK</v>
      </c>
      <c r="J53" s="270" t="str">
        <f t="shared" si="3"/>
        <v>OK</v>
      </c>
      <c r="K53" s="267"/>
      <c r="L53" s="262">
        <v>1053646</v>
      </c>
      <c r="M53" s="262" t="s">
        <v>331</v>
      </c>
      <c r="N53" s="262" t="s">
        <v>332</v>
      </c>
      <c r="O53" s="262" t="s">
        <v>42</v>
      </c>
      <c r="P53" s="262" t="s">
        <v>333</v>
      </c>
      <c r="Q53" s="262"/>
      <c r="R53" s="262" t="s">
        <v>332</v>
      </c>
      <c r="S53" s="262" t="s">
        <v>42</v>
      </c>
      <c r="T53" s="262" t="s">
        <v>333</v>
      </c>
    </row>
    <row r="54" spans="2:20" ht="21.75" customHeight="1">
      <c r="B54" s="268">
        <v>50</v>
      </c>
      <c r="C54" s="269" t="s">
        <v>1255</v>
      </c>
      <c r="D54" s="268">
        <v>50</v>
      </c>
      <c r="E54" s="259" t="s">
        <v>334</v>
      </c>
      <c r="F54" s="259">
        <f t="shared" si="2"/>
        <v>3062</v>
      </c>
      <c r="G54" s="259" t="s">
        <v>335</v>
      </c>
      <c r="H54" s="259" t="s">
        <v>335</v>
      </c>
      <c r="I54" s="270" t="str">
        <f t="shared" si="1"/>
        <v>OK</v>
      </c>
      <c r="J54" s="270" t="str">
        <f t="shared" si="3"/>
        <v>OK</v>
      </c>
      <c r="K54" s="267"/>
      <c r="L54" s="262">
        <v>1055122</v>
      </c>
      <c r="M54" s="262" t="s">
        <v>1256</v>
      </c>
      <c r="N54" s="262" t="s">
        <v>1257</v>
      </c>
      <c r="O54" s="262" t="s">
        <v>44</v>
      </c>
      <c r="P54" s="262" t="s">
        <v>336</v>
      </c>
      <c r="Q54" s="262"/>
      <c r="R54" s="262" t="s">
        <v>1257</v>
      </c>
      <c r="S54" s="262" t="s">
        <v>44</v>
      </c>
      <c r="T54" s="262" t="s">
        <v>336</v>
      </c>
    </row>
    <row r="55" spans="2:20" ht="21.75" customHeight="1">
      <c r="B55" s="268">
        <v>51</v>
      </c>
      <c r="C55" s="269" t="s">
        <v>1258</v>
      </c>
      <c r="D55" s="268">
        <v>51</v>
      </c>
      <c r="E55" s="259" t="s">
        <v>337</v>
      </c>
      <c r="F55" s="259">
        <f t="shared" si="2"/>
        <v>3063</v>
      </c>
      <c r="G55" s="259" t="s">
        <v>338</v>
      </c>
      <c r="H55" s="259" t="s">
        <v>338</v>
      </c>
      <c r="I55" s="270" t="str">
        <f t="shared" si="1"/>
        <v>OK</v>
      </c>
      <c r="J55" s="270" t="str">
        <f t="shared" si="3"/>
        <v>OK</v>
      </c>
      <c r="K55" s="267"/>
      <c r="L55" s="262">
        <v>1055131</v>
      </c>
      <c r="M55" s="262" t="s">
        <v>231</v>
      </c>
      <c r="N55" s="262" t="s">
        <v>232</v>
      </c>
      <c r="O55" s="262" t="s">
        <v>42</v>
      </c>
      <c r="P55" s="262" t="s">
        <v>1259</v>
      </c>
      <c r="Q55" s="262" t="s">
        <v>1555</v>
      </c>
      <c r="R55" s="262" t="s">
        <v>339</v>
      </c>
      <c r="S55" s="262" t="s">
        <v>1234</v>
      </c>
      <c r="T55" s="262" t="s">
        <v>1260</v>
      </c>
    </row>
    <row r="56" spans="2:20" ht="21.75" customHeight="1">
      <c r="B56" s="268">
        <v>52</v>
      </c>
      <c r="C56" s="269" t="s">
        <v>1261</v>
      </c>
      <c r="D56" s="268">
        <v>52</v>
      </c>
      <c r="E56" s="259" t="s">
        <v>340</v>
      </c>
      <c r="F56" s="259">
        <f t="shared" si="2"/>
        <v>3064</v>
      </c>
      <c r="G56" s="259" t="s">
        <v>341</v>
      </c>
      <c r="H56" s="259" t="s">
        <v>341</v>
      </c>
      <c r="I56" s="270" t="str">
        <f t="shared" si="1"/>
        <v>OK</v>
      </c>
      <c r="J56" s="270" t="str">
        <f t="shared" si="3"/>
        <v>OK</v>
      </c>
      <c r="K56" s="267"/>
      <c r="L56" s="262">
        <v>1055105</v>
      </c>
      <c r="M56" s="262" t="s">
        <v>342</v>
      </c>
      <c r="N56" s="262" t="s">
        <v>343</v>
      </c>
      <c r="O56" s="262" t="s">
        <v>42</v>
      </c>
      <c r="P56" s="262" t="s">
        <v>344</v>
      </c>
      <c r="Q56" s="262"/>
      <c r="R56" s="262" t="s">
        <v>343</v>
      </c>
      <c r="S56" s="262" t="s">
        <v>42</v>
      </c>
      <c r="T56" s="262" t="s">
        <v>344</v>
      </c>
    </row>
    <row r="57" spans="2:20" ht="21.75" customHeight="1">
      <c r="B57" s="268">
        <v>53</v>
      </c>
      <c r="C57" s="269" t="s">
        <v>1262</v>
      </c>
      <c r="D57" s="268">
        <v>53</v>
      </c>
      <c r="E57" s="259" t="s">
        <v>345</v>
      </c>
      <c r="F57" s="259">
        <f t="shared" si="2"/>
        <v>3065</v>
      </c>
      <c r="G57" s="259" t="s">
        <v>346</v>
      </c>
      <c r="H57" s="259" t="s">
        <v>346</v>
      </c>
      <c r="I57" s="270" t="str">
        <f t="shared" si="1"/>
        <v>OK</v>
      </c>
      <c r="J57" s="270" t="str">
        <f t="shared" si="3"/>
        <v>OK</v>
      </c>
      <c r="K57" s="267"/>
      <c r="L57" s="262">
        <v>1054572</v>
      </c>
      <c r="M57" s="262" t="s">
        <v>1263</v>
      </c>
      <c r="N57" s="262" t="s">
        <v>1264</v>
      </c>
      <c r="O57" s="262" t="s">
        <v>44</v>
      </c>
      <c r="P57" s="262" t="s">
        <v>1265</v>
      </c>
      <c r="Q57" s="262" t="s">
        <v>1555</v>
      </c>
      <c r="R57" s="262" t="s">
        <v>347</v>
      </c>
      <c r="S57" s="262" t="s">
        <v>1266</v>
      </c>
      <c r="T57" s="262" t="s">
        <v>1267</v>
      </c>
    </row>
    <row r="58" spans="2:20" ht="21.75" customHeight="1">
      <c r="B58" s="268">
        <v>54</v>
      </c>
      <c r="C58" s="269" t="s">
        <v>1268</v>
      </c>
      <c r="D58" s="268">
        <v>54</v>
      </c>
      <c r="E58" s="259" t="s">
        <v>348</v>
      </c>
      <c r="F58" s="259">
        <f t="shared" si="2"/>
        <v>3066</v>
      </c>
      <c r="G58" s="259" t="s">
        <v>349</v>
      </c>
      <c r="H58" s="259" t="s">
        <v>349</v>
      </c>
      <c r="I58" s="270" t="str">
        <f t="shared" si="1"/>
        <v>OK</v>
      </c>
      <c r="J58" s="270" t="str">
        <f t="shared" si="3"/>
        <v>OK</v>
      </c>
      <c r="K58" s="267"/>
      <c r="L58" s="262">
        <v>1057808</v>
      </c>
      <c r="M58" s="262" t="s">
        <v>1269</v>
      </c>
      <c r="N58" s="262" t="s">
        <v>350</v>
      </c>
      <c r="O58" s="262" t="s">
        <v>44</v>
      </c>
      <c r="P58" s="262" t="s">
        <v>351</v>
      </c>
      <c r="Q58" s="262"/>
      <c r="R58" s="262" t="s">
        <v>350</v>
      </c>
      <c r="S58" s="262" t="s">
        <v>44</v>
      </c>
      <c r="T58" s="262" t="s">
        <v>351</v>
      </c>
    </row>
    <row r="59" spans="2:20" ht="21.75" customHeight="1">
      <c r="B59" s="268">
        <v>55</v>
      </c>
      <c r="C59" s="269" t="s">
        <v>1441</v>
      </c>
      <c r="D59" s="268">
        <v>55</v>
      </c>
      <c r="E59" s="259" t="s">
        <v>352</v>
      </c>
      <c r="F59" s="259">
        <f t="shared" si="2"/>
        <v>3067</v>
      </c>
      <c r="G59" s="259" t="s">
        <v>353</v>
      </c>
      <c r="H59" s="259" t="s">
        <v>353</v>
      </c>
      <c r="I59" s="270" t="str">
        <f t="shared" si="1"/>
        <v>OK</v>
      </c>
      <c r="J59" s="270" t="str">
        <f t="shared" si="3"/>
        <v>OK</v>
      </c>
      <c r="K59" s="267"/>
      <c r="L59" s="262">
        <v>1056375</v>
      </c>
      <c r="M59" s="262" t="s">
        <v>1270</v>
      </c>
      <c r="N59" s="262" t="s">
        <v>1566</v>
      </c>
      <c r="O59" s="262" t="s">
        <v>44</v>
      </c>
      <c r="P59" s="262" t="s">
        <v>354</v>
      </c>
      <c r="Q59" s="262"/>
      <c r="R59" s="262" t="s">
        <v>1566</v>
      </c>
      <c r="S59" s="262" t="s">
        <v>44</v>
      </c>
      <c r="T59" s="262" t="s">
        <v>354</v>
      </c>
    </row>
    <row r="60" spans="2:20" ht="21.75" customHeight="1">
      <c r="B60" s="268">
        <v>56</v>
      </c>
      <c r="C60" s="269" t="s">
        <v>1271</v>
      </c>
      <c r="D60" s="268">
        <v>56</v>
      </c>
      <c r="E60" s="259" t="s">
        <v>355</v>
      </c>
      <c r="F60" s="259">
        <f t="shared" si="2"/>
        <v>3068</v>
      </c>
      <c r="G60" s="259" t="s">
        <v>356</v>
      </c>
      <c r="H60" s="259" t="s">
        <v>356</v>
      </c>
      <c r="I60" s="270" t="str">
        <f t="shared" si="1"/>
        <v>OK</v>
      </c>
      <c r="J60" s="270" t="str">
        <f t="shared" si="3"/>
        <v>OK</v>
      </c>
      <c r="K60" s="267"/>
      <c r="L60" s="262">
        <v>1057770</v>
      </c>
      <c r="M60" s="262" t="s">
        <v>283</v>
      </c>
      <c r="N60" s="262" t="s">
        <v>284</v>
      </c>
      <c r="O60" s="262" t="s">
        <v>44</v>
      </c>
      <c r="P60" s="262" t="s">
        <v>1559</v>
      </c>
      <c r="Q60" s="262"/>
      <c r="R60" s="262" t="s">
        <v>284</v>
      </c>
      <c r="S60" s="262" t="s">
        <v>44</v>
      </c>
      <c r="T60" s="262" t="s">
        <v>1559</v>
      </c>
    </row>
    <row r="61" spans="2:20" ht="21.75" customHeight="1">
      <c r="B61" s="268">
        <v>57</v>
      </c>
      <c r="C61" s="269" t="s">
        <v>1272</v>
      </c>
      <c r="D61" s="268">
        <v>57</v>
      </c>
      <c r="E61" s="259" t="s">
        <v>357</v>
      </c>
      <c r="F61" s="259">
        <f t="shared" si="2"/>
        <v>3069</v>
      </c>
      <c r="G61" s="259" t="s">
        <v>358</v>
      </c>
      <c r="H61" s="259" t="s">
        <v>358</v>
      </c>
      <c r="I61" s="270" t="str">
        <f t="shared" si="1"/>
        <v>OK</v>
      </c>
      <c r="J61" s="270" t="str">
        <f t="shared" si="3"/>
        <v>OK</v>
      </c>
      <c r="K61" s="267"/>
      <c r="L61" s="262">
        <v>1057809</v>
      </c>
      <c r="M61" s="262" t="s">
        <v>1273</v>
      </c>
      <c r="N61" s="262" t="s">
        <v>359</v>
      </c>
      <c r="O61" s="262" t="s">
        <v>42</v>
      </c>
      <c r="P61" s="262" t="s">
        <v>360</v>
      </c>
      <c r="Q61" s="262"/>
      <c r="R61" s="262" t="s">
        <v>359</v>
      </c>
      <c r="S61" s="262" t="s">
        <v>42</v>
      </c>
      <c r="T61" s="262" t="s">
        <v>360</v>
      </c>
    </row>
    <row r="62" spans="2:20" ht="21.75" customHeight="1">
      <c r="B62" s="268">
        <v>58</v>
      </c>
      <c r="C62" s="269" t="s">
        <v>1274</v>
      </c>
      <c r="D62" s="268">
        <v>58</v>
      </c>
      <c r="E62" s="259" t="s">
        <v>361</v>
      </c>
      <c r="F62" s="259">
        <f t="shared" si="2"/>
        <v>3070</v>
      </c>
      <c r="G62" s="259" t="s">
        <v>362</v>
      </c>
      <c r="H62" s="259" t="s">
        <v>362</v>
      </c>
      <c r="I62" s="270" t="str">
        <f t="shared" si="1"/>
        <v>OK</v>
      </c>
      <c r="J62" s="270" t="str">
        <f t="shared" si="3"/>
        <v>OK</v>
      </c>
      <c r="K62" s="267"/>
      <c r="L62" s="262">
        <v>1057772</v>
      </c>
      <c r="M62" s="262" t="s">
        <v>363</v>
      </c>
      <c r="N62" s="262" t="s">
        <v>364</v>
      </c>
      <c r="O62" s="262" t="s">
        <v>44</v>
      </c>
      <c r="P62" s="262" t="s">
        <v>365</v>
      </c>
      <c r="Q62" s="262"/>
      <c r="R62" s="262" t="s">
        <v>364</v>
      </c>
      <c r="S62" s="262" t="s">
        <v>44</v>
      </c>
      <c r="T62" s="262" t="s">
        <v>365</v>
      </c>
    </row>
    <row r="63" spans="2:20" ht="21.75" customHeight="1">
      <c r="B63" s="268">
        <v>59</v>
      </c>
      <c r="C63" s="269" t="s">
        <v>1275</v>
      </c>
      <c r="D63" s="268">
        <v>59</v>
      </c>
      <c r="E63" s="259" t="s">
        <v>366</v>
      </c>
      <c r="F63" s="259">
        <f t="shared" si="2"/>
        <v>3071</v>
      </c>
      <c r="G63" s="259" t="s">
        <v>367</v>
      </c>
      <c r="H63" s="259" t="s">
        <v>367</v>
      </c>
      <c r="I63" s="270" t="str">
        <f t="shared" si="1"/>
        <v>OK</v>
      </c>
      <c r="J63" s="270" t="str">
        <f t="shared" si="3"/>
        <v>OK</v>
      </c>
      <c r="K63" s="267"/>
      <c r="L63" s="262">
        <v>1060106</v>
      </c>
      <c r="M63" s="262" t="s">
        <v>368</v>
      </c>
      <c r="N63" s="262" t="s">
        <v>369</v>
      </c>
      <c r="O63" s="262" t="s">
        <v>42</v>
      </c>
      <c r="P63" s="262" t="s">
        <v>370</v>
      </c>
      <c r="Q63" s="262"/>
      <c r="R63" s="262" t="s">
        <v>369</v>
      </c>
      <c r="S63" s="262" t="s">
        <v>42</v>
      </c>
      <c r="T63" s="262" t="s">
        <v>370</v>
      </c>
    </row>
    <row r="64" spans="2:20" ht="21.75" customHeight="1">
      <c r="B64" s="268">
        <v>60</v>
      </c>
      <c r="C64" s="269" t="s">
        <v>1442</v>
      </c>
      <c r="D64" s="268">
        <v>60</v>
      </c>
      <c r="E64" s="259" t="s">
        <v>371</v>
      </c>
      <c r="F64" s="259">
        <f t="shared" si="2"/>
        <v>1210012</v>
      </c>
      <c r="G64" s="259" t="s">
        <v>372</v>
      </c>
      <c r="H64" s="259" t="s">
        <v>372</v>
      </c>
      <c r="I64" s="270" t="str">
        <f t="shared" si="1"/>
        <v>OK</v>
      </c>
      <c r="J64" s="270" t="str">
        <f t="shared" si="3"/>
        <v>OK</v>
      </c>
      <c r="K64" s="267"/>
      <c r="L64" s="262">
        <v>1060100</v>
      </c>
      <c r="M64" s="262" t="s">
        <v>1249</v>
      </c>
      <c r="N64" s="262" t="s">
        <v>315</v>
      </c>
      <c r="O64" s="262" t="s">
        <v>44</v>
      </c>
      <c r="P64" s="262" t="s">
        <v>1212</v>
      </c>
      <c r="Q64" s="262"/>
      <c r="R64" s="262" t="s">
        <v>315</v>
      </c>
      <c r="S64" s="262" t="s">
        <v>44</v>
      </c>
      <c r="T64" s="262" t="s">
        <v>1212</v>
      </c>
    </row>
    <row r="65" spans="2:20" ht="21.75" customHeight="1">
      <c r="B65" s="268">
        <v>61</v>
      </c>
      <c r="C65" s="269" t="s">
        <v>1276</v>
      </c>
      <c r="D65" s="268">
        <v>61</v>
      </c>
      <c r="E65" s="259" t="s">
        <v>373</v>
      </c>
      <c r="F65" s="259">
        <f t="shared" si="2"/>
        <v>1210013</v>
      </c>
      <c r="G65" s="259" t="s">
        <v>374</v>
      </c>
      <c r="H65" s="259" t="s">
        <v>374</v>
      </c>
      <c r="I65" s="270" t="str">
        <f t="shared" si="1"/>
        <v>OK</v>
      </c>
      <c r="J65" s="270" t="str">
        <f t="shared" si="3"/>
        <v>OK</v>
      </c>
      <c r="K65" s="267"/>
      <c r="L65" s="262">
        <v>1059375</v>
      </c>
      <c r="M65" s="262" t="s">
        <v>368</v>
      </c>
      <c r="N65" s="262" t="s">
        <v>369</v>
      </c>
      <c r="O65" s="262" t="s">
        <v>42</v>
      </c>
      <c r="P65" s="262" t="s">
        <v>370</v>
      </c>
      <c r="Q65" s="262"/>
      <c r="R65" s="262" t="s">
        <v>369</v>
      </c>
      <c r="S65" s="262" t="s">
        <v>42</v>
      </c>
      <c r="T65" s="262" t="s">
        <v>370</v>
      </c>
    </row>
    <row r="66" spans="2:20" ht="21.75" customHeight="1">
      <c r="B66" s="268">
        <v>62</v>
      </c>
      <c r="C66" s="269" t="s">
        <v>1443</v>
      </c>
      <c r="D66" s="268">
        <v>62</v>
      </c>
      <c r="E66" s="259" t="s">
        <v>375</v>
      </c>
      <c r="F66" s="259">
        <f t="shared" si="2"/>
        <v>1210014</v>
      </c>
      <c r="G66" s="259" t="s">
        <v>376</v>
      </c>
      <c r="H66" s="259" t="s">
        <v>376</v>
      </c>
      <c r="I66" s="270" t="str">
        <f t="shared" si="1"/>
        <v>OK</v>
      </c>
      <c r="J66" s="270" t="str">
        <f t="shared" si="3"/>
        <v>OK</v>
      </c>
      <c r="K66" s="267"/>
      <c r="L66" s="262">
        <v>1059626</v>
      </c>
      <c r="M66" s="262" t="s">
        <v>1277</v>
      </c>
      <c r="N66" s="262" t="s">
        <v>377</v>
      </c>
      <c r="O66" s="262" t="s">
        <v>42</v>
      </c>
      <c r="P66" s="262" t="s">
        <v>378</v>
      </c>
      <c r="Q66" s="262"/>
      <c r="R66" s="262" t="s">
        <v>377</v>
      </c>
      <c r="S66" s="262" t="s">
        <v>42</v>
      </c>
      <c r="T66" s="262" t="s">
        <v>378</v>
      </c>
    </row>
    <row r="67" spans="2:20" ht="21.75" customHeight="1">
      <c r="B67" s="268">
        <v>63</v>
      </c>
      <c r="C67" s="269" t="s">
        <v>1278</v>
      </c>
      <c r="D67" s="268">
        <v>63</v>
      </c>
      <c r="E67" s="259" t="s">
        <v>379</v>
      </c>
      <c r="F67" s="259">
        <f t="shared" si="2"/>
        <v>1210015</v>
      </c>
      <c r="G67" s="259" t="s">
        <v>380</v>
      </c>
      <c r="H67" s="259" t="s">
        <v>380</v>
      </c>
      <c r="I67" s="270" t="str">
        <f t="shared" si="1"/>
        <v>OK</v>
      </c>
      <c r="J67" s="270" t="str">
        <f t="shared" si="3"/>
        <v>OK</v>
      </c>
      <c r="K67" s="267"/>
      <c r="L67" s="262">
        <v>1060118</v>
      </c>
      <c r="M67" s="262" t="s">
        <v>1279</v>
      </c>
      <c r="N67" s="262" t="s">
        <v>1567</v>
      </c>
      <c r="O67" s="262" t="s">
        <v>44</v>
      </c>
      <c r="P67" s="262" t="s">
        <v>381</v>
      </c>
      <c r="Q67" s="262"/>
      <c r="R67" s="262" t="s">
        <v>1567</v>
      </c>
      <c r="S67" s="262" t="s">
        <v>44</v>
      </c>
      <c r="T67" s="262" t="s">
        <v>381</v>
      </c>
    </row>
    <row r="68" spans="2:20" ht="21.75" customHeight="1">
      <c r="B68" s="268">
        <v>64</v>
      </c>
      <c r="C68" s="269" t="s">
        <v>1280</v>
      </c>
      <c r="D68" s="268">
        <v>64</v>
      </c>
      <c r="E68" s="259" t="s">
        <v>382</v>
      </c>
      <c r="F68" s="259">
        <f t="shared" si="2"/>
        <v>1210016</v>
      </c>
      <c r="G68" s="259" t="s">
        <v>383</v>
      </c>
      <c r="H68" s="259" t="s">
        <v>383</v>
      </c>
      <c r="I68" s="270" t="str">
        <f t="shared" si="1"/>
        <v>OK</v>
      </c>
      <c r="J68" s="270" t="str">
        <f t="shared" si="3"/>
        <v>OK</v>
      </c>
      <c r="K68" s="267"/>
      <c r="L68" s="262">
        <v>1060185</v>
      </c>
      <c r="M68" s="262" t="s">
        <v>384</v>
      </c>
      <c r="N68" s="262" t="s">
        <v>1568</v>
      </c>
      <c r="O68" s="262" t="s">
        <v>42</v>
      </c>
      <c r="P68" s="262" t="s">
        <v>1213</v>
      </c>
      <c r="Q68" s="262"/>
      <c r="R68" s="262" t="s">
        <v>1568</v>
      </c>
      <c r="S68" s="262" t="s">
        <v>42</v>
      </c>
      <c r="T68" s="262" t="s">
        <v>1213</v>
      </c>
    </row>
    <row r="69" spans="2:20" ht="21.75" customHeight="1">
      <c r="B69" s="268">
        <v>65</v>
      </c>
      <c r="C69" s="269" t="s">
        <v>1444</v>
      </c>
      <c r="D69" s="268">
        <v>65</v>
      </c>
      <c r="E69" s="259" t="s">
        <v>385</v>
      </c>
      <c r="F69" s="259">
        <f t="shared" si="2"/>
        <v>1210017</v>
      </c>
      <c r="G69" s="259" t="s">
        <v>386</v>
      </c>
      <c r="H69" s="259" t="s">
        <v>386</v>
      </c>
      <c r="I69" s="270" t="str">
        <f t="shared" ref="I69:I132" si="4">IF(COUNTIF($G$5:$G$338,G69)=1,"OK","重複あり！")</f>
        <v>OK</v>
      </c>
      <c r="J69" s="270" t="str">
        <f t="shared" si="3"/>
        <v>OK</v>
      </c>
      <c r="K69" s="267"/>
      <c r="L69" s="262">
        <v>1059151</v>
      </c>
      <c r="M69" s="262" t="s">
        <v>387</v>
      </c>
      <c r="N69" s="262" t="s">
        <v>388</v>
      </c>
      <c r="O69" s="262" t="s">
        <v>42</v>
      </c>
      <c r="P69" s="262" t="s">
        <v>389</v>
      </c>
      <c r="Q69" s="262"/>
      <c r="R69" s="262" t="s">
        <v>388</v>
      </c>
      <c r="S69" s="262" t="s">
        <v>42</v>
      </c>
      <c r="T69" s="262" t="s">
        <v>389</v>
      </c>
    </row>
    <row r="70" spans="2:20" ht="21.75" customHeight="1">
      <c r="B70" s="268">
        <v>66</v>
      </c>
      <c r="C70" s="269" t="s">
        <v>1445</v>
      </c>
      <c r="D70" s="268">
        <v>66</v>
      </c>
      <c r="E70" s="259" t="s">
        <v>390</v>
      </c>
      <c r="F70" s="259">
        <f t="shared" ref="F70:F133" si="5">VALUE(E70)</f>
        <v>1210018</v>
      </c>
      <c r="G70" s="259" t="s">
        <v>391</v>
      </c>
      <c r="H70" s="259" t="s">
        <v>391</v>
      </c>
      <c r="I70" s="270" t="str">
        <f t="shared" si="4"/>
        <v>OK</v>
      </c>
      <c r="J70" s="270" t="str">
        <f t="shared" ref="J70:J133" si="6">IF(EXACT(G70,H70),"OK","変更あり！")</f>
        <v>OK</v>
      </c>
      <c r="K70" s="267"/>
      <c r="L70" s="262">
        <v>1059288</v>
      </c>
      <c r="M70" s="262" t="s">
        <v>1281</v>
      </c>
      <c r="N70" s="262" t="s">
        <v>1569</v>
      </c>
      <c r="O70" s="262" t="s">
        <v>44</v>
      </c>
      <c r="P70" s="262" t="s">
        <v>1570</v>
      </c>
      <c r="Q70" s="262"/>
      <c r="R70" s="262" t="s">
        <v>1569</v>
      </c>
      <c r="S70" s="262" t="s">
        <v>44</v>
      </c>
      <c r="T70" s="262" t="s">
        <v>1570</v>
      </c>
    </row>
    <row r="71" spans="2:20" ht="21.75" customHeight="1">
      <c r="B71" s="268">
        <v>67</v>
      </c>
      <c r="C71" s="269" t="s">
        <v>1446</v>
      </c>
      <c r="D71" s="268">
        <v>67</v>
      </c>
      <c r="E71" s="259" t="s">
        <v>392</v>
      </c>
      <c r="F71" s="259">
        <f t="shared" si="5"/>
        <v>1210019</v>
      </c>
      <c r="G71" s="259" t="s">
        <v>393</v>
      </c>
      <c r="H71" s="259" t="s">
        <v>393</v>
      </c>
      <c r="I71" s="270" t="str">
        <f t="shared" si="4"/>
        <v>OK</v>
      </c>
      <c r="J71" s="270" t="str">
        <f t="shared" si="6"/>
        <v>OK</v>
      </c>
      <c r="K71" s="267"/>
      <c r="L71" s="262">
        <v>1053771</v>
      </c>
      <c r="M71" s="262" t="s">
        <v>1217</v>
      </c>
      <c r="N71" s="262" t="s">
        <v>394</v>
      </c>
      <c r="O71" s="262" t="s">
        <v>44</v>
      </c>
      <c r="P71" s="262" t="s">
        <v>43</v>
      </c>
      <c r="Q71" s="262"/>
      <c r="R71" s="262" t="s">
        <v>394</v>
      </c>
      <c r="S71" s="262" t="s">
        <v>44</v>
      </c>
      <c r="T71" s="262" t="s">
        <v>43</v>
      </c>
    </row>
    <row r="72" spans="2:20" ht="21.75" customHeight="1">
      <c r="B72" s="268">
        <v>68</v>
      </c>
      <c r="C72" s="269" t="s">
        <v>1447</v>
      </c>
      <c r="D72" s="268">
        <v>68</v>
      </c>
      <c r="E72" s="259" t="s">
        <v>395</v>
      </c>
      <c r="F72" s="259">
        <f t="shared" si="5"/>
        <v>1210020</v>
      </c>
      <c r="G72" s="259" t="s">
        <v>396</v>
      </c>
      <c r="H72" s="259" t="s">
        <v>396</v>
      </c>
      <c r="I72" s="270" t="str">
        <f t="shared" si="4"/>
        <v>OK</v>
      </c>
      <c r="J72" s="270" t="str">
        <f t="shared" si="6"/>
        <v>OK</v>
      </c>
      <c r="K72" s="267"/>
      <c r="L72" s="262">
        <v>1060131</v>
      </c>
      <c r="M72" s="262" t="s">
        <v>397</v>
      </c>
      <c r="N72" s="262" t="s">
        <v>398</v>
      </c>
      <c r="O72" s="262" t="s">
        <v>42</v>
      </c>
      <c r="P72" s="262" t="s">
        <v>1448</v>
      </c>
      <c r="Q72" s="262"/>
      <c r="R72" s="262" t="s">
        <v>398</v>
      </c>
      <c r="S72" s="262" t="s">
        <v>42</v>
      </c>
      <c r="T72" s="262" t="s">
        <v>1448</v>
      </c>
    </row>
    <row r="73" spans="2:20" ht="21.75" customHeight="1">
      <c r="B73" s="268">
        <v>69</v>
      </c>
      <c r="C73" s="269" t="s">
        <v>1449</v>
      </c>
      <c r="D73" s="268">
        <v>69</v>
      </c>
      <c r="E73" s="259" t="s">
        <v>399</v>
      </c>
      <c r="F73" s="259">
        <f t="shared" si="5"/>
        <v>1210021</v>
      </c>
      <c r="G73" s="259" t="s">
        <v>400</v>
      </c>
      <c r="H73" s="259" t="s">
        <v>400</v>
      </c>
      <c r="I73" s="270" t="str">
        <f t="shared" si="4"/>
        <v>OK</v>
      </c>
      <c r="J73" s="270" t="str">
        <f t="shared" si="6"/>
        <v>OK</v>
      </c>
      <c r="K73" s="267"/>
      <c r="L73" s="262">
        <v>1058141</v>
      </c>
      <c r="M73" s="262" t="s">
        <v>1282</v>
      </c>
      <c r="N73" s="262" t="s">
        <v>401</v>
      </c>
      <c r="O73" s="262" t="s">
        <v>402</v>
      </c>
      <c r="P73" s="262" t="s">
        <v>403</v>
      </c>
      <c r="Q73" s="262"/>
      <c r="R73" s="262" t="s">
        <v>401</v>
      </c>
      <c r="S73" s="262" t="s">
        <v>402</v>
      </c>
      <c r="T73" s="262" t="s">
        <v>403</v>
      </c>
    </row>
    <row r="74" spans="2:20" ht="21.75" customHeight="1">
      <c r="B74" s="268">
        <v>70</v>
      </c>
      <c r="C74" s="269" t="s">
        <v>1450</v>
      </c>
      <c r="D74" s="268">
        <v>70</v>
      </c>
      <c r="E74" s="259" t="s">
        <v>404</v>
      </c>
      <c r="F74" s="259">
        <f t="shared" si="5"/>
        <v>1210022</v>
      </c>
      <c r="G74" s="259" t="s">
        <v>405</v>
      </c>
      <c r="H74" s="259" t="s">
        <v>405</v>
      </c>
      <c r="I74" s="270" t="str">
        <f t="shared" si="4"/>
        <v>OK</v>
      </c>
      <c r="J74" s="270" t="str">
        <f t="shared" si="6"/>
        <v>OK</v>
      </c>
      <c r="K74" s="267"/>
      <c r="L74" s="262">
        <v>1060099</v>
      </c>
      <c r="M74" s="262" t="s">
        <v>406</v>
      </c>
      <c r="N74" s="262" t="s">
        <v>1283</v>
      </c>
      <c r="O74" s="262" t="s">
        <v>44</v>
      </c>
      <c r="P74" s="262" t="s">
        <v>1284</v>
      </c>
      <c r="Q74" s="262"/>
      <c r="R74" s="262" t="s">
        <v>1283</v>
      </c>
      <c r="S74" s="262" t="s">
        <v>44</v>
      </c>
      <c r="T74" s="262" t="s">
        <v>1284</v>
      </c>
    </row>
    <row r="75" spans="2:20" ht="21.75" customHeight="1">
      <c r="B75" s="268">
        <v>71</v>
      </c>
      <c r="C75" s="269" t="s">
        <v>1451</v>
      </c>
      <c r="D75" s="268">
        <v>71</v>
      </c>
      <c r="E75" s="259" t="s">
        <v>407</v>
      </c>
      <c r="F75" s="259">
        <f t="shared" si="5"/>
        <v>1210031</v>
      </c>
      <c r="G75" s="259" t="s">
        <v>408</v>
      </c>
      <c r="H75" s="259" t="s">
        <v>408</v>
      </c>
      <c r="I75" s="270" t="str">
        <f t="shared" si="4"/>
        <v>OK</v>
      </c>
      <c r="J75" s="270" t="str">
        <f t="shared" si="6"/>
        <v>OK</v>
      </c>
      <c r="K75" s="267"/>
      <c r="L75" s="262">
        <v>1060115</v>
      </c>
      <c r="M75" s="262" t="s">
        <v>189</v>
      </c>
      <c r="N75" s="262" t="s">
        <v>190</v>
      </c>
      <c r="O75" s="262" t="s">
        <v>42</v>
      </c>
      <c r="P75" s="262" t="s">
        <v>191</v>
      </c>
      <c r="Q75" s="262"/>
      <c r="R75" s="262" t="s">
        <v>190</v>
      </c>
      <c r="S75" s="262" t="s">
        <v>42</v>
      </c>
      <c r="T75" s="262" t="s">
        <v>191</v>
      </c>
    </row>
    <row r="76" spans="2:20" ht="21.75" customHeight="1">
      <c r="B76" s="268">
        <v>72</v>
      </c>
      <c r="C76" s="269" t="s">
        <v>1452</v>
      </c>
      <c r="D76" s="268">
        <v>72</v>
      </c>
      <c r="E76" s="259" t="s">
        <v>409</v>
      </c>
      <c r="F76" s="259">
        <f t="shared" si="5"/>
        <v>1210035</v>
      </c>
      <c r="G76" s="259" t="s">
        <v>410</v>
      </c>
      <c r="H76" s="259" t="s">
        <v>410</v>
      </c>
      <c r="I76" s="270" t="str">
        <f t="shared" si="4"/>
        <v>OK</v>
      </c>
      <c r="J76" s="270" t="str">
        <f t="shared" si="6"/>
        <v>OK</v>
      </c>
      <c r="K76" s="267"/>
      <c r="L76" s="262">
        <v>1060102</v>
      </c>
      <c r="M76" s="262">
        <v>0</v>
      </c>
      <c r="N76" s="262" t="s">
        <v>411</v>
      </c>
      <c r="O76" s="262" t="s">
        <v>44</v>
      </c>
      <c r="P76" s="262" t="s">
        <v>412</v>
      </c>
      <c r="Q76" s="262"/>
      <c r="R76" s="262" t="s">
        <v>411</v>
      </c>
      <c r="S76" s="262" t="s">
        <v>44</v>
      </c>
      <c r="T76" s="262" t="s">
        <v>412</v>
      </c>
    </row>
    <row r="77" spans="2:20" ht="21.75" customHeight="1">
      <c r="B77" s="268">
        <v>73</v>
      </c>
      <c r="C77" s="269" t="s">
        <v>1453</v>
      </c>
      <c r="D77" s="268">
        <v>73</v>
      </c>
      <c r="E77" s="259" t="s">
        <v>413</v>
      </c>
      <c r="F77" s="259">
        <f t="shared" si="5"/>
        <v>1210109</v>
      </c>
      <c r="G77" s="259" t="s">
        <v>414</v>
      </c>
      <c r="H77" s="259" t="s">
        <v>414</v>
      </c>
      <c r="I77" s="270" t="str">
        <f t="shared" si="4"/>
        <v>OK</v>
      </c>
      <c r="J77" s="270" t="str">
        <f t="shared" si="6"/>
        <v>OK</v>
      </c>
      <c r="K77" s="267"/>
      <c r="L77" s="262">
        <v>1061838</v>
      </c>
      <c r="M77" s="262" t="s">
        <v>1285</v>
      </c>
      <c r="N77" s="262" t="s">
        <v>415</v>
      </c>
      <c r="O77" s="262" t="s">
        <v>44</v>
      </c>
      <c r="P77" s="262" t="s">
        <v>416</v>
      </c>
      <c r="Q77" s="262"/>
      <c r="R77" s="262" t="s">
        <v>415</v>
      </c>
      <c r="S77" s="262" t="s">
        <v>44</v>
      </c>
      <c r="T77" s="262" t="s">
        <v>416</v>
      </c>
    </row>
    <row r="78" spans="2:20" ht="21.75" customHeight="1">
      <c r="B78" s="268">
        <v>74</v>
      </c>
      <c r="C78" s="269" t="s">
        <v>1454</v>
      </c>
      <c r="D78" s="268">
        <v>74</v>
      </c>
      <c r="E78" s="259" t="s">
        <v>417</v>
      </c>
      <c r="F78" s="259">
        <f t="shared" si="5"/>
        <v>1210110</v>
      </c>
      <c r="G78" s="259" t="s">
        <v>418</v>
      </c>
      <c r="H78" s="259" t="s">
        <v>418</v>
      </c>
      <c r="I78" s="270" t="str">
        <f t="shared" si="4"/>
        <v>OK</v>
      </c>
      <c r="J78" s="270" t="str">
        <f t="shared" si="6"/>
        <v>OK</v>
      </c>
      <c r="K78" s="267"/>
      <c r="L78" s="262">
        <v>1061839</v>
      </c>
      <c r="M78" s="262" t="s">
        <v>419</v>
      </c>
      <c r="N78" s="262" t="s">
        <v>1215</v>
      </c>
      <c r="O78" s="262" t="s">
        <v>44</v>
      </c>
      <c r="P78" s="262" t="s">
        <v>420</v>
      </c>
      <c r="Q78" s="262"/>
      <c r="R78" s="262" t="s">
        <v>1215</v>
      </c>
      <c r="S78" s="262" t="s">
        <v>44</v>
      </c>
      <c r="T78" s="262" t="s">
        <v>420</v>
      </c>
    </row>
    <row r="79" spans="2:20" ht="21.75" customHeight="1">
      <c r="B79" s="268">
        <v>75</v>
      </c>
      <c r="C79" s="269" t="s">
        <v>1455</v>
      </c>
      <c r="D79" s="268">
        <v>75</v>
      </c>
      <c r="E79" s="259" t="s">
        <v>421</v>
      </c>
      <c r="F79" s="259">
        <f t="shared" si="5"/>
        <v>1210111</v>
      </c>
      <c r="G79" s="259" t="s">
        <v>422</v>
      </c>
      <c r="H79" s="259" t="s">
        <v>422</v>
      </c>
      <c r="I79" s="270" t="str">
        <f t="shared" si="4"/>
        <v>OK</v>
      </c>
      <c r="J79" s="270" t="str">
        <f t="shared" si="6"/>
        <v>OK</v>
      </c>
      <c r="K79" s="267"/>
      <c r="L79" s="262">
        <v>1061821</v>
      </c>
      <c r="M79" s="262" t="s">
        <v>1286</v>
      </c>
      <c r="N79" s="262" t="s">
        <v>423</v>
      </c>
      <c r="O79" s="262" t="s">
        <v>44</v>
      </c>
      <c r="P79" s="262" t="s">
        <v>45</v>
      </c>
      <c r="Q79" s="262"/>
      <c r="R79" s="262" t="s">
        <v>423</v>
      </c>
      <c r="S79" s="262" t="s">
        <v>44</v>
      </c>
      <c r="T79" s="262" t="s">
        <v>45</v>
      </c>
    </row>
    <row r="80" spans="2:20" ht="21.75" customHeight="1">
      <c r="B80" s="268">
        <v>76</v>
      </c>
      <c r="C80" s="269" t="s">
        <v>1456</v>
      </c>
      <c r="D80" s="268">
        <v>76</v>
      </c>
      <c r="E80" s="259" t="s">
        <v>424</v>
      </c>
      <c r="F80" s="259">
        <f t="shared" si="5"/>
        <v>1210112</v>
      </c>
      <c r="G80" s="259" t="s">
        <v>425</v>
      </c>
      <c r="H80" s="259" t="s">
        <v>425</v>
      </c>
      <c r="I80" s="270" t="str">
        <f t="shared" si="4"/>
        <v>OK</v>
      </c>
      <c r="J80" s="270" t="str">
        <f t="shared" si="6"/>
        <v>OK</v>
      </c>
      <c r="K80" s="267"/>
      <c r="L80" s="262">
        <v>1061842</v>
      </c>
      <c r="M80" s="262" t="s">
        <v>1287</v>
      </c>
      <c r="N80" s="262" t="s">
        <v>426</v>
      </c>
      <c r="O80" s="262" t="s">
        <v>44</v>
      </c>
      <c r="P80" s="262" t="s">
        <v>427</v>
      </c>
      <c r="Q80" s="262"/>
      <c r="R80" s="262" t="s">
        <v>426</v>
      </c>
      <c r="S80" s="262" t="s">
        <v>44</v>
      </c>
      <c r="T80" s="262" t="s">
        <v>427</v>
      </c>
    </row>
    <row r="81" spans="2:20" ht="21.75" customHeight="1">
      <c r="B81" s="268">
        <v>77</v>
      </c>
      <c r="C81" s="269" t="s">
        <v>1457</v>
      </c>
      <c r="D81" s="268">
        <v>77</v>
      </c>
      <c r="E81" s="259" t="s">
        <v>428</v>
      </c>
      <c r="F81" s="259">
        <f t="shared" si="5"/>
        <v>1210114</v>
      </c>
      <c r="G81" s="259" t="s">
        <v>429</v>
      </c>
      <c r="H81" s="259" t="s">
        <v>429</v>
      </c>
      <c r="I81" s="270" t="str">
        <f t="shared" si="4"/>
        <v>OK</v>
      </c>
      <c r="J81" s="270" t="str">
        <f t="shared" si="6"/>
        <v>OK</v>
      </c>
      <c r="K81" s="267"/>
      <c r="L81" s="262">
        <v>1061822</v>
      </c>
      <c r="M81" s="262" t="s">
        <v>77</v>
      </c>
      <c r="N81" s="262" t="s">
        <v>430</v>
      </c>
      <c r="O81" s="262" t="s">
        <v>44</v>
      </c>
      <c r="P81" s="262" t="s">
        <v>78</v>
      </c>
      <c r="Q81" s="262"/>
      <c r="R81" s="262" t="s">
        <v>430</v>
      </c>
      <c r="S81" s="262" t="s">
        <v>44</v>
      </c>
      <c r="T81" s="262" t="s">
        <v>78</v>
      </c>
    </row>
    <row r="82" spans="2:20" ht="21.75" customHeight="1">
      <c r="B82" s="268">
        <v>78</v>
      </c>
      <c r="C82" s="269" t="s">
        <v>1458</v>
      </c>
      <c r="D82" s="268">
        <v>78</v>
      </c>
      <c r="E82" s="259" t="s">
        <v>431</v>
      </c>
      <c r="F82" s="259">
        <f t="shared" si="5"/>
        <v>1210115</v>
      </c>
      <c r="G82" s="259" t="s">
        <v>432</v>
      </c>
      <c r="H82" s="259" t="s">
        <v>432</v>
      </c>
      <c r="I82" s="270" t="str">
        <f t="shared" si="4"/>
        <v>OK</v>
      </c>
      <c r="J82" s="270" t="str">
        <f t="shared" si="6"/>
        <v>OK</v>
      </c>
      <c r="K82" s="267"/>
      <c r="L82" s="262">
        <v>1061094</v>
      </c>
      <c r="M82" s="262" t="s">
        <v>433</v>
      </c>
      <c r="N82" s="262" t="s">
        <v>434</v>
      </c>
      <c r="O82" s="262" t="s">
        <v>44</v>
      </c>
      <c r="P82" s="262" t="s">
        <v>435</v>
      </c>
      <c r="Q82" s="262"/>
      <c r="R82" s="262" t="s">
        <v>434</v>
      </c>
      <c r="S82" s="262" t="s">
        <v>44</v>
      </c>
      <c r="T82" s="262" t="s">
        <v>435</v>
      </c>
    </row>
    <row r="83" spans="2:20" ht="21.75" customHeight="1">
      <c r="B83" s="268">
        <v>79</v>
      </c>
      <c r="C83" s="269" t="s">
        <v>1459</v>
      </c>
      <c r="D83" s="268">
        <v>79</v>
      </c>
      <c r="E83" s="259" t="s">
        <v>436</v>
      </c>
      <c r="F83" s="259">
        <f t="shared" si="5"/>
        <v>1210120</v>
      </c>
      <c r="G83" s="259" t="s">
        <v>437</v>
      </c>
      <c r="H83" s="259" t="s">
        <v>437</v>
      </c>
      <c r="I83" s="270" t="str">
        <f t="shared" si="4"/>
        <v>OK</v>
      </c>
      <c r="J83" s="270" t="str">
        <f t="shared" si="6"/>
        <v>OK</v>
      </c>
      <c r="K83" s="267"/>
      <c r="L83" s="262">
        <v>1061849</v>
      </c>
      <c r="M83" s="262" t="s">
        <v>1217</v>
      </c>
      <c r="N83" s="262" t="s">
        <v>394</v>
      </c>
      <c r="O83" s="262" t="s">
        <v>44</v>
      </c>
      <c r="P83" s="262" t="s">
        <v>43</v>
      </c>
      <c r="Q83" s="262"/>
      <c r="R83" s="262" t="s">
        <v>394</v>
      </c>
      <c r="S83" s="262" t="s">
        <v>44</v>
      </c>
      <c r="T83" s="262" t="s">
        <v>43</v>
      </c>
    </row>
    <row r="84" spans="2:20" ht="21.75" customHeight="1">
      <c r="B84" s="268">
        <v>80</v>
      </c>
      <c r="C84" s="269" t="s">
        <v>1460</v>
      </c>
      <c r="D84" s="268">
        <v>80</v>
      </c>
      <c r="E84" s="259" t="s">
        <v>438</v>
      </c>
      <c r="F84" s="259">
        <f t="shared" si="5"/>
        <v>1210121</v>
      </c>
      <c r="G84" s="259" t="s">
        <v>439</v>
      </c>
      <c r="H84" s="259" t="s">
        <v>439</v>
      </c>
      <c r="I84" s="270" t="str">
        <f t="shared" si="4"/>
        <v>OK</v>
      </c>
      <c r="J84" s="270" t="str">
        <f t="shared" si="6"/>
        <v>OK</v>
      </c>
      <c r="K84" s="267"/>
      <c r="L84" s="262">
        <v>1061825</v>
      </c>
      <c r="M84" s="262" t="s">
        <v>1288</v>
      </c>
      <c r="N84" s="262" t="s">
        <v>440</v>
      </c>
      <c r="O84" s="262" t="s">
        <v>44</v>
      </c>
      <c r="P84" s="262" t="s">
        <v>441</v>
      </c>
      <c r="Q84" s="262"/>
      <c r="R84" s="262" t="s">
        <v>440</v>
      </c>
      <c r="S84" s="262" t="s">
        <v>44</v>
      </c>
      <c r="T84" s="262" t="s">
        <v>441</v>
      </c>
    </row>
    <row r="85" spans="2:20" ht="21.75" customHeight="1">
      <c r="B85" s="268">
        <v>81</v>
      </c>
      <c r="C85" s="269" t="s">
        <v>1461</v>
      </c>
      <c r="D85" s="268">
        <v>81</v>
      </c>
      <c r="E85" s="259" t="s">
        <v>442</v>
      </c>
      <c r="F85" s="259">
        <f t="shared" si="5"/>
        <v>1210133</v>
      </c>
      <c r="G85" s="259" t="s">
        <v>443</v>
      </c>
      <c r="H85" s="259" t="s">
        <v>443</v>
      </c>
      <c r="I85" s="270" t="str">
        <f t="shared" si="4"/>
        <v>OK</v>
      </c>
      <c r="J85" s="270" t="str">
        <f t="shared" si="6"/>
        <v>OK</v>
      </c>
      <c r="K85" s="267"/>
      <c r="L85" s="262">
        <v>1061820</v>
      </c>
      <c r="M85" s="262" t="s">
        <v>406</v>
      </c>
      <c r="N85" s="262" t="s">
        <v>1283</v>
      </c>
      <c r="O85" s="262" t="s">
        <v>44</v>
      </c>
      <c r="P85" s="262" t="s">
        <v>1284</v>
      </c>
      <c r="Q85" s="262"/>
      <c r="R85" s="262" t="s">
        <v>1283</v>
      </c>
      <c r="S85" s="262" t="s">
        <v>44</v>
      </c>
      <c r="T85" s="262" t="s">
        <v>1284</v>
      </c>
    </row>
    <row r="86" spans="2:20" ht="21.75" customHeight="1">
      <c r="B86" s="268">
        <v>82</v>
      </c>
      <c r="C86" s="269" t="s">
        <v>1462</v>
      </c>
      <c r="D86" s="268">
        <v>82</v>
      </c>
      <c r="E86" s="259" t="s">
        <v>444</v>
      </c>
      <c r="F86" s="259">
        <f t="shared" si="5"/>
        <v>1210136</v>
      </c>
      <c r="G86" s="259" t="s">
        <v>445</v>
      </c>
      <c r="H86" s="259" t="s">
        <v>445</v>
      </c>
      <c r="I86" s="270" t="str">
        <f t="shared" si="4"/>
        <v>OK</v>
      </c>
      <c r="J86" s="270" t="str">
        <f t="shared" si="6"/>
        <v>OK</v>
      </c>
      <c r="K86" s="267"/>
      <c r="L86" s="262">
        <v>1061840</v>
      </c>
      <c r="M86" s="262" t="s">
        <v>283</v>
      </c>
      <c r="N86" s="262" t="s">
        <v>284</v>
      </c>
      <c r="O86" s="262" t="s">
        <v>44</v>
      </c>
      <c r="P86" s="262" t="s">
        <v>1559</v>
      </c>
      <c r="Q86" s="262"/>
      <c r="R86" s="262" t="s">
        <v>284</v>
      </c>
      <c r="S86" s="262" t="s">
        <v>44</v>
      </c>
      <c r="T86" s="262" t="s">
        <v>1559</v>
      </c>
    </row>
    <row r="87" spans="2:20" ht="21.75" customHeight="1">
      <c r="B87" s="268">
        <v>83</v>
      </c>
      <c r="C87" s="269" t="s">
        <v>1463</v>
      </c>
      <c r="D87" s="268">
        <v>83</v>
      </c>
      <c r="E87" s="259" t="s">
        <v>446</v>
      </c>
      <c r="F87" s="259">
        <f t="shared" si="5"/>
        <v>1210162</v>
      </c>
      <c r="G87" s="259" t="s">
        <v>447</v>
      </c>
      <c r="H87" s="259" t="s">
        <v>447</v>
      </c>
      <c r="I87" s="270" t="str">
        <f t="shared" si="4"/>
        <v>OK</v>
      </c>
      <c r="J87" s="270" t="str">
        <f t="shared" si="6"/>
        <v>OK</v>
      </c>
      <c r="K87" s="267"/>
      <c r="L87" s="262">
        <v>1061843</v>
      </c>
      <c r="M87" s="262" t="s">
        <v>1289</v>
      </c>
      <c r="N87" s="262" t="s">
        <v>448</v>
      </c>
      <c r="O87" s="262" t="s">
        <v>44</v>
      </c>
      <c r="P87" s="262" t="s">
        <v>449</v>
      </c>
      <c r="Q87" s="262"/>
      <c r="R87" s="262" t="s">
        <v>448</v>
      </c>
      <c r="S87" s="262" t="s">
        <v>44</v>
      </c>
      <c r="T87" s="262" t="s">
        <v>449</v>
      </c>
    </row>
    <row r="88" spans="2:20" ht="21.75" customHeight="1">
      <c r="B88" s="268">
        <v>84</v>
      </c>
      <c r="C88" s="269" t="s">
        <v>1464</v>
      </c>
      <c r="D88" s="268">
        <v>84</v>
      </c>
      <c r="E88" s="259" t="s">
        <v>450</v>
      </c>
      <c r="F88" s="259">
        <f t="shared" si="5"/>
        <v>1210201</v>
      </c>
      <c r="G88" s="259" t="s">
        <v>451</v>
      </c>
      <c r="H88" s="259" t="s">
        <v>451</v>
      </c>
      <c r="I88" s="270" t="str">
        <f t="shared" si="4"/>
        <v>OK</v>
      </c>
      <c r="J88" s="270" t="str">
        <f t="shared" si="6"/>
        <v>OK</v>
      </c>
      <c r="K88" s="267"/>
      <c r="L88" s="262">
        <v>1063818</v>
      </c>
      <c r="M88" s="262" t="s">
        <v>452</v>
      </c>
      <c r="N88" s="262" t="s">
        <v>453</v>
      </c>
      <c r="O88" s="262" t="s">
        <v>42</v>
      </c>
      <c r="P88" s="262" t="s">
        <v>454</v>
      </c>
      <c r="Q88" s="262"/>
      <c r="R88" s="262" t="s">
        <v>453</v>
      </c>
      <c r="S88" s="262" t="s">
        <v>42</v>
      </c>
      <c r="T88" s="262" t="s">
        <v>454</v>
      </c>
    </row>
    <row r="89" spans="2:20" ht="21.75" customHeight="1">
      <c r="B89" s="268">
        <v>85</v>
      </c>
      <c r="C89" s="269" t="s">
        <v>1465</v>
      </c>
      <c r="D89" s="268">
        <v>85</v>
      </c>
      <c r="E89" s="259" t="s">
        <v>455</v>
      </c>
      <c r="F89" s="259">
        <f t="shared" si="5"/>
        <v>1210224</v>
      </c>
      <c r="G89" s="259" t="s">
        <v>456</v>
      </c>
      <c r="H89" s="259" t="s">
        <v>456</v>
      </c>
      <c r="I89" s="270" t="str">
        <f t="shared" si="4"/>
        <v>OK</v>
      </c>
      <c r="J89" s="270" t="str">
        <f t="shared" si="6"/>
        <v>OK</v>
      </c>
      <c r="K89" s="267"/>
      <c r="L89" s="262">
        <v>1063271</v>
      </c>
      <c r="M89" s="262" t="s">
        <v>151</v>
      </c>
      <c r="N89" s="262" t="s">
        <v>152</v>
      </c>
      <c r="O89" s="262" t="s">
        <v>42</v>
      </c>
      <c r="P89" s="262" t="s">
        <v>1411</v>
      </c>
      <c r="Q89" s="262"/>
      <c r="R89" s="262" t="s">
        <v>152</v>
      </c>
      <c r="S89" s="262" t="s">
        <v>42</v>
      </c>
      <c r="T89" s="262" t="s">
        <v>1411</v>
      </c>
    </row>
    <row r="90" spans="2:20" ht="21.75" customHeight="1">
      <c r="B90" s="268">
        <v>86</v>
      </c>
      <c r="C90" s="269" t="s">
        <v>1466</v>
      </c>
      <c r="D90" s="268">
        <v>86</v>
      </c>
      <c r="E90" s="259" t="s">
        <v>457</v>
      </c>
      <c r="F90" s="259">
        <f t="shared" si="5"/>
        <v>1210225</v>
      </c>
      <c r="G90" s="259" t="s">
        <v>458</v>
      </c>
      <c r="H90" s="259" t="s">
        <v>458</v>
      </c>
      <c r="I90" s="270" t="str">
        <f t="shared" si="4"/>
        <v>OK</v>
      </c>
      <c r="J90" s="270" t="str">
        <f t="shared" si="6"/>
        <v>OK</v>
      </c>
      <c r="K90" s="267"/>
      <c r="L90" s="262">
        <v>1064017</v>
      </c>
      <c r="M90" s="262" t="s">
        <v>459</v>
      </c>
      <c r="N90" s="262" t="s">
        <v>460</v>
      </c>
      <c r="O90" s="262" t="s">
        <v>42</v>
      </c>
      <c r="P90" s="262" t="s">
        <v>461</v>
      </c>
      <c r="Q90" s="262"/>
      <c r="R90" s="262" t="s">
        <v>460</v>
      </c>
      <c r="S90" s="262" t="s">
        <v>42</v>
      </c>
      <c r="T90" s="262" t="s">
        <v>461</v>
      </c>
    </row>
    <row r="91" spans="2:20" ht="21.75" customHeight="1">
      <c r="B91" s="268">
        <v>87</v>
      </c>
      <c r="C91" s="269" t="s">
        <v>1467</v>
      </c>
      <c r="D91" s="268">
        <v>87</v>
      </c>
      <c r="E91" s="259" t="s">
        <v>462</v>
      </c>
      <c r="F91" s="259">
        <f t="shared" si="5"/>
        <v>1210226</v>
      </c>
      <c r="G91" s="259" t="s">
        <v>463</v>
      </c>
      <c r="H91" s="259" t="s">
        <v>463</v>
      </c>
      <c r="I91" s="270" t="str">
        <f t="shared" si="4"/>
        <v>OK</v>
      </c>
      <c r="J91" s="270" t="str">
        <f t="shared" si="6"/>
        <v>OK</v>
      </c>
      <c r="K91" s="267"/>
      <c r="L91" s="262">
        <v>1064192</v>
      </c>
      <c r="M91" s="262" t="s">
        <v>464</v>
      </c>
      <c r="N91" s="262" t="s">
        <v>465</v>
      </c>
      <c r="O91" s="262" t="s">
        <v>42</v>
      </c>
      <c r="P91" s="262" t="s">
        <v>1571</v>
      </c>
      <c r="Q91" s="262"/>
      <c r="R91" s="262" t="s">
        <v>465</v>
      </c>
      <c r="S91" s="262" t="s">
        <v>42</v>
      </c>
      <c r="T91" s="262" t="s">
        <v>1571</v>
      </c>
    </row>
    <row r="92" spans="2:20" ht="21.75" customHeight="1">
      <c r="B92" s="268">
        <v>88</v>
      </c>
      <c r="C92" s="269" t="s">
        <v>1468</v>
      </c>
      <c r="D92" s="268">
        <v>88</v>
      </c>
      <c r="E92" s="259" t="s">
        <v>466</v>
      </c>
      <c r="F92" s="259">
        <f t="shared" si="5"/>
        <v>1210227</v>
      </c>
      <c r="G92" s="259" t="s">
        <v>467</v>
      </c>
      <c r="H92" s="259" t="s">
        <v>467</v>
      </c>
      <c r="I92" s="270" t="str">
        <f t="shared" si="4"/>
        <v>OK</v>
      </c>
      <c r="J92" s="270" t="str">
        <f t="shared" si="6"/>
        <v>OK</v>
      </c>
      <c r="K92" s="267"/>
      <c r="L92" s="262">
        <v>1064046</v>
      </c>
      <c r="M92" s="262" t="s">
        <v>468</v>
      </c>
      <c r="N92" s="262" t="s">
        <v>469</v>
      </c>
      <c r="O92" s="262" t="s">
        <v>44</v>
      </c>
      <c r="P92" s="262" t="s">
        <v>1572</v>
      </c>
      <c r="Q92" s="262"/>
      <c r="R92" s="262" t="s">
        <v>469</v>
      </c>
      <c r="S92" s="262" t="s">
        <v>44</v>
      </c>
      <c r="T92" s="262" t="s">
        <v>1572</v>
      </c>
    </row>
    <row r="93" spans="2:20" ht="21.75" customHeight="1">
      <c r="B93" s="268">
        <v>89</v>
      </c>
      <c r="C93" s="269" t="s">
        <v>1469</v>
      </c>
      <c r="D93" s="268">
        <v>89</v>
      </c>
      <c r="E93" s="259" t="s">
        <v>470</v>
      </c>
      <c r="F93" s="259">
        <f t="shared" si="5"/>
        <v>1210228</v>
      </c>
      <c r="G93" s="259" t="s">
        <v>471</v>
      </c>
      <c r="H93" s="259" t="s">
        <v>471</v>
      </c>
      <c r="I93" s="270" t="str">
        <f t="shared" si="4"/>
        <v>OK</v>
      </c>
      <c r="J93" s="270" t="str">
        <f t="shared" si="6"/>
        <v>OK</v>
      </c>
      <c r="K93" s="267"/>
      <c r="L93" s="262">
        <v>1064040</v>
      </c>
      <c r="M93" s="262" t="s">
        <v>472</v>
      </c>
      <c r="N93" s="262" t="s">
        <v>473</v>
      </c>
      <c r="O93" s="262" t="s">
        <v>474</v>
      </c>
      <c r="P93" s="262" t="s">
        <v>475</v>
      </c>
      <c r="Q93" s="262"/>
      <c r="R93" s="262" t="s">
        <v>473</v>
      </c>
      <c r="S93" s="262" t="s">
        <v>474</v>
      </c>
      <c r="T93" s="262" t="s">
        <v>475</v>
      </c>
    </row>
    <row r="94" spans="2:20" ht="21.75" customHeight="1">
      <c r="B94" s="268">
        <v>90</v>
      </c>
      <c r="C94" s="269" t="s">
        <v>1470</v>
      </c>
      <c r="D94" s="268">
        <v>90</v>
      </c>
      <c r="E94" s="259" t="s">
        <v>476</v>
      </c>
      <c r="F94" s="259">
        <f t="shared" si="5"/>
        <v>1210229</v>
      </c>
      <c r="G94" s="259" t="s">
        <v>477</v>
      </c>
      <c r="H94" s="259" t="s">
        <v>477</v>
      </c>
      <c r="I94" s="270" t="str">
        <f t="shared" si="4"/>
        <v>OK</v>
      </c>
      <c r="J94" s="270" t="str">
        <f t="shared" si="6"/>
        <v>OK</v>
      </c>
      <c r="K94" s="267"/>
      <c r="L94" s="262">
        <v>1059288</v>
      </c>
      <c r="M94" s="262" t="s">
        <v>1281</v>
      </c>
      <c r="N94" s="262" t="s">
        <v>1569</v>
      </c>
      <c r="O94" s="262" t="s">
        <v>44</v>
      </c>
      <c r="P94" s="262" t="s">
        <v>1570</v>
      </c>
      <c r="Q94" s="262"/>
      <c r="R94" s="262" t="s">
        <v>1569</v>
      </c>
      <c r="S94" s="262" t="s">
        <v>44</v>
      </c>
      <c r="T94" s="262" t="s">
        <v>1570</v>
      </c>
    </row>
    <row r="95" spans="2:20" ht="21.75" customHeight="1">
      <c r="B95" s="268">
        <v>91</v>
      </c>
      <c r="C95" s="269" t="s">
        <v>1471</v>
      </c>
      <c r="D95" s="268">
        <v>91</v>
      </c>
      <c r="E95" s="259" t="s">
        <v>478</v>
      </c>
      <c r="F95" s="259">
        <f t="shared" si="5"/>
        <v>1210230</v>
      </c>
      <c r="G95" s="259" t="s">
        <v>479</v>
      </c>
      <c r="H95" s="259" t="s">
        <v>479</v>
      </c>
      <c r="I95" s="270" t="str">
        <f t="shared" si="4"/>
        <v>OK</v>
      </c>
      <c r="J95" s="270" t="str">
        <f t="shared" si="6"/>
        <v>OK</v>
      </c>
      <c r="K95" s="267"/>
      <c r="L95" s="262">
        <v>1063848</v>
      </c>
      <c r="M95" s="262" t="s">
        <v>480</v>
      </c>
      <c r="N95" s="262" t="s">
        <v>481</v>
      </c>
      <c r="O95" s="262" t="s">
        <v>44</v>
      </c>
      <c r="P95" s="262" t="s">
        <v>482</v>
      </c>
      <c r="Q95" s="262"/>
      <c r="R95" s="262" t="s">
        <v>481</v>
      </c>
      <c r="S95" s="262" t="s">
        <v>44</v>
      </c>
      <c r="T95" s="262" t="s">
        <v>482</v>
      </c>
    </row>
    <row r="96" spans="2:20" ht="21.75" customHeight="1">
      <c r="B96" s="268">
        <v>92</v>
      </c>
      <c r="C96" s="269" t="s">
        <v>1472</v>
      </c>
      <c r="D96" s="268">
        <v>92</v>
      </c>
      <c r="E96" s="259" t="s">
        <v>483</v>
      </c>
      <c r="F96" s="259">
        <f t="shared" si="5"/>
        <v>1210231</v>
      </c>
      <c r="G96" s="259" t="s">
        <v>484</v>
      </c>
      <c r="H96" s="259" t="s">
        <v>484</v>
      </c>
      <c r="I96" s="270" t="str">
        <f t="shared" si="4"/>
        <v>OK</v>
      </c>
      <c r="J96" s="270" t="str">
        <f t="shared" si="6"/>
        <v>OK</v>
      </c>
      <c r="K96" s="267"/>
      <c r="L96" s="262">
        <v>1064193</v>
      </c>
      <c r="M96" s="262" t="s">
        <v>485</v>
      </c>
      <c r="N96" s="262" t="s">
        <v>486</v>
      </c>
      <c r="O96" s="262" t="s">
        <v>44</v>
      </c>
      <c r="P96" s="262" t="s">
        <v>487</v>
      </c>
      <c r="Q96" s="262"/>
      <c r="R96" s="262" t="s">
        <v>486</v>
      </c>
      <c r="S96" s="262" t="s">
        <v>44</v>
      </c>
      <c r="T96" s="262" t="s">
        <v>487</v>
      </c>
    </row>
    <row r="97" spans="2:20" ht="21.75" customHeight="1">
      <c r="B97" s="268">
        <v>93</v>
      </c>
      <c r="C97" s="269" t="s">
        <v>1473</v>
      </c>
      <c r="D97" s="268">
        <v>93</v>
      </c>
      <c r="E97" s="259" t="s">
        <v>488</v>
      </c>
      <c r="F97" s="259">
        <f t="shared" si="5"/>
        <v>1210232</v>
      </c>
      <c r="G97" s="259" t="s">
        <v>489</v>
      </c>
      <c r="H97" s="259" t="s">
        <v>489</v>
      </c>
      <c r="I97" s="270" t="str">
        <f t="shared" si="4"/>
        <v>OK</v>
      </c>
      <c r="J97" s="270" t="str">
        <f t="shared" si="6"/>
        <v>OK</v>
      </c>
      <c r="K97" s="267"/>
      <c r="L97" s="262">
        <v>1063669</v>
      </c>
      <c r="M97" s="262" t="s">
        <v>1289</v>
      </c>
      <c r="N97" s="262" t="s">
        <v>490</v>
      </c>
      <c r="O97" s="262" t="s">
        <v>44</v>
      </c>
      <c r="P97" s="262" t="s">
        <v>449</v>
      </c>
      <c r="Q97" s="262"/>
      <c r="R97" s="262" t="s">
        <v>490</v>
      </c>
      <c r="S97" s="262" t="s">
        <v>44</v>
      </c>
      <c r="T97" s="262" t="s">
        <v>449</v>
      </c>
    </row>
    <row r="98" spans="2:20" ht="21.75" customHeight="1">
      <c r="B98" s="268">
        <v>94</v>
      </c>
      <c r="C98" s="269" t="s">
        <v>1474</v>
      </c>
      <c r="D98" s="268">
        <v>94</v>
      </c>
      <c r="E98" s="259" t="s">
        <v>491</v>
      </c>
      <c r="F98" s="259">
        <f t="shared" si="5"/>
        <v>1210233</v>
      </c>
      <c r="G98" s="259" t="s">
        <v>492</v>
      </c>
      <c r="H98" s="259" t="s">
        <v>492</v>
      </c>
      <c r="I98" s="270" t="str">
        <f t="shared" si="4"/>
        <v>OK</v>
      </c>
      <c r="J98" s="270" t="str">
        <f t="shared" si="6"/>
        <v>OK</v>
      </c>
      <c r="K98" s="267"/>
      <c r="L98" s="262">
        <v>1064016</v>
      </c>
      <c r="M98" s="262" t="s">
        <v>287</v>
      </c>
      <c r="N98" s="262" t="s">
        <v>288</v>
      </c>
      <c r="O98" s="262" t="s">
        <v>42</v>
      </c>
      <c r="P98" s="262" t="s">
        <v>289</v>
      </c>
      <c r="Q98" s="262"/>
      <c r="R98" s="262" t="s">
        <v>288</v>
      </c>
      <c r="S98" s="262" t="s">
        <v>42</v>
      </c>
      <c r="T98" s="262" t="s">
        <v>289</v>
      </c>
    </row>
    <row r="99" spans="2:20" ht="21.75" customHeight="1">
      <c r="B99" s="268">
        <v>95</v>
      </c>
      <c r="C99" s="269" t="s">
        <v>1475</v>
      </c>
      <c r="D99" s="268">
        <v>95</v>
      </c>
      <c r="E99" s="259" t="s">
        <v>493</v>
      </c>
      <c r="F99" s="259">
        <f t="shared" si="5"/>
        <v>1210234</v>
      </c>
      <c r="G99" s="259" t="s">
        <v>494</v>
      </c>
      <c r="H99" s="259" t="s">
        <v>494</v>
      </c>
      <c r="I99" s="270" t="str">
        <f t="shared" si="4"/>
        <v>OK</v>
      </c>
      <c r="J99" s="270" t="str">
        <f t="shared" si="6"/>
        <v>OK</v>
      </c>
      <c r="K99" s="267"/>
      <c r="L99" s="262">
        <v>1064250</v>
      </c>
      <c r="M99" s="262" t="s">
        <v>495</v>
      </c>
      <c r="N99" s="262" t="s">
        <v>1573</v>
      </c>
      <c r="O99" s="262" t="s">
        <v>44</v>
      </c>
      <c r="P99" s="262" t="s">
        <v>1574</v>
      </c>
      <c r="Q99" s="262"/>
      <c r="R99" s="262" t="s">
        <v>1573</v>
      </c>
      <c r="S99" s="262" t="s">
        <v>44</v>
      </c>
      <c r="T99" s="262" t="s">
        <v>1574</v>
      </c>
    </row>
    <row r="100" spans="2:20" ht="21.75" customHeight="1">
      <c r="B100" s="268">
        <v>96</v>
      </c>
      <c r="C100" s="269" t="s">
        <v>1476</v>
      </c>
      <c r="D100" s="268">
        <v>96</v>
      </c>
      <c r="E100" s="259" t="s">
        <v>496</v>
      </c>
      <c r="F100" s="259">
        <f t="shared" si="5"/>
        <v>1210235</v>
      </c>
      <c r="G100" s="259" t="s">
        <v>497</v>
      </c>
      <c r="H100" s="259" t="s">
        <v>497</v>
      </c>
      <c r="I100" s="270" t="str">
        <f t="shared" si="4"/>
        <v>OK</v>
      </c>
      <c r="J100" s="270" t="str">
        <f t="shared" si="6"/>
        <v>OK</v>
      </c>
      <c r="K100" s="267"/>
      <c r="L100" s="262">
        <v>1074833</v>
      </c>
      <c r="M100" s="262" t="s">
        <v>1290</v>
      </c>
      <c r="N100" s="262" t="s">
        <v>1218</v>
      </c>
      <c r="O100" s="262" t="s">
        <v>44</v>
      </c>
      <c r="P100" s="262" t="s">
        <v>1219</v>
      </c>
      <c r="Q100" s="262"/>
      <c r="R100" s="262" t="s">
        <v>1218</v>
      </c>
      <c r="S100" s="262" t="s">
        <v>44</v>
      </c>
      <c r="T100" s="262" t="s">
        <v>1219</v>
      </c>
    </row>
    <row r="101" spans="2:20" ht="21.75" customHeight="1">
      <c r="B101" s="268">
        <v>97</v>
      </c>
      <c r="C101" s="269" t="s">
        <v>1477</v>
      </c>
      <c r="D101" s="268">
        <v>97</v>
      </c>
      <c r="E101" s="259" t="s">
        <v>498</v>
      </c>
      <c r="F101" s="259">
        <f t="shared" si="5"/>
        <v>1210236</v>
      </c>
      <c r="G101" s="259" t="s">
        <v>499</v>
      </c>
      <c r="H101" s="259" t="s">
        <v>499</v>
      </c>
      <c r="I101" s="270" t="str">
        <f t="shared" si="4"/>
        <v>OK</v>
      </c>
      <c r="J101" s="270" t="str">
        <f t="shared" si="6"/>
        <v>OK</v>
      </c>
      <c r="K101" s="267"/>
      <c r="L101" s="262">
        <v>1059436</v>
      </c>
      <c r="M101" s="262" t="s">
        <v>500</v>
      </c>
      <c r="N101" s="262" t="s">
        <v>501</v>
      </c>
      <c r="O101" s="262" t="s">
        <v>44</v>
      </c>
      <c r="P101" s="262" t="s">
        <v>502</v>
      </c>
      <c r="Q101" s="262"/>
      <c r="R101" s="262" t="s">
        <v>501</v>
      </c>
      <c r="S101" s="262" t="s">
        <v>44</v>
      </c>
      <c r="T101" s="262" t="s">
        <v>502</v>
      </c>
    </row>
    <row r="102" spans="2:20" ht="21.75" customHeight="1">
      <c r="B102" s="268">
        <v>98</v>
      </c>
      <c r="C102" s="269" t="s">
        <v>1478</v>
      </c>
      <c r="D102" s="268">
        <v>98</v>
      </c>
      <c r="E102" s="259" t="s">
        <v>503</v>
      </c>
      <c r="F102" s="259">
        <f t="shared" si="5"/>
        <v>1210542</v>
      </c>
      <c r="G102" s="259" t="s">
        <v>504</v>
      </c>
      <c r="H102" s="259" t="s">
        <v>504</v>
      </c>
      <c r="I102" s="270" t="str">
        <f t="shared" si="4"/>
        <v>OK</v>
      </c>
      <c r="J102" s="270" t="str">
        <f t="shared" si="6"/>
        <v>OK</v>
      </c>
      <c r="K102" s="267"/>
      <c r="L102" s="262">
        <v>1065968</v>
      </c>
      <c r="M102" s="262" t="s">
        <v>505</v>
      </c>
      <c r="N102" s="262" t="s">
        <v>506</v>
      </c>
      <c r="O102" s="262" t="s">
        <v>402</v>
      </c>
      <c r="P102" s="262" t="s">
        <v>507</v>
      </c>
      <c r="Q102" s="262"/>
      <c r="R102" s="262" t="s">
        <v>506</v>
      </c>
      <c r="S102" s="262" t="s">
        <v>402</v>
      </c>
      <c r="T102" s="262" t="s">
        <v>507</v>
      </c>
    </row>
    <row r="103" spans="2:20" ht="21.75" customHeight="1">
      <c r="B103" s="268">
        <v>99</v>
      </c>
      <c r="C103" s="272" t="s">
        <v>1479</v>
      </c>
      <c r="D103" s="268">
        <v>99</v>
      </c>
      <c r="E103" s="259" t="s">
        <v>508</v>
      </c>
      <c r="F103" s="259">
        <f t="shared" si="5"/>
        <v>1210328</v>
      </c>
      <c r="G103" s="259" t="s">
        <v>509</v>
      </c>
      <c r="H103" s="259" t="s">
        <v>509</v>
      </c>
      <c r="I103" s="270" t="str">
        <f t="shared" si="4"/>
        <v>OK</v>
      </c>
      <c r="J103" s="270" t="str">
        <f t="shared" si="6"/>
        <v>OK</v>
      </c>
      <c r="K103" s="267"/>
      <c r="L103" s="262">
        <v>1066600</v>
      </c>
      <c r="M103" s="262" t="s">
        <v>510</v>
      </c>
      <c r="N103" s="262" t="s">
        <v>511</v>
      </c>
      <c r="O103" s="262" t="s">
        <v>42</v>
      </c>
      <c r="P103" s="262" t="s">
        <v>512</v>
      </c>
      <c r="Q103" s="262"/>
      <c r="R103" s="262" t="s">
        <v>511</v>
      </c>
      <c r="S103" s="262" t="s">
        <v>42</v>
      </c>
      <c r="T103" s="262" t="s">
        <v>512</v>
      </c>
    </row>
    <row r="104" spans="2:20" ht="21.75" customHeight="1">
      <c r="B104" s="268">
        <v>100</v>
      </c>
      <c r="C104" s="272" t="s">
        <v>1480</v>
      </c>
      <c r="D104" s="268">
        <v>100</v>
      </c>
      <c r="E104" s="259" t="s">
        <v>513</v>
      </c>
      <c r="F104" s="259">
        <f t="shared" si="5"/>
        <v>1210332</v>
      </c>
      <c r="G104" s="259" t="s">
        <v>514</v>
      </c>
      <c r="H104" s="259" t="s">
        <v>514</v>
      </c>
      <c r="I104" s="270" t="str">
        <f t="shared" si="4"/>
        <v>OK</v>
      </c>
      <c r="J104" s="270" t="str">
        <f t="shared" si="6"/>
        <v>OK</v>
      </c>
      <c r="K104" s="267"/>
      <c r="L104" s="262">
        <v>1061825</v>
      </c>
      <c r="M104" s="262" t="s">
        <v>1288</v>
      </c>
      <c r="N104" s="262" t="s">
        <v>440</v>
      </c>
      <c r="O104" s="262" t="s">
        <v>44</v>
      </c>
      <c r="P104" s="262" t="s">
        <v>441</v>
      </c>
      <c r="Q104" s="262"/>
      <c r="R104" s="262" t="s">
        <v>440</v>
      </c>
      <c r="S104" s="262" t="s">
        <v>44</v>
      </c>
      <c r="T104" s="262" t="s">
        <v>441</v>
      </c>
    </row>
    <row r="105" spans="2:20" ht="21.75" customHeight="1">
      <c r="B105" s="268">
        <v>101</v>
      </c>
      <c r="C105" s="272" t="s">
        <v>1481</v>
      </c>
      <c r="D105" s="268">
        <v>101</v>
      </c>
      <c r="E105" s="259" t="s">
        <v>515</v>
      </c>
      <c r="F105" s="259">
        <f t="shared" si="5"/>
        <v>1210333</v>
      </c>
      <c r="G105" s="259" t="s">
        <v>516</v>
      </c>
      <c r="H105" s="259" t="s">
        <v>516</v>
      </c>
      <c r="I105" s="270" t="str">
        <f t="shared" si="4"/>
        <v>OK</v>
      </c>
      <c r="J105" s="270" t="str">
        <f t="shared" si="6"/>
        <v>OK</v>
      </c>
      <c r="K105" s="267"/>
      <c r="L105" s="262">
        <v>1065085</v>
      </c>
      <c r="M105" s="262" t="s">
        <v>1291</v>
      </c>
      <c r="N105" s="262" t="s">
        <v>629</v>
      </c>
      <c r="O105" s="262" t="s">
        <v>44</v>
      </c>
      <c r="P105" s="262" t="s">
        <v>1153</v>
      </c>
      <c r="Q105" s="262"/>
      <c r="R105" s="262" t="s">
        <v>629</v>
      </c>
      <c r="S105" s="262" t="s">
        <v>44</v>
      </c>
      <c r="T105" s="262" t="s">
        <v>1153</v>
      </c>
    </row>
    <row r="106" spans="2:20" ht="21.75" customHeight="1">
      <c r="B106" s="268">
        <v>102</v>
      </c>
      <c r="C106" s="272" t="s">
        <v>1482</v>
      </c>
      <c r="D106" s="268">
        <v>102</v>
      </c>
      <c r="E106" s="259" t="s">
        <v>518</v>
      </c>
      <c r="F106" s="259">
        <f t="shared" si="5"/>
        <v>1210334</v>
      </c>
      <c r="G106" s="259" t="s">
        <v>519</v>
      </c>
      <c r="H106" s="259" t="s">
        <v>519</v>
      </c>
      <c r="I106" s="270" t="str">
        <f t="shared" si="4"/>
        <v>OK</v>
      </c>
      <c r="J106" s="270" t="str">
        <f t="shared" si="6"/>
        <v>OK</v>
      </c>
      <c r="K106" s="267"/>
      <c r="L106" s="262">
        <v>1065085</v>
      </c>
      <c r="M106" s="262" t="s">
        <v>1291</v>
      </c>
      <c r="N106" s="262" t="s">
        <v>629</v>
      </c>
      <c r="O106" s="262" t="s">
        <v>44</v>
      </c>
      <c r="P106" s="262" t="s">
        <v>1153</v>
      </c>
      <c r="Q106" s="262"/>
      <c r="R106" s="262" t="s">
        <v>629</v>
      </c>
      <c r="S106" s="262" t="s">
        <v>44</v>
      </c>
      <c r="T106" s="262" t="s">
        <v>1153</v>
      </c>
    </row>
    <row r="107" spans="2:20" ht="21.75" customHeight="1">
      <c r="B107" s="268">
        <v>103</v>
      </c>
      <c r="C107" s="272" t="s">
        <v>1483</v>
      </c>
      <c r="D107" s="268">
        <v>103</v>
      </c>
      <c r="E107" s="259" t="s">
        <v>520</v>
      </c>
      <c r="F107" s="259">
        <f t="shared" si="5"/>
        <v>1210335</v>
      </c>
      <c r="G107" s="259" t="s">
        <v>521</v>
      </c>
      <c r="H107" s="259" t="s">
        <v>521</v>
      </c>
      <c r="I107" s="270" t="str">
        <f t="shared" si="4"/>
        <v>OK</v>
      </c>
      <c r="J107" s="270" t="str">
        <f t="shared" si="6"/>
        <v>OK</v>
      </c>
      <c r="K107" s="267"/>
      <c r="L107" s="262">
        <v>1066516</v>
      </c>
      <c r="M107" s="262" t="s">
        <v>1292</v>
      </c>
      <c r="N107" s="262" t="s">
        <v>522</v>
      </c>
      <c r="O107" s="262" t="s">
        <v>44</v>
      </c>
      <c r="P107" s="262" t="s">
        <v>70</v>
      </c>
      <c r="Q107" s="262"/>
      <c r="R107" s="262" t="s">
        <v>522</v>
      </c>
      <c r="S107" s="262" t="s">
        <v>44</v>
      </c>
      <c r="T107" s="262" t="s">
        <v>70</v>
      </c>
    </row>
    <row r="108" spans="2:20" ht="21.75" customHeight="1">
      <c r="B108" s="268">
        <v>104</v>
      </c>
      <c r="C108" s="272" t="s">
        <v>1484</v>
      </c>
      <c r="D108" s="268">
        <v>104</v>
      </c>
      <c r="E108" s="259" t="s">
        <v>523</v>
      </c>
      <c r="F108" s="259">
        <f t="shared" si="5"/>
        <v>1210336</v>
      </c>
      <c r="G108" s="259" t="s">
        <v>524</v>
      </c>
      <c r="H108" s="259" t="s">
        <v>524</v>
      </c>
      <c r="I108" s="270" t="str">
        <f t="shared" si="4"/>
        <v>OK</v>
      </c>
      <c r="J108" s="270" t="str">
        <f t="shared" si="6"/>
        <v>OK</v>
      </c>
      <c r="K108" s="267"/>
      <c r="L108" s="262">
        <v>1059654</v>
      </c>
      <c r="M108" s="262" t="s">
        <v>525</v>
      </c>
      <c r="N108" s="262" t="s">
        <v>526</v>
      </c>
      <c r="O108" s="262" t="s">
        <v>44</v>
      </c>
      <c r="P108" s="262" t="s">
        <v>527</v>
      </c>
      <c r="Q108" s="262"/>
      <c r="R108" s="262" t="s">
        <v>526</v>
      </c>
      <c r="S108" s="262" t="s">
        <v>44</v>
      </c>
      <c r="T108" s="262" t="s">
        <v>527</v>
      </c>
    </row>
    <row r="109" spans="2:20" ht="21.75" customHeight="1">
      <c r="B109" s="268">
        <v>105</v>
      </c>
      <c r="C109" s="272" t="s">
        <v>1485</v>
      </c>
      <c r="D109" s="268">
        <v>105</v>
      </c>
      <c r="E109" s="259" t="s">
        <v>528</v>
      </c>
      <c r="F109" s="259">
        <f t="shared" si="5"/>
        <v>1210400</v>
      </c>
      <c r="G109" s="259" t="s">
        <v>529</v>
      </c>
      <c r="H109" s="259" t="s">
        <v>529</v>
      </c>
      <c r="I109" s="270" t="str">
        <f t="shared" si="4"/>
        <v>OK</v>
      </c>
      <c r="J109" s="270" t="str">
        <f t="shared" si="6"/>
        <v>OK</v>
      </c>
      <c r="K109" s="267"/>
      <c r="L109" s="262">
        <v>1063849</v>
      </c>
      <c r="M109" s="262" t="s">
        <v>1293</v>
      </c>
      <c r="N109" s="262" t="s">
        <v>530</v>
      </c>
      <c r="O109" s="262" t="s">
        <v>44</v>
      </c>
      <c r="P109" s="262" t="s">
        <v>1575</v>
      </c>
      <c r="Q109" s="262"/>
      <c r="R109" s="262" t="s">
        <v>530</v>
      </c>
      <c r="S109" s="262" t="s">
        <v>44</v>
      </c>
      <c r="T109" s="262" t="s">
        <v>1575</v>
      </c>
    </row>
    <row r="110" spans="2:20" ht="21.75" customHeight="1">
      <c r="B110" s="268">
        <v>106</v>
      </c>
      <c r="C110" s="272" t="s">
        <v>1486</v>
      </c>
      <c r="D110" s="268">
        <v>106</v>
      </c>
      <c r="E110" s="259" t="s">
        <v>531</v>
      </c>
      <c r="F110" s="259">
        <f t="shared" si="5"/>
        <v>1210344</v>
      </c>
      <c r="G110" s="259" t="s">
        <v>532</v>
      </c>
      <c r="H110" s="259" t="s">
        <v>532</v>
      </c>
      <c r="I110" s="270" t="str">
        <f t="shared" si="4"/>
        <v>OK</v>
      </c>
      <c r="J110" s="270" t="str">
        <f t="shared" si="6"/>
        <v>OK</v>
      </c>
      <c r="K110" s="267"/>
      <c r="L110" s="262">
        <v>1054939</v>
      </c>
      <c r="M110" s="262" t="s">
        <v>1242</v>
      </c>
      <c r="N110" s="262" t="s">
        <v>533</v>
      </c>
      <c r="O110" s="262" t="s">
        <v>267</v>
      </c>
      <c r="P110" s="262" t="s">
        <v>268</v>
      </c>
      <c r="Q110" s="262"/>
      <c r="R110" s="262" t="s">
        <v>533</v>
      </c>
      <c r="S110" s="262" t="s">
        <v>267</v>
      </c>
      <c r="T110" s="262" t="s">
        <v>268</v>
      </c>
    </row>
    <row r="111" spans="2:20" ht="21.75" customHeight="1">
      <c r="B111" s="268">
        <v>107</v>
      </c>
      <c r="C111" s="272" t="s">
        <v>1487</v>
      </c>
      <c r="D111" s="268">
        <v>107</v>
      </c>
      <c r="E111" s="259" t="s">
        <v>534</v>
      </c>
      <c r="F111" s="259">
        <f t="shared" si="5"/>
        <v>1210346</v>
      </c>
      <c r="G111" s="259" t="s">
        <v>535</v>
      </c>
      <c r="H111" s="259" t="s">
        <v>535</v>
      </c>
      <c r="I111" s="270" t="str">
        <f t="shared" si="4"/>
        <v>OK</v>
      </c>
      <c r="J111" s="270" t="str">
        <f t="shared" si="6"/>
        <v>OK</v>
      </c>
      <c r="K111" s="267"/>
      <c r="L111" s="262">
        <v>1061825</v>
      </c>
      <c r="M111" s="262" t="s">
        <v>1288</v>
      </c>
      <c r="N111" s="262" t="s">
        <v>440</v>
      </c>
      <c r="O111" s="262" t="s">
        <v>44</v>
      </c>
      <c r="P111" s="262" t="s">
        <v>441</v>
      </c>
      <c r="Q111" s="262"/>
      <c r="R111" s="262" t="s">
        <v>440</v>
      </c>
      <c r="S111" s="262" t="s">
        <v>44</v>
      </c>
      <c r="T111" s="262" t="s">
        <v>441</v>
      </c>
    </row>
    <row r="112" spans="2:20" ht="21.75" customHeight="1">
      <c r="B112" s="268">
        <v>108</v>
      </c>
      <c r="C112" s="272" t="s">
        <v>1488</v>
      </c>
      <c r="D112" s="268">
        <v>108</v>
      </c>
      <c r="E112" s="259" t="s">
        <v>536</v>
      </c>
      <c r="F112" s="259">
        <f t="shared" si="5"/>
        <v>1210347</v>
      </c>
      <c r="G112" s="259" t="s">
        <v>537</v>
      </c>
      <c r="H112" s="259" t="s">
        <v>537</v>
      </c>
      <c r="I112" s="270" t="str">
        <f t="shared" si="4"/>
        <v>OK</v>
      </c>
      <c r="J112" s="270" t="str">
        <f t="shared" si="6"/>
        <v>OK</v>
      </c>
      <c r="K112" s="267"/>
      <c r="L112" s="262">
        <v>1066516</v>
      </c>
      <c r="M112" s="262" t="s">
        <v>1294</v>
      </c>
      <c r="N112" s="262" t="s">
        <v>522</v>
      </c>
      <c r="O112" s="262" t="s">
        <v>44</v>
      </c>
      <c r="P112" s="262" t="s">
        <v>70</v>
      </c>
      <c r="Q112" s="262"/>
      <c r="R112" s="262" t="s">
        <v>522</v>
      </c>
      <c r="S112" s="262" t="s">
        <v>44</v>
      </c>
      <c r="T112" s="262" t="s">
        <v>70</v>
      </c>
    </row>
    <row r="113" spans="2:20" ht="21.75" customHeight="1">
      <c r="B113" s="268">
        <v>109</v>
      </c>
      <c r="C113" s="272" t="s">
        <v>1576</v>
      </c>
      <c r="D113" s="268">
        <v>109</v>
      </c>
      <c r="E113" s="259">
        <v>1220046</v>
      </c>
      <c r="F113" s="259">
        <f t="shared" si="5"/>
        <v>1220046</v>
      </c>
      <c r="G113" s="259" t="s">
        <v>1577</v>
      </c>
      <c r="H113" s="259" t="s">
        <v>1577</v>
      </c>
      <c r="I113" s="270" t="str">
        <f t="shared" si="4"/>
        <v>OK</v>
      </c>
      <c r="J113" s="270" t="str">
        <f t="shared" si="6"/>
        <v>OK</v>
      </c>
      <c r="K113" s="267"/>
      <c r="L113" s="262">
        <v>1080507</v>
      </c>
      <c r="M113" s="262" t="s">
        <v>1295</v>
      </c>
      <c r="N113" s="262"/>
      <c r="O113" s="262"/>
      <c r="P113" s="262"/>
      <c r="Q113" s="262"/>
      <c r="R113" s="262"/>
      <c r="S113" s="262"/>
      <c r="T113" s="262"/>
    </row>
    <row r="114" spans="2:20" ht="21.75" customHeight="1">
      <c r="B114" s="268">
        <v>110</v>
      </c>
      <c r="C114" s="272" t="s">
        <v>1489</v>
      </c>
      <c r="D114" s="268">
        <v>110</v>
      </c>
      <c r="E114" s="259" t="s">
        <v>538</v>
      </c>
      <c r="F114" s="259">
        <f t="shared" si="5"/>
        <v>1210352</v>
      </c>
      <c r="G114" s="259" t="s">
        <v>539</v>
      </c>
      <c r="H114" s="259" t="s">
        <v>539</v>
      </c>
      <c r="I114" s="270" t="str">
        <f t="shared" si="4"/>
        <v>OK</v>
      </c>
      <c r="J114" s="270" t="str">
        <f t="shared" si="6"/>
        <v>OK</v>
      </c>
      <c r="K114" s="267"/>
      <c r="L114" s="262">
        <v>1049868</v>
      </c>
      <c r="M114" s="262" t="s">
        <v>540</v>
      </c>
      <c r="N114" s="262" t="s">
        <v>541</v>
      </c>
      <c r="O114" s="262" t="s">
        <v>44</v>
      </c>
      <c r="P114" s="262" t="s">
        <v>542</v>
      </c>
      <c r="Q114" s="262"/>
      <c r="R114" s="262" t="s">
        <v>541</v>
      </c>
      <c r="S114" s="262" t="s">
        <v>44</v>
      </c>
      <c r="T114" s="262" t="s">
        <v>542</v>
      </c>
    </row>
    <row r="115" spans="2:20" ht="21.75" customHeight="1">
      <c r="B115" s="268">
        <v>111</v>
      </c>
      <c r="C115" s="272" t="s">
        <v>1490</v>
      </c>
      <c r="D115" s="268">
        <v>111</v>
      </c>
      <c r="E115" s="259" t="s">
        <v>543</v>
      </c>
      <c r="F115" s="259">
        <f t="shared" si="5"/>
        <v>1210353</v>
      </c>
      <c r="G115" s="259" t="s">
        <v>544</v>
      </c>
      <c r="H115" s="259" t="s">
        <v>544</v>
      </c>
      <c r="I115" s="270" t="str">
        <f t="shared" si="4"/>
        <v>OK</v>
      </c>
      <c r="J115" s="270" t="str">
        <f t="shared" si="6"/>
        <v>OK</v>
      </c>
      <c r="K115" s="267"/>
      <c r="L115" s="262">
        <v>1064766</v>
      </c>
      <c r="M115" s="262" t="s">
        <v>1296</v>
      </c>
      <c r="N115" s="262" t="s">
        <v>545</v>
      </c>
      <c r="O115" s="262" t="s">
        <v>44</v>
      </c>
      <c r="P115" s="262" t="s">
        <v>546</v>
      </c>
      <c r="Q115" s="262"/>
      <c r="R115" s="262" t="s">
        <v>545</v>
      </c>
      <c r="S115" s="262" t="s">
        <v>44</v>
      </c>
      <c r="T115" s="262" t="s">
        <v>546</v>
      </c>
    </row>
    <row r="116" spans="2:20" ht="21.75" customHeight="1">
      <c r="B116" s="268">
        <v>112</v>
      </c>
      <c r="C116" s="272" t="s">
        <v>1491</v>
      </c>
      <c r="D116" s="268">
        <v>112</v>
      </c>
      <c r="E116" s="259" t="s">
        <v>547</v>
      </c>
      <c r="F116" s="259">
        <f t="shared" si="5"/>
        <v>1210401</v>
      </c>
      <c r="G116" s="259" t="s">
        <v>548</v>
      </c>
      <c r="H116" s="259" t="s">
        <v>548</v>
      </c>
      <c r="I116" s="270" t="str">
        <f t="shared" si="4"/>
        <v>OK</v>
      </c>
      <c r="J116" s="270" t="str">
        <f t="shared" si="6"/>
        <v>OK</v>
      </c>
      <c r="K116" s="267"/>
      <c r="L116" s="262">
        <v>1075222</v>
      </c>
      <c r="M116" s="262" t="s">
        <v>1297</v>
      </c>
      <c r="N116" s="262" t="s">
        <v>1578</v>
      </c>
      <c r="O116" s="262" t="s">
        <v>44</v>
      </c>
      <c r="P116" s="262" t="s">
        <v>549</v>
      </c>
      <c r="Q116" s="262"/>
      <c r="R116" s="262" t="s">
        <v>1578</v>
      </c>
      <c r="S116" s="262" t="s">
        <v>44</v>
      </c>
      <c r="T116" s="262" t="s">
        <v>549</v>
      </c>
    </row>
    <row r="117" spans="2:20" ht="21.75" customHeight="1">
      <c r="B117" s="268">
        <v>113</v>
      </c>
      <c r="C117" s="272" t="s">
        <v>1492</v>
      </c>
      <c r="D117" s="268">
        <v>113</v>
      </c>
      <c r="E117" s="259" t="s">
        <v>550</v>
      </c>
      <c r="F117" s="259">
        <f t="shared" si="5"/>
        <v>1210355</v>
      </c>
      <c r="G117" s="259" t="s">
        <v>551</v>
      </c>
      <c r="H117" s="259" t="s">
        <v>551</v>
      </c>
      <c r="I117" s="270" t="str">
        <f t="shared" si="4"/>
        <v>OK</v>
      </c>
      <c r="J117" s="270" t="str">
        <f t="shared" si="6"/>
        <v>OK</v>
      </c>
      <c r="K117" s="267"/>
      <c r="L117" s="262">
        <v>1041410</v>
      </c>
      <c r="M117" s="262" t="s">
        <v>245</v>
      </c>
      <c r="N117" s="262" t="s">
        <v>246</v>
      </c>
      <c r="O117" s="262" t="s">
        <v>42</v>
      </c>
      <c r="P117" s="262" t="s">
        <v>247</v>
      </c>
      <c r="Q117" s="262"/>
      <c r="R117" s="262" t="s">
        <v>246</v>
      </c>
      <c r="S117" s="262" t="s">
        <v>42</v>
      </c>
      <c r="T117" s="262" t="s">
        <v>247</v>
      </c>
    </row>
    <row r="118" spans="2:20" ht="21.75" customHeight="1">
      <c r="B118" s="268">
        <v>114</v>
      </c>
      <c r="C118" s="272" t="s">
        <v>1579</v>
      </c>
      <c r="D118" s="268">
        <v>114</v>
      </c>
      <c r="E118" s="259" t="s">
        <v>552</v>
      </c>
      <c r="F118" s="259">
        <f t="shared" si="5"/>
        <v>1210494</v>
      </c>
      <c r="G118" s="259" t="s">
        <v>553</v>
      </c>
      <c r="H118" s="259" t="s">
        <v>553</v>
      </c>
      <c r="I118" s="270" t="str">
        <f t="shared" si="4"/>
        <v>OK</v>
      </c>
      <c r="J118" s="270" t="str">
        <f t="shared" si="6"/>
        <v>OK</v>
      </c>
      <c r="K118" s="267"/>
      <c r="L118" s="262">
        <v>1017501</v>
      </c>
      <c r="M118" s="262" t="s">
        <v>217</v>
      </c>
      <c r="N118" s="262" t="s">
        <v>554</v>
      </c>
      <c r="O118" s="262" t="s">
        <v>42</v>
      </c>
      <c r="P118" s="262" t="s">
        <v>219</v>
      </c>
      <c r="Q118" s="262"/>
      <c r="R118" s="262" t="s">
        <v>554</v>
      </c>
      <c r="S118" s="262" t="s">
        <v>42</v>
      </c>
      <c r="T118" s="262" t="s">
        <v>219</v>
      </c>
    </row>
    <row r="119" spans="2:20" ht="21.75" customHeight="1">
      <c r="B119" s="268">
        <v>115</v>
      </c>
      <c r="C119" s="272" t="s">
        <v>1580</v>
      </c>
      <c r="D119" s="268">
        <v>115</v>
      </c>
      <c r="E119" s="259" t="s">
        <v>555</v>
      </c>
      <c r="F119" s="259">
        <f t="shared" si="5"/>
        <v>1210495</v>
      </c>
      <c r="G119" s="259" t="s">
        <v>556</v>
      </c>
      <c r="H119" s="259" t="s">
        <v>556</v>
      </c>
      <c r="I119" s="270" t="str">
        <f t="shared" si="4"/>
        <v>OK</v>
      </c>
      <c r="J119" s="270" t="str">
        <f t="shared" si="6"/>
        <v>OK</v>
      </c>
      <c r="K119" s="267"/>
      <c r="L119" s="262">
        <v>1066516</v>
      </c>
      <c r="M119" s="262" t="s">
        <v>1298</v>
      </c>
      <c r="N119" s="262" t="s">
        <v>522</v>
      </c>
      <c r="O119" s="262" t="s">
        <v>44</v>
      </c>
      <c r="P119" s="262" t="s">
        <v>70</v>
      </c>
      <c r="Q119" s="262"/>
      <c r="R119" s="262" t="s">
        <v>522</v>
      </c>
      <c r="S119" s="262" t="s">
        <v>44</v>
      </c>
      <c r="T119" s="262" t="s">
        <v>70</v>
      </c>
    </row>
    <row r="120" spans="2:20" ht="21.75" customHeight="1">
      <c r="B120" s="268">
        <v>116</v>
      </c>
      <c r="C120" s="272" t="s">
        <v>1581</v>
      </c>
      <c r="D120" s="268">
        <v>116</v>
      </c>
      <c r="E120" s="259" t="s">
        <v>557</v>
      </c>
      <c r="F120" s="259">
        <f t="shared" si="5"/>
        <v>1210496</v>
      </c>
      <c r="G120" s="259" t="s">
        <v>558</v>
      </c>
      <c r="H120" s="259" t="s">
        <v>558</v>
      </c>
      <c r="I120" s="270" t="str">
        <f t="shared" si="4"/>
        <v>OK</v>
      </c>
      <c r="J120" s="270" t="str">
        <f t="shared" si="6"/>
        <v>OK</v>
      </c>
      <c r="K120" s="267"/>
      <c r="L120" s="262">
        <v>1069378</v>
      </c>
      <c r="M120" s="262" t="s">
        <v>559</v>
      </c>
      <c r="N120" s="262" t="s">
        <v>1299</v>
      </c>
      <c r="O120" s="262" t="s">
        <v>42</v>
      </c>
      <c r="P120" s="262" t="s">
        <v>1300</v>
      </c>
      <c r="Q120" s="262" t="s">
        <v>1555</v>
      </c>
      <c r="R120" s="262" t="s">
        <v>560</v>
      </c>
      <c r="S120" s="262" t="s">
        <v>1234</v>
      </c>
      <c r="T120" s="262" t="s">
        <v>1301</v>
      </c>
    </row>
    <row r="121" spans="2:20" ht="21.75" customHeight="1">
      <c r="B121" s="268">
        <v>117</v>
      </c>
      <c r="C121" s="272" t="s">
        <v>1582</v>
      </c>
      <c r="D121" s="268">
        <v>117</v>
      </c>
      <c r="E121" s="259" t="s">
        <v>561</v>
      </c>
      <c r="F121" s="259">
        <f t="shared" si="5"/>
        <v>1210497</v>
      </c>
      <c r="G121" s="259" t="s">
        <v>562</v>
      </c>
      <c r="H121" s="259" t="s">
        <v>562</v>
      </c>
      <c r="I121" s="270" t="str">
        <f t="shared" si="4"/>
        <v>OK</v>
      </c>
      <c r="J121" s="270" t="str">
        <f t="shared" si="6"/>
        <v>OK</v>
      </c>
      <c r="K121" s="267"/>
      <c r="L121" s="262">
        <v>1059654</v>
      </c>
      <c r="M121" s="262" t="s">
        <v>525</v>
      </c>
      <c r="N121" s="262" t="s">
        <v>526</v>
      </c>
      <c r="O121" s="262" t="s">
        <v>44</v>
      </c>
      <c r="P121" s="262" t="s">
        <v>527</v>
      </c>
      <c r="Q121" s="262"/>
      <c r="R121" s="262" t="s">
        <v>526</v>
      </c>
      <c r="S121" s="262" t="s">
        <v>44</v>
      </c>
      <c r="T121" s="262" t="s">
        <v>527</v>
      </c>
    </row>
    <row r="122" spans="2:20" ht="21.75" customHeight="1">
      <c r="B122" s="268">
        <v>118</v>
      </c>
      <c r="C122" s="272" t="s">
        <v>1583</v>
      </c>
      <c r="D122" s="268">
        <v>118</v>
      </c>
      <c r="E122" s="259" t="s">
        <v>563</v>
      </c>
      <c r="F122" s="259">
        <f t="shared" si="5"/>
        <v>1210498</v>
      </c>
      <c r="G122" s="259" t="s">
        <v>564</v>
      </c>
      <c r="H122" s="259" t="s">
        <v>564</v>
      </c>
      <c r="I122" s="270" t="str">
        <f t="shared" si="4"/>
        <v>OK</v>
      </c>
      <c r="J122" s="270" t="str">
        <f t="shared" si="6"/>
        <v>OK</v>
      </c>
      <c r="K122" s="267"/>
      <c r="L122" s="262">
        <v>1075222</v>
      </c>
      <c r="M122" s="262" t="s">
        <v>1297</v>
      </c>
      <c r="N122" s="262" t="s">
        <v>1578</v>
      </c>
      <c r="O122" s="262" t="s">
        <v>44</v>
      </c>
      <c r="P122" s="262" t="s">
        <v>549</v>
      </c>
      <c r="Q122" s="262"/>
      <c r="R122" s="262" t="s">
        <v>1578</v>
      </c>
      <c r="S122" s="262" t="s">
        <v>44</v>
      </c>
      <c r="T122" s="262" t="s">
        <v>549</v>
      </c>
    </row>
    <row r="123" spans="2:20" ht="21.75" customHeight="1">
      <c r="B123" s="268">
        <v>119</v>
      </c>
      <c r="C123" s="272" t="s">
        <v>1584</v>
      </c>
      <c r="D123" s="268">
        <v>119</v>
      </c>
      <c r="E123" s="259" t="s">
        <v>565</v>
      </c>
      <c r="F123" s="259">
        <f t="shared" si="5"/>
        <v>1210499</v>
      </c>
      <c r="G123" s="259" t="s">
        <v>566</v>
      </c>
      <c r="H123" s="259" t="s">
        <v>566</v>
      </c>
      <c r="I123" s="270" t="str">
        <f t="shared" si="4"/>
        <v>OK</v>
      </c>
      <c r="J123" s="270" t="str">
        <f t="shared" si="6"/>
        <v>OK</v>
      </c>
      <c r="K123" s="267"/>
      <c r="L123" s="262">
        <v>1061258</v>
      </c>
      <c r="M123" s="262" t="s">
        <v>1302</v>
      </c>
      <c r="N123" s="262" t="s">
        <v>567</v>
      </c>
      <c r="O123" s="262" t="s">
        <v>42</v>
      </c>
      <c r="P123" s="262" t="s">
        <v>568</v>
      </c>
      <c r="Q123" s="262"/>
      <c r="R123" s="262" t="s">
        <v>567</v>
      </c>
      <c r="S123" s="262" t="s">
        <v>42</v>
      </c>
      <c r="T123" s="262" t="s">
        <v>568</v>
      </c>
    </row>
    <row r="124" spans="2:20" ht="21.75" customHeight="1">
      <c r="B124" s="268">
        <v>120</v>
      </c>
      <c r="C124" s="272" t="s">
        <v>1585</v>
      </c>
      <c r="D124" s="268">
        <v>120</v>
      </c>
      <c r="E124" s="259" t="s">
        <v>569</v>
      </c>
      <c r="F124" s="259">
        <f t="shared" si="5"/>
        <v>1210500</v>
      </c>
      <c r="G124" s="259" t="s">
        <v>570</v>
      </c>
      <c r="H124" s="259" t="s">
        <v>570</v>
      </c>
      <c r="I124" s="270" t="str">
        <f t="shared" si="4"/>
        <v>OK</v>
      </c>
      <c r="J124" s="270" t="str">
        <f t="shared" si="6"/>
        <v>OK</v>
      </c>
      <c r="K124" s="267"/>
      <c r="L124" s="262">
        <v>1057772</v>
      </c>
      <c r="M124" s="262" t="s">
        <v>363</v>
      </c>
      <c r="N124" s="262" t="s">
        <v>571</v>
      </c>
      <c r="O124" s="262" t="s">
        <v>44</v>
      </c>
      <c r="P124" s="262" t="s">
        <v>365</v>
      </c>
      <c r="Q124" s="262"/>
      <c r="R124" s="262" t="s">
        <v>571</v>
      </c>
      <c r="S124" s="262" t="s">
        <v>44</v>
      </c>
      <c r="T124" s="262" t="s">
        <v>365</v>
      </c>
    </row>
    <row r="125" spans="2:20" ht="21.75" customHeight="1">
      <c r="B125" s="268">
        <v>121</v>
      </c>
      <c r="C125" s="272" t="s">
        <v>1586</v>
      </c>
      <c r="D125" s="268">
        <v>121</v>
      </c>
      <c r="E125" s="259">
        <v>1220047</v>
      </c>
      <c r="F125" s="259">
        <f t="shared" si="5"/>
        <v>1220047</v>
      </c>
      <c r="G125" s="259" t="s">
        <v>1587</v>
      </c>
      <c r="H125" s="259" t="s">
        <v>1587</v>
      </c>
      <c r="I125" s="270" t="str">
        <f t="shared" si="4"/>
        <v>OK</v>
      </c>
      <c r="J125" s="270" t="str">
        <f t="shared" si="6"/>
        <v>OK</v>
      </c>
      <c r="K125" s="267"/>
      <c r="L125" s="262">
        <v>1080507</v>
      </c>
      <c r="M125" s="262" t="s">
        <v>1303</v>
      </c>
      <c r="N125" s="262"/>
      <c r="O125" s="262"/>
      <c r="P125" s="262"/>
      <c r="Q125" s="262"/>
      <c r="R125" s="262"/>
      <c r="S125" s="262"/>
      <c r="T125" s="262"/>
    </row>
    <row r="126" spans="2:20" ht="21.75" customHeight="1">
      <c r="B126" s="268">
        <v>122</v>
      </c>
      <c r="C126" s="272" t="s">
        <v>1588</v>
      </c>
      <c r="D126" s="268">
        <v>122</v>
      </c>
      <c r="E126" s="259" t="s">
        <v>572</v>
      </c>
      <c r="F126" s="259">
        <f t="shared" si="5"/>
        <v>1210502</v>
      </c>
      <c r="G126" s="259" t="s">
        <v>573</v>
      </c>
      <c r="H126" s="259" t="s">
        <v>573</v>
      </c>
      <c r="I126" s="270" t="str">
        <f t="shared" si="4"/>
        <v>OK</v>
      </c>
      <c r="J126" s="270" t="str">
        <f t="shared" si="6"/>
        <v>OK</v>
      </c>
      <c r="K126" s="267"/>
      <c r="L126" s="262">
        <v>1068745</v>
      </c>
      <c r="M126" s="262" t="s">
        <v>287</v>
      </c>
      <c r="N126" s="262" t="s">
        <v>574</v>
      </c>
      <c r="O126" s="262" t="s">
        <v>42</v>
      </c>
      <c r="P126" s="262" t="s">
        <v>289</v>
      </c>
      <c r="Q126" s="262"/>
      <c r="R126" s="262" t="s">
        <v>574</v>
      </c>
      <c r="S126" s="262" t="s">
        <v>42</v>
      </c>
      <c r="T126" s="262" t="s">
        <v>289</v>
      </c>
    </row>
    <row r="127" spans="2:20" ht="21.75" customHeight="1">
      <c r="B127" s="268">
        <v>123</v>
      </c>
      <c r="C127" s="272" t="s">
        <v>1589</v>
      </c>
      <c r="D127" s="268">
        <v>123</v>
      </c>
      <c r="E127" s="259" t="s">
        <v>575</v>
      </c>
      <c r="F127" s="259">
        <f t="shared" si="5"/>
        <v>1210503</v>
      </c>
      <c r="G127" s="259" t="s">
        <v>576</v>
      </c>
      <c r="H127" s="259" t="s">
        <v>576</v>
      </c>
      <c r="I127" s="270" t="str">
        <f t="shared" si="4"/>
        <v>OK</v>
      </c>
      <c r="J127" s="270" t="str">
        <f t="shared" si="6"/>
        <v>OK</v>
      </c>
      <c r="K127" s="267"/>
      <c r="L127" s="262">
        <v>1061825</v>
      </c>
      <c r="M127" s="262" t="s">
        <v>1288</v>
      </c>
      <c r="N127" s="262" t="s">
        <v>577</v>
      </c>
      <c r="O127" s="262" t="s">
        <v>44</v>
      </c>
      <c r="P127" s="262" t="s">
        <v>441</v>
      </c>
      <c r="Q127" s="262"/>
      <c r="R127" s="262" t="s">
        <v>577</v>
      </c>
      <c r="S127" s="262" t="s">
        <v>44</v>
      </c>
      <c r="T127" s="262" t="s">
        <v>441</v>
      </c>
    </row>
    <row r="128" spans="2:20" ht="21.75" customHeight="1">
      <c r="B128" s="268">
        <v>124</v>
      </c>
      <c r="C128" s="272" t="s">
        <v>1590</v>
      </c>
      <c r="D128" s="268">
        <v>124</v>
      </c>
      <c r="E128" s="259" t="s">
        <v>578</v>
      </c>
      <c r="F128" s="259">
        <f t="shared" si="5"/>
        <v>1210504</v>
      </c>
      <c r="G128" s="259" t="s">
        <v>579</v>
      </c>
      <c r="H128" s="259" t="s">
        <v>579</v>
      </c>
      <c r="I128" s="270" t="str">
        <f t="shared" si="4"/>
        <v>OK</v>
      </c>
      <c r="J128" s="270" t="str">
        <f t="shared" si="6"/>
        <v>OK</v>
      </c>
      <c r="K128" s="267"/>
      <c r="L128" s="262">
        <v>1051634</v>
      </c>
      <c r="M128" s="262" t="s">
        <v>302</v>
      </c>
      <c r="N128" s="262" t="s">
        <v>1432</v>
      </c>
      <c r="O128" s="262" t="s">
        <v>42</v>
      </c>
      <c r="P128" s="262" t="s">
        <v>303</v>
      </c>
      <c r="Q128" s="262"/>
      <c r="R128" s="262" t="s">
        <v>1432</v>
      </c>
      <c r="S128" s="262" t="s">
        <v>42</v>
      </c>
      <c r="T128" s="262" t="s">
        <v>303</v>
      </c>
    </row>
    <row r="129" spans="2:20" ht="21.75" customHeight="1">
      <c r="B129" s="268">
        <v>125</v>
      </c>
      <c r="C129" s="272" t="s">
        <v>1591</v>
      </c>
      <c r="D129" s="268">
        <v>125</v>
      </c>
      <c r="E129" s="259" t="s">
        <v>580</v>
      </c>
      <c r="F129" s="259">
        <f t="shared" si="5"/>
        <v>1210505</v>
      </c>
      <c r="G129" s="259" t="s">
        <v>581</v>
      </c>
      <c r="H129" s="259" t="s">
        <v>581</v>
      </c>
      <c r="I129" s="270" t="str">
        <f t="shared" si="4"/>
        <v>OK</v>
      </c>
      <c r="J129" s="270" t="str">
        <f t="shared" si="6"/>
        <v>OK</v>
      </c>
      <c r="K129" s="267"/>
      <c r="L129" s="262">
        <v>1063669</v>
      </c>
      <c r="M129" s="262" t="s">
        <v>1289</v>
      </c>
      <c r="N129" s="262" t="s">
        <v>582</v>
      </c>
      <c r="O129" s="262" t="s">
        <v>44</v>
      </c>
      <c r="P129" s="262" t="s">
        <v>449</v>
      </c>
      <c r="Q129" s="262"/>
      <c r="R129" s="262" t="s">
        <v>582</v>
      </c>
      <c r="S129" s="262" t="s">
        <v>44</v>
      </c>
      <c r="T129" s="262" t="s">
        <v>449</v>
      </c>
    </row>
    <row r="130" spans="2:20" ht="21.75" customHeight="1">
      <c r="B130" s="268">
        <v>126</v>
      </c>
      <c r="C130" s="272" t="s">
        <v>1592</v>
      </c>
      <c r="D130" s="268">
        <v>126</v>
      </c>
      <c r="E130" s="259" t="s">
        <v>583</v>
      </c>
      <c r="F130" s="259">
        <f t="shared" si="5"/>
        <v>1210506</v>
      </c>
      <c r="G130" s="259" t="s">
        <v>584</v>
      </c>
      <c r="H130" s="259" t="s">
        <v>584</v>
      </c>
      <c r="I130" s="270" t="str">
        <f t="shared" si="4"/>
        <v>OK</v>
      </c>
      <c r="J130" s="270" t="str">
        <f t="shared" si="6"/>
        <v>OK</v>
      </c>
      <c r="K130" s="267"/>
      <c r="L130" s="262">
        <v>1063233</v>
      </c>
      <c r="M130" s="262" t="s">
        <v>1304</v>
      </c>
      <c r="N130" s="262" t="s">
        <v>585</v>
      </c>
      <c r="O130" s="262" t="s">
        <v>44</v>
      </c>
      <c r="P130" s="262" t="s">
        <v>586</v>
      </c>
      <c r="Q130" s="262"/>
      <c r="R130" s="262" t="s">
        <v>585</v>
      </c>
      <c r="S130" s="262" t="s">
        <v>44</v>
      </c>
      <c r="T130" s="262" t="s">
        <v>586</v>
      </c>
    </row>
    <row r="131" spans="2:20" ht="21.75" customHeight="1">
      <c r="B131" s="268">
        <v>127</v>
      </c>
      <c r="C131" s="272" t="s">
        <v>587</v>
      </c>
      <c r="D131" s="268">
        <v>127</v>
      </c>
      <c r="E131" s="259" t="s">
        <v>588</v>
      </c>
      <c r="F131" s="259">
        <f t="shared" si="5"/>
        <v>1210507</v>
      </c>
      <c r="G131" s="259" t="s">
        <v>589</v>
      </c>
      <c r="H131" s="259" t="s">
        <v>589</v>
      </c>
      <c r="I131" s="270" t="str">
        <f t="shared" si="4"/>
        <v>OK</v>
      </c>
      <c r="J131" s="270" t="str">
        <f t="shared" si="6"/>
        <v>OK</v>
      </c>
      <c r="K131" s="267"/>
      <c r="L131" s="262">
        <v>1064826</v>
      </c>
      <c r="M131" s="262" t="s">
        <v>590</v>
      </c>
      <c r="N131" s="262" t="s">
        <v>591</v>
      </c>
      <c r="O131" s="262" t="s">
        <v>44</v>
      </c>
      <c r="P131" s="262" t="s">
        <v>592</v>
      </c>
      <c r="Q131" s="262"/>
      <c r="R131" s="262" t="s">
        <v>591</v>
      </c>
      <c r="S131" s="262" t="s">
        <v>44</v>
      </c>
      <c r="T131" s="262" t="s">
        <v>592</v>
      </c>
    </row>
    <row r="132" spans="2:20" ht="21.75" customHeight="1">
      <c r="B132" s="268">
        <v>128</v>
      </c>
      <c r="C132" s="272" t="s">
        <v>1593</v>
      </c>
      <c r="D132" s="268">
        <v>128</v>
      </c>
      <c r="E132" s="259" t="s">
        <v>593</v>
      </c>
      <c r="F132" s="259">
        <f t="shared" si="5"/>
        <v>1210508</v>
      </c>
      <c r="G132" s="259" t="s">
        <v>594</v>
      </c>
      <c r="H132" s="259" t="s">
        <v>594</v>
      </c>
      <c r="I132" s="270" t="str">
        <f t="shared" si="4"/>
        <v>OK</v>
      </c>
      <c r="J132" s="270" t="str">
        <f t="shared" si="6"/>
        <v>OK</v>
      </c>
      <c r="K132" s="267"/>
      <c r="L132" s="262">
        <v>1061825</v>
      </c>
      <c r="M132" s="262" t="s">
        <v>1288</v>
      </c>
      <c r="N132" s="262" t="s">
        <v>577</v>
      </c>
      <c r="O132" s="262" t="s">
        <v>44</v>
      </c>
      <c r="P132" s="262" t="s">
        <v>441</v>
      </c>
      <c r="Q132" s="262"/>
      <c r="R132" s="262" t="s">
        <v>577</v>
      </c>
      <c r="S132" s="262" t="s">
        <v>44</v>
      </c>
      <c r="T132" s="262" t="s">
        <v>441</v>
      </c>
    </row>
    <row r="133" spans="2:20" ht="21.75" customHeight="1">
      <c r="B133" s="268">
        <v>129</v>
      </c>
      <c r="C133" s="272" t="s">
        <v>1594</v>
      </c>
      <c r="D133" s="268">
        <v>129</v>
      </c>
      <c r="E133" s="259" t="s">
        <v>595</v>
      </c>
      <c r="F133" s="259">
        <f t="shared" si="5"/>
        <v>1210510</v>
      </c>
      <c r="G133" s="259" t="s">
        <v>596</v>
      </c>
      <c r="H133" s="259" t="s">
        <v>596</v>
      </c>
      <c r="I133" s="270" t="str">
        <f t="shared" ref="I133:I170" si="7">IF(COUNTIF($G$5:$G$338,G133)=1,"OK","重複あり！")</f>
        <v>OK</v>
      </c>
      <c r="J133" s="270" t="str">
        <f t="shared" si="6"/>
        <v>OK</v>
      </c>
      <c r="K133" s="267"/>
      <c r="L133" s="262">
        <v>1065085</v>
      </c>
      <c r="M133" s="262" t="s">
        <v>517</v>
      </c>
      <c r="N133" s="262" t="s">
        <v>629</v>
      </c>
      <c r="O133" s="262" t="s">
        <v>44</v>
      </c>
      <c r="P133" s="262" t="s">
        <v>1153</v>
      </c>
      <c r="Q133" s="262"/>
      <c r="R133" s="262" t="s">
        <v>629</v>
      </c>
      <c r="S133" s="262" t="s">
        <v>44</v>
      </c>
      <c r="T133" s="262" t="s">
        <v>1153</v>
      </c>
    </row>
    <row r="134" spans="2:20" ht="21.75" customHeight="1">
      <c r="B134" s="268">
        <v>130</v>
      </c>
      <c r="C134" s="272" t="s">
        <v>1206</v>
      </c>
      <c r="D134" s="268">
        <v>130</v>
      </c>
      <c r="E134" s="259" t="s">
        <v>597</v>
      </c>
      <c r="F134" s="259">
        <f t="shared" ref="F134:F259" si="8">VALUE(E134)</f>
        <v>1210532</v>
      </c>
      <c r="G134" s="259" t="s">
        <v>598</v>
      </c>
      <c r="H134" s="259" t="s">
        <v>598</v>
      </c>
      <c r="I134" s="270" t="str">
        <f t="shared" si="7"/>
        <v>OK</v>
      </c>
      <c r="J134" s="270" t="str">
        <f t="shared" ref="J134:J259" si="9">IF(EXACT(G134,H134),"OK","変更あり！")</f>
        <v>OK</v>
      </c>
      <c r="K134" s="267"/>
      <c r="L134" s="262">
        <v>1069075</v>
      </c>
      <c r="M134" s="262" t="s">
        <v>1217</v>
      </c>
      <c r="N134" s="262" t="s">
        <v>394</v>
      </c>
      <c r="O134" s="262" t="s">
        <v>44</v>
      </c>
      <c r="P134" s="262" t="s">
        <v>43</v>
      </c>
      <c r="Q134" s="262"/>
      <c r="R134" s="262" t="s">
        <v>394</v>
      </c>
      <c r="S134" s="262" t="s">
        <v>44</v>
      </c>
      <c r="T134" s="262" t="s">
        <v>43</v>
      </c>
    </row>
    <row r="135" spans="2:20" ht="21.75" customHeight="1">
      <c r="B135" s="268">
        <v>131</v>
      </c>
      <c r="C135" s="272" t="s">
        <v>1595</v>
      </c>
      <c r="D135" s="268">
        <v>131</v>
      </c>
      <c r="E135" s="259" t="s">
        <v>599</v>
      </c>
      <c r="F135" s="259">
        <f t="shared" si="8"/>
        <v>1210512</v>
      </c>
      <c r="G135" s="259" t="s">
        <v>600</v>
      </c>
      <c r="H135" s="259" t="s">
        <v>600</v>
      </c>
      <c r="I135" s="270" t="str">
        <f t="shared" si="7"/>
        <v>OK</v>
      </c>
      <c r="J135" s="270" t="str">
        <f t="shared" si="9"/>
        <v>OK</v>
      </c>
      <c r="K135" s="267"/>
      <c r="L135" s="262">
        <v>1068990</v>
      </c>
      <c r="M135" s="262" t="s">
        <v>1305</v>
      </c>
      <c r="N135" s="262" t="s">
        <v>1221</v>
      </c>
      <c r="O135" s="262" t="s">
        <v>44</v>
      </c>
      <c r="P135" s="262" t="s">
        <v>601</v>
      </c>
      <c r="Q135" s="262"/>
      <c r="R135" s="262" t="s">
        <v>1221</v>
      </c>
      <c r="S135" s="262" t="s">
        <v>44</v>
      </c>
      <c r="T135" s="262" t="s">
        <v>601</v>
      </c>
    </row>
    <row r="136" spans="2:20" ht="21.75" customHeight="1">
      <c r="B136" s="268">
        <v>132</v>
      </c>
      <c r="C136" s="272" t="s">
        <v>1493</v>
      </c>
      <c r="D136" s="268">
        <v>132</v>
      </c>
      <c r="E136" s="259" t="s">
        <v>602</v>
      </c>
      <c r="F136" s="259">
        <f t="shared" si="8"/>
        <v>1210535</v>
      </c>
      <c r="G136" s="259" t="s">
        <v>603</v>
      </c>
      <c r="H136" s="259" t="s">
        <v>603</v>
      </c>
      <c r="I136" s="270" t="str">
        <f t="shared" si="7"/>
        <v>OK</v>
      </c>
      <c r="J136" s="270" t="str">
        <f t="shared" si="9"/>
        <v>OK</v>
      </c>
      <c r="K136" s="267"/>
      <c r="L136" s="262">
        <v>1058272</v>
      </c>
      <c r="M136" s="262" t="s">
        <v>1306</v>
      </c>
      <c r="N136" s="262" t="s">
        <v>1222</v>
      </c>
      <c r="O136" s="262" t="s">
        <v>44</v>
      </c>
      <c r="P136" s="262" t="s">
        <v>604</v>
      </c>
      <c r="Q136" s="262"/>
      <c r="R136" s="262" t="s">
        <v>1222</v>
      </c>
      <c r="S136" s="262" t="s">
        <v>44</v>
      </c>
      <c r="T136" s="262" t="s">
        <v>604</v>
      </c>
    </row>
    <row r="137" spans="2:20" ht="21.75" customHeight="1">
      <c r="B137" s="268">
        <v>133</v>
      </c>
      <c r="C137" s="272" t="s">
        <v>1494</v>
      </c>
      <c r="D137" s="268">
        <v>133</v>
      </c>
      <c r="E137" s="259" t="s">
        <v>605</v>
      </c>
      <c r="F137" s="259">
        <f t="shared" si="8"/>
        <v>1210581</v>
      </c>
      <c r="G137" s="259" t="s">
        <v>1596</v>
      </c>
      <c r="H137" s="259" t="s">
        <v>1596</v>
      </c>
      <c r="I137" s="270" t="str">
        <f t="shared" si="7"/>
        <v>OK</v>
      </c>
      <c r="J137" s="270" t="str">
        <f t="shared" si="9"/>
        <v>OK</v>
      </c>
      <c r="K137" s="267"/>
      <c r="L137" s="262">
        <v>1060101</v>
      </c>
      <c r="M137" s="262" t="s">
        <v>1307</v>
      </c>
      <c r="N137" s="262" t="s">
        <v>606</v>
      </c>
      <c r="O137" s="262" t="s">
        <v>44</v>
      </c>
      <c r="P137" s="262" t="s">
        <v>607</v>
      </c>
      <c r="Q137" s="262"/>
      <c r="R137" s="262" t="s">
        <v>606</v>
      </c>
      <c r="S137" s="262" t="s">
        <v>44</v>
      </c>
      <c r="T137" s="262" t="s">
        <v>607</v>
      </c>
    </row>
    <row r="138" spans="2:20" ht="21.75" customHeight="1">
      <c r="B138" s="268">
        <v>134</v>
      </c>
      <c r="C138" s="272" t="s">
        <v>1495</v>
      </c>
      <c r="D138" s="268">
        <v>134</v>
      </c>
      <c r="E138" s="259" t="s">
        <v>608</v>
      </c>
      <c r="F138" s="259">
        <f t="shared" si="8"/>
        <v>1210582</v>
      </c>
      <c r="G138" s="259" t="s">
        <v>609</v>
      </c>
      <c r="H138" s="259" t="s">
        <v>609</v>
      </c>
      <c r="I138" s="270" t="str">
        <f t="shared" si="7"/>
        <v>OK</v>
      </c>
      <c r="J138" s="270" t="str">
        <f t="shared" si="9"/>
        <v>OK</v>
      </c>
      <c r="K138" s="267"/>
      <c r="L138" s="262">
        <v>1071410</v>
      </c>
      <c r="M138" s="262" t="s">
        <v>1308</v>
      </c>
      <c r="N138" s="262" t="s">
        <v>610</v>
      </c>
      <c r="O138" s="262" t="s">
        <v>44</v>
      </c>
      <c r="P138" s="262" t="s">
        <v>611</v>
      </c>
      <c r="Q138" s="262"/>
      <c r="R138" s="262" t="s">
        <v>610</v>
      </c>
      <c r="S138" s="262" t="s">
        <v>44</v>
      </c>
      <c r="T138" s="262" t="s">
        <v>611</v>
      </c>
    </row>
    <row r="139" spans="2:20" ht="21.75" customHeight="1">
      <c r="B139" s="268">
        <v>135</v>
      </c>
      <c r="C139" s="272" t="s">
        <v>1496</v>
      </c>
      <c r="D139" s="268">
        <v>135</v>
      </c>
      <c r="E139" s="259" t="s">
        <v>612</v>
      </c>
      <c r="F139" s="259">
        <f t="shared" si="8"/>
        <v>1210583</v>
      </c>
      <c r="G139" s="259" t="s">
        <v>613</v>
      </c>
      <c r="H139" s="259" t="s">
        <v>613</v>
      </c>
      <c r="I139" s="270" t="str">
        <f t="shared" si="7"/>
        <v>OK</v>
      </c>
      <c r="J139" s="270" t="str">
        <f t="shared" si="9"/>
        <v>OK</v>
      </c>
      <c r="K139" s="267"/>
      <c r="L139" s="262">
        <v>1074833</v>
      </c>
      <c r="M139" s="262" t="s">
        <v>1290</v>
      </c>
      <c r="N139" s="262" t="s">
        <v>1218</v>
      </c>
      <c r="O139" s="262" t="s">
        <v>44</v>
      </c>
      <c r="P139" s="262" t="s">
        <v>1219</v>
      </c>
      <c r="Q139" s="262"/>
      <c r="R139" s="262" t="s">
        <v>1218</v>
      </c>
      <c r="S139" s="262" t="s">
        <v>44</v>
      </c>
      <c r="T139" s="262" t="s">
        <v>1219</v>
      </c>
    </row>
    <row r="140" spans="2:20" ht="21.75" customHeight="1">
      <c r="B140" s="268">
        <v>136</v>
      </c>
      <c r="C140" s="272" t="s">
        <v>1497</v>
      </c>
      <c r="D140" s="268">
        <v>136</v>
      </c>
      <c r="E140" s="259" t="s">
        <v>614</v>
      </c>
      <c r="F140" s="259">
        <f t="shared" si="8"/>
        <v>1210584</v>
      </c>
      <c r="G140" s="259" t="s">
        <v>615</v>
      </c>
      <c r="H140" s="259" t="s">
        <v>615</v>
      </c>
      <c r="I140" s="270" t="str">
        <f t="shared" si="7"/>
        <v>OK</v>
      </c>
      <c r="J140" s="270" t="str">
        <f t="shared" si="9"/>
        <v>OK</v>
      </c>
      <c r="K140" s="267"/>
      <c r="L140" s="262">
        <v>1059654</v>
      </c>
      <c r="M140" s="262" t="s">
        <v>525</v>
      </c>
      <c r="N140" s="262" t="s">
        <v>616</v>
      </c>
      <c r="O140" s="262" t="s">
        <v>44</v>
      </c>
      <c r="P140" s="262" t="s">
        <v>527</v>
      </c>
      <c r="Q140" s="262"/>
      <c r="R140" s="262" t="s">
        <v>616</v>
      </c>
      <c r="S140" s="262" t="s">
        <v>44</v>
      </c>
      <c r="T140" s="262" t="s">
        <v>527</v>
      </c>
    </row>
    <row r="141" spans="2:20" ht="21.75" customHeight="1">
      <c r="B141" s="268">
        <v>137</v>
      </c>
      <c r="C141" s="272" t="s">
        <v>1498</v>
      </c>
      <c r="D141" s="268">
        <v>137</v>
      </c>
      <c r="E141" s="259" t="s">
        <v>617</v>
      </c>
      <c r="F141" s="259">
        <f t="shared" si="8"/>
        <v>1210585</v>
      </c>
      <c r="G141" s="259" t="s">
        <v>618</v>
      </c>
      <c r="H141" s="259" t="s">
        <v>618</v>
      </c>
      <c r="I141" s="270" t="str">
        <f t="shared" si="7"/>
        <v>OK</v>
      </c>
      <c r="J141" s="270" t="str">
        <f t="shared" si="9"/>
        <v>OK</v>
      </c>
      <c r="K141" s="267"/>
      <c r="L141" s="262">
        <v>1059654</v>
      </c>
      <c r="M141" s="262" t="s">
        <v>525</v>
      </c>
      <c r="N141" s="262" t="s">
        <v>616</v>
      </c>
      <c r="O141" s="262" t="s">
        <v>44</v>
      </c>
      <c r="P141" s="262" t="s">
        <v>527</v>
      </c>
      <c r="Q141" s="262"/>
      <c r="R141" s="262" t="s">
        <v>616</v>
      </c>
      <c r="S141" s="262" t="s">
        <v>44</v>
      </c>
      <c r="T141" s="262" t="s">
        <v>527</v>
      </c>
    </row>
    <row r="142" spans="2:20" ht="21.75" customHeight="1">
      <c r="B142" s="268">
        <v>138</v>
      </c>
      <c r="C142" s="272" t="s">
        <v>1499</v>
      </c>
      <c r="D142" s="268">
        <v>138</v>
      </c>
      <c r="E142" s="259" t="s">
        <v>619</v>
      </c>
      <c r="F142" s="259">
        <f t="shared" si="8"/>
        <v>1210586</v>
      </c>
      <c r="G142" s="259" t="s">
        <v>620</v>
      </c>
      <c r="H142" s="259" t="s">
        <v>620</v>
      </c>
      <c r="I142" s="270" t="str">
        <f t="shared" si="7"/>
        <v>OK</v>
      </c>
      <c r="J142" s="270" t="str">
        <f t="shared" si="9"/>
        <v>OK</v>
      </c>
      <c r="K142" s="267"/>
      <c r="L142" s="262">
        <v>1070766</v>
      </c>
      <c r="M142" s="262" t="s">
        <v>368</v>
      </c>
      <c r="N142" s="262" t="s">
        <v>621</v>
      </c>
      <c r="O142" s="262" t="s">
        <v>42</v>
      </c>
      <c r="P142" s="262" t="s">
        <v>370</v>
      </c>
      <c r="Q142" s="262"/>
      <c r="R142" s="262" t="s">
        <v>621</v>
      </c>
      <c r="S142" s="262" t="s">
        <v>42</v>
      </c>
      <c r="T142" s="262" t="s">
        <v>370</v>
      </c>
    </row>
    <row r="143" spans="2:20" ht="21.75" customHeight="1">
      <c r="B143" s="268">
        <v>139</v>
      </c>
      <c r="C143" s="272" t="s">
        <v>1500</v>
      </c>
      <c r="D143" s="268">
        <v>139</v>
      </c>
      <c r="E143" s="259" t="s">
        <v>622</v>
      </c>
      <c r="F143" s="259">
        <f t="shared" si="8"/>
        <v>1210587</v>
      </c>
      <c r="G143" s="259" t="s">
        <v>623</v>
      </c>
      <c r="H143" s="259" t="s">
        <v>623</v>
      </c>
      <c r="I143" s="270" t="str">
        <f t="shared" si="7"/>
        <v>OK</v>
      </c>
      <c r="J143" s="270" t="str">
        <f t="shared" si="9"/>
        <v>OK</v>
      </c>
      <c r="K143" s="267"/>
      <c r="L143" s="262">
        <v>1061839</v>
      </c>
      <c r="M143" s="262" t="s">
        <v>419</v>
      </c>
      <c r="N143" s="262" t="s">
        <v>1215</v>
      </c>
      <c r="O143" s="262" t="s">
        <v>44</v>
      </c>
      <c r="P143" s="262" t="s">
        <v>420</v>
      </c>
      <c r="Q143" s="262"/>
      <c r="R143" s="262" t="s">
        <v>1215</v>
      </c>
      <c r="S143" s="262" t="s">
        <v>44</v>
      </c>
      <c r="T143" s="262" t="s">
        <v>420</v>
      </c>
    </row>
    <row r="144" spans="2:20" ht="21.75" customHeight="1">
      <c r="B144" s="268">
        <v>140</v>
      </c>
      <c r="C144" s="272" t="s">
        <v>1501</v>
      </c>
      <c r="D144" s="268">
        <v>140</v>
      </c>
      <c r="E144" s="259" t="s">
        <v>624</v>
      </c>
      <c r="F144" s="259">
        <f t="shared" si="8"/>
        <v>1210588</v>
      </c>
      <c r="G144" s="259" t="s">
        <v>625</v>
      </c>
      <c r="H144" s="259" t="s">
        <v>625</v>
      </c>
      <c r="I144" s="270" t="str">
        <f t="shared" si="7"/>
        <v>OK</v>
      </c>
      <c r="J144" s="270" t="str">
        <f t="shared" si="9"/>
        <v>OK</v>
      </c>
      <c r="K144" s="267"/>
      <c r="L144" s="262">
        <v>1071405</v>
      </c>
      <c r="M144" s="262" t="s">
        <v>914</v>
      </c>
      <c r="N144" s="262" t="s">
        <v>1309</v>
      </c>
      <c r="O144" s="262" t="s">
        <v>44</v>
      </c>
      <c r="P144" s="262" t="s">
        <v>626</v>
      </c>
      <c r="Q144" s="262"/>
      <c r="R144" s="262" t="s">
        <v>1309</v>
      </c>
      <c r="S144" s="262" t="s">
        <v>44</v>
      </c>
      <c r="T144" s="262" t="s">
        <v>626</v>
      </c>
    </row>
    <row r="145" spans="2:20" ht="21.75" customHeight="1">
      <c r="B145" s="268">
        <v>141</v>
      </c>
      <c r="C145" s="272" t="s">
        <v>1502</v>
      </c>
      <c r="D145" s="268">
        <v>141</v>
      </c>
      <c r="E145" s="259" t="s">
        <v>627</v>
      </c>
      <c r="F145" s="259">
        <f t="shared" si="8"/>
        <v>1210608</v>
      </c>
      <c r="G145" s="259" t="s">
        <v>628</v>
      </c>
      <c r="H145" s="259" t="s">
        <v>628</v>
      </c>
      <c r="I145" s="270" t="str">
        <f t="shared" si="7"/>
        <v>OK</v>
      </c>
      <c r="J145" s="270" t="str">
        <f t="shared" si="9"/>
        <v>OK</v>
      </c>
      <c r="K145" s="267"/>
      <c r="L145" s="262">
        <v>1065085</v>
      </c>
      <c r="M145" s="262" t="s">
        <v>517</v>
      </c>
      <c r="N145" s="262" t="s">
        <v>629</v>
      </c>
      <c r="O145" s="262" t="s">
        <v>44</v>
      </c>
      <c r="P145" s="262" t="s">
        <v>1153</v>
      </c>
      <c r="Q145" s="262"/>
      <c r="R145" s="262" t="s">
        <v>629</v>
      </c>
      <c r="S145" s="262" t="s">
        <v>44</v>
      </c>
      <c r="T145" s="262" t="s">
        <v>1153</v>
      </c>
    </row>
    <row r="146" spans="2:20" ht="21.75" customHeight="1">
      <c r="B146" s="268">
        <v>142</v>
      </c>
      <c r="C146" s="272" t="s">
        <v>1503</v>
      </c>
      <c r="D146" s="268">
        <v>142</v>
      </c>
      <c r="E146" s="259" t="s">
        <v>630</v>
      </c>
      <c r="F146" s="259">
        <f t="shared" si="8"/>
        <v>1210675</v>
      </c>
      <c r="G146" s="259" t="s">
        <v>631</v>
      </c>
      <c r="H146" s="259" t="s">
        <v>631</v>
      </c>
      <c r="I146" s="270" t="str">
        <f t="shared" si="7"/>
        <v>OK</v>
      </c>
      <c r="J146" s="270" t="str">
        <f t="shared" si="9"/>
        <v>OK</v>
      </c>
      <c r="K146" s="267"/>
      <c r="L146" s="262">
        <v>1064046</v>
      </c>
      <c r="M146" s="262" t="s">
        <v>468</v>
      </c>
      <c r="N146" s="262" t="s">
        <v>632</v>
      </c>
      <c r="O146" s="262" t="s">
        <v>44</v>
      </c>
      <c r="P146" s="262" t="s">
        <v>1572</v>
      </c>
      <c r="Q146" s="262"/>
      <c r="R146" s="262" t="s">
        <v>632</v>
      </c>
      <c r="S146" s="262" t="s">
        <v>44</v>
      </c>
      <c r="T146" s="262" t="s">
        <v>1572</v>
      </c>
    </row>
    <row r="147" spans="2:20" ht="21.75" customHeight="1">
      <c r="B147" s="268">
        <v>143</v>
      </c>
      <c r="C147" s="273" t="s">
        <v>1504</v>
      </c>
      <c r="D147" s="268">
        <v>143</v>
      </c>
      <c r="E147" s="259">
        <v>1210829</v>
      </c>
      <c r="F147" s="259">
        <f t="shared" si="8"/>
        <v>1210829</v>
      </c>
      <c r="G147" s="259" t="s">
        <v>783</v>
      </c>
      <c r="H147" s="259" t="s">
        <v>783</v>
      </c>
      <c r="I147" s="270" t="str">
        <f t="shared" si="7"/>
        <v>OK</v>
      </c>
      <c r="J147" s="270" t="str">
        <f t="shared" si="9"/>
        <v>OK</v>
      </c>
      <c r="K147" s="267"/>
      <c r="L147" s="262">
        <v>1067026</v>
      </c>
      <c r="M147" s="262" t="s">
        <v>1310</v>
      </c>
      <c r="N147" s="262" t="s">
        <v>1223</v>
      </c>
      <c r="O147" s="262" t="s">
        <v>42</v>
      </c>
      <c r="P147" s="262" t="s">
        <v>784</v>
      </c>
      <c r="Q147" s="262"/>
      <c r="R147" s="262" t="s">
        <v>1223</v>
      </c>
      <c r="S147" s="262" t="s">
        <v>42</v>
      </c>
      <c r="T147" s="262" t="s">
        <v>784</v>
      </c>
    </row>
    <row r="148" spans="2:20" ht="21.75" customHeight="1">
      <c r="B148" s="268">
        <v>144</v>
      </c>
      <c r="C148" s="259" t="s">
        <v>1505</v>
      </c>
      <c r="D148" s="268">
        <v>144</v>
      </c>
      <c r="E148" s="259">
        <v>1220001</v>
      </c>
      <c r="F148" s="259">
        <f t="shared" si="8"/>
        <v>1220001</v>
      </c>
      <c r="G148" s="259" t="s">
        <v>857</v>
      </c>
      <c r="H148" s="259" t="s">
        <v>857</v>
      </c>
      <c r="I148" s="270" t="str">
        <f t="shared" si="7"/>
        <v>OK</v>
      </c>
      <c r="J148" s="270" t="str">
        <f t="shared" si="9"/>
        <v>OK</v>
      </c>
      <c r="K148" s="267"/>
      <c r="L148" s="262">
        <v>1071805</v>
      </c>
      <c r="M148" s="262" t="s">
        <v>1311</v>
      </c>
      <c r="N148" s="262" t="s">
        <v>1154</v>
      </c>
      <c r="O148" s="262" t="s">
        <v>44</v>
      </c>
      <c r="P148" s="262" t="s">
        <v>858</v>
      </c>
      <c r="Q148" s="262"/>
      <c r="R148" s="262" t="s">
        <v>1154</v>
      </c>
      <c r="S148" s="262" t="s">
        <v>44</v>
      </c>
      <c r="T148" s="262" t="s">
        <v>858</v>
      </c>
    </row>
    <row r="149" spans="2:20" ht="21.75" customHeight="1">
      <c r="B149" s="268">
        <v>145</v>
      </c>
      <c r="C149" s="259" t="s">
        <v>1155</v>
      </c>
      <c r="D149" s="268">
        <v>145</v>
      </c>
      <c r="E149" s="259">
        <v>1220002</v>
      </c>
      <c r="F149" s="259">
        <f t="shared" si="8"/>
        <v>1220002</v>
      </c>
      <c r="G149" s="259" t="s">
        <v>777</v>
      </c>
      <c r="H149" s="259" t="s">
        <v>777</v>
      </c>
      <c r="I149" s="270" t="str">
        <f t="shared" si="7"/>
        <v>OK</v>
      </c>
      <c r="J149" s="270" t="str">
        <f t="shared" si="9"/>
        <v>OK</v>
      </c>
      <c r="K149" s="267"/>
      <c r="L149" s="262">
        <v>1061258</v>
      </c>
      <c r="M149" s="262" t="s">
        <v>1302</v>
      </c>
      <c r="N149" s="262" t="s">
        <v>567</v>
      </c>
      <c r="O149" s="262" t="s">
        <v>42</v>
      </c>
      <c r="P149" s="262" t="s">
        <v>568</v>
      </c>
      <c r="Q149" s="262"/>
      <c r="R149" s="262" t="s">
        <v>567</v>
      </c>
      <c r="S149" s="262" t="s">
        <v>42</v>
      </c>
      <c r="T149" s="262" t="s">
        <v>568</v>
      </c>
    </row>
    <row r="150" spans="2:20" ht="21.75" customHeight="1">
      <c r="B150" s="268">
        <v>146</v>
      </c>
      <c r="C150" s="259" t="s">
        <v>1156</v>
      </c>
      <c r="D150" s="268">
        <v>146</v>
      </c>
      <c r="E150" s="259">
        <v>1220003</v>
      </c>
      <c r="F150" s="259">
        <f t="shared" si="8"/>
        <v>1220003</v>
      </c>
      <c r="G150" s="259" t="s">
        <v>836</v>
      </c>
      <c r="H150" s="259" t="s">
        <v>836</v>
      </c>
      <c r="I150" s="270" t="str">
        <f t="shared" si="7"/>
        <v>OK</v>
      </c>
      <c r="J150" s="270" t="str">
        <f t="shared" si="9"/>
        <v>OK</v>
      </c>
      <c r="K150" s="267"/>
      <c r="L150" s="262">
        <v>1066221</v>
      </c>
      <c r="M150" s="262" t="s">
        <v>837</v>
      </c>
      <c r="N150" s="262" t="s">
        <v>838</v>
      </c>
      <c r="O150" s="262" t="s">
        <v>44</v>
      </c>
      <c r="P150" s="262" t="s">
        <v>839</v>
      </c>
      <c r="Q150" s="262"/>
      <c r="R150" s="262" t="s">
        <v>838</v>
      </c>
      <c r="S150" s="262" t="s">
        <v>44</v>
      </c>
      <c r="T150" s="262" t="s">
        <v>839</v>
      </c>
    </row>
    <row r="151" spans="2:20" ht="21.75" customHeight="1">
      <c r="B151" s="268">
        <v>147</v>
      </c>
      <c r="C151" s="259" t="s">
        <v>1157</v>
      </c>
      <c r="D151" s="268">
        <v>147</v>
      </c>
      <c r="E151" s="259">
        <v>1220004</v>
      </c>
      <c r="F151" s="259">
        <f t="shared" si="8"/>
        <v>1220004</v>
      </c>
      <c r="G151" s="259" t="s">
        <v>1158</v>
      </c>
      <c r="H151" s="259" t="s">
        <v>1158</v>
      </c>
      <c r="I151" s="270" t="str">
        <f t="shared" si="7"/>
        <v>OK</v>
      </c>
      <c r="J151" s="270" t="str">
        <f t="shared" si="9"/>
        <v>OK</v>
      </c>
      <c r="K151" s="267"/>
      <c r="L151" s="262">
        <v>1073193</v>
      </c>
      <c r="M151" s="262" t="s">
        <v>1506</v>
      </c>
      <c r="N151" s="262" t="s">
        <v>1507</v>
      </c>
      <c r="O151" s="262" t="s">
        <v>42</v>
      </c>
      <c r="P151" s="262" t="s">
        <v>1224</v>
      </c>
      <c r="Q151" s="262"/>
      <c r="R151" s="262" t="s">
        <v>1507</v>
      </c>
      <c r="S151" s="262" t="s">
        <v>42</v>
      </c>
      <c r="T151" s="262" t="s">
        <v>1224</v>
      </c>
    </row>
    <row r="152" spans="2:20" ht="21.75" customHeight="1">
      <c r="B152" s="268">
        <v>148</v>
      </c>
      <c r="C152" s="259" t="s">
        <v>1508</v>
      </c>
      <c r="D152" s="268">
        <v>148</v>
      </c>
      <c r="E152" s="259">
        <v>1220005</v>
      </c>
      <c r="F152" s="259">
        <f t="shared" si="8"/>
        <v>1220005</v>
      </c>
      <c r="G152" s="259" t="s">
        <v>1159</v>
      </c>
      <c r="H152" s="259" t="s">
        <v>1159</v>
      </c>
      <c r="I152" s="270" t="str">
        <f t="shared" si="7"/>
        <v>OK</v>
      </c>
      <c r="J152" s="270" t="str">
        <f t="shared" si="9"/>
        <v>OK</v>
      </c>
      <c r="K152" s="267"/>
      <c r="L152" s="262">
        <v>1066464</v>
      </c>
      <c r="M152" s="262" t="s">
        <v>1312</v>
      </c>
      <c r="N152" s="262" t="s">
        <v>1509</v>
      </c>
      <c r="O152" s="262" t="s">
        <v>44</v>
      </c>
      <c r="P152" s="262" t="s">
        <v>825</v>
      </c>
      <c r="Q152" s="262"/>
      <c r="R152" s="262" t="s">
        <v>1509</v>
      </c>
      <c r="S152" s="262" t="s">
        <v>44</v>
      </c>
      <c r="T152" s="262" t="s">
        <v>825</v>
      </c>
    </row>
    <row r="153" spans="2:20" ht="21.75" customHeight="1">
      <c r="B153" s="268">
        <v>149</v>
      </c>
      <c r="C153" s="259" t="s">
        <v>1160</v>
      </c>
      <c r="D153" s="268">
        <v>149</v>
      </c>
      <c r="E153" s="259">
        <v>1220006</v>
      </c>
      <c r="F153" s="259">
        <f t="shared" si="8"/>
        <v>1220006</v>
      </c>
      <c r="G153" s="259" t="s">
        <v>1161</v>
      </c>
      <c r="H153" s="259" t="s">
        <v>1161</v>
      </c>
      <c r="I153" s="270" t="str">
        <f t="shared" si="7"/>
        <v>OK</v>
      </c>
      <c r="J153" s="270" t="str">
        <f t="shared" si="9"/>
        <v>OK</v>
      </c>
      <c r="K153" s="267"/>
      <c r="L153" s="262">
        <v>1071805</v>
      </c>
      <c r="M153" s="262" t="s">
        <v>1311</v>
      </c>
      <c r="N153" s="262" t="s">
        <v>1154</v>
      </c>
      <c r="O153" s="262" t="s">
        <v>44</v>
      </c>
      <c r="P153" s="262" t="s">
        <v>858</v>
      </c>
      <c r="Q153" s="262"/>
      <c r="R153" s="262" t="s">
        <v>1154</v>
      </c>
      <c r="S153" s="262" t="s">
        <v>44</v>
      </c>
      <c r="T153" s="262" t="s">
        <v>858</v>
      </c>
    </row>
    <row r="154" spans="2:20" ht="21.75" customHeight="1">
      <c r="B154" s="268">
        <v>150</v>
      </c>
      <c r="C154" s="259" t="s">
        <v>1162</v>
      </c>
      <c r="D154" s="268">
        <v>150</v>
      </c>
      <c r="E154" s="259">
        <v>1220007</v>
      </c>
      <c r="F154" s="259">
        <f t="shared" si="8"/>
        <v>1220007</v>
      </c>
      <c r="G154" s="259" t="s">
        <v>1163</v>
      </c>
      <c r="H154" s="259" t="s">
        <v>1163</v>
      </c>
      <c r="I154" s="270" t="str">
        <f t="shared" si="7"/>
        <v>OK</v>
      </c>
      <c r="J154" s="270" t="str">
        <f t="shared" si="9"/>
        <v>OK</v>
      </c>
      <c r="K154" s="267"/>
      <c r="L154" s="262">
        <v>1065085</v>
      </c>
      <c r="M154" s="262" t="s">
        <v>1291</v>
      </c>
      <c r="N154" s="262" t="s">
        <v>629</v>
      </c>
      <c r="O154" s="262" t="s">
        <v>44</v>
      </c>
      <c r="P154" s="262" t="s">
        <v>1153</v>
      </c>
      <c r="Q154" s="262"/>
      <c r="R154" s="262" t="s">
        <v>629</v>
      </c>
      <c r="S154" s="262" t="s">
        <v>44</v>
      </c>
      <c r="T154" s="262" t="s">
        <v>1153</v>
      </c>
    </row>
    <row r="155" spans="2:20" ht="21.75" customHeight="1">
      <c r="B155" s="268">
        <v>151</v>
      </c>
      <c r="C155" s="259" t="s">
        <v>1510</v>
      </c>
      <c r="D155" s="268">
        <v>151</v>
      </c>
      <c r="E155" s="259">
        <v>1220008</v>
      </c>
      <c r="F155" s="259">
        <f t="shared" si="8"/>
        <v>1220008</v>
      </c>
      <c r="G155" s="259" t="s">
        <v>1164</v>
      </c>
      <c r="H155" s="259" t="s">
        <v>1164</v>
      </c>
      <c r="I155" s="270" t="str">
        <f t="shared" si="7"/>
        <v>OK</v>
      </c>
      <c r="J155" s="270" t="str">
        <f t="shared" si="9"/>
        <v>OK</v>
      </c>
      <c r="K155" s="267"/>
      <c r="L155" s="262">
        <v>1071410</v>
      </c>
      <c r="M155" s="262" t="s">
        <v>1308</v>
      </c>
      <c r="N155" s="262" t="s">
        <v>610</v>
      </c>
      <c r="O155" s="262" t="s">
        <v>44</v>
      </c>
      <c r="P155" s="262" t="s">
        <v>611</v>
      </c>
      <c r="Q155" s="262"/>
      <c r="R155" s="262" t="s">
        <v>610</v>
      </c>
      <c r="S155" s="262" t="s">
        <v>44</v>
      </c>
      <c r="T155" s="262" t="s">
        <v>611</v>
      </c>
    </row>
    <row r="156" spans="2:20" ht="21.75" customHeight="1">
      <c r="B156" s="268">
        <v>152</v>
      </c>
      <c r="C156" s="259" t="s">
        <v>1511</v>
      </c>
      <c r="D156" s="268">
        <v>152</v>
      </c>
      <c r="E156" s="259">
        <v>1220009</v>
      </c>
      <c r="F156" s="259">
        <f t="shared" si="8"/>
        <v>1220009</v>
      </c>
      <c r="G156" s="259" t="s">
        <v>1165</v>
      </c>
      <c r="H156" s="259" t="s">
        <v>1165</v>
      </c>
      <c r="I156" s="270" t="str">
        <f t="shared" si="7"/>
        <v>OK</v>
      </c>
      <c r="J156" s="270" t="str">
        <f t="shared" si="9"/>
        <v>OK</v>
      </c>
      <c r="K156" s="267"/>
      <c r="L156" s="262">
        <v>1066783</v>
      </c>
      <c r="M156" s="262" t="s">
        <v>832</v>
      </c>
      <c r="N156" s="262" t="s">
        <v>833</v>
      </c>
      <c r="O156" s="262" t="s">
        <v>255</v>
      </c>
      <c r="P156" s="262" t="s">
        <v>1512</v>
      </c>
      <c r="Q156" s="262"/>
      <c r="R156" s="262" t="s">
        <v>833</v>
      </c>
      <c r="S156" s="262" t="s">
        <v>255</v>
      </c>
      <c r="T156" s="262" t="s">
        <v>1512</v>
      </c>
    </row>
    <row r="157" spans="2:20" ht="21.75" customHeight="1">
      <c r="B157" s="268">
        <v>153</v>
      </c>
      <c r="C157" s="259" t="s">
        <v>1225</v>
      </c>
      <c r="D157" s="268">
        <v>153</v>
      </c>
      <c r="E157" s="259">
        <v>1220012</v>
      </c>
      <c r="F157" s="259">
        <f t="shared" si="8"/>
        <v>1220012</v>
      </c>
      <c r="G157" s="259" t="s">
        <v>1226</v>
      </c>
      <c r="H157" s="259" t="s">
        <v>1226</v>
      </c>
      <c r="I157" s="270" t="str">
        <f t="shared" si="7"/>
        <v>OK</v>
      </c>
      <c r="J157" s="270" t="str">
        <f>IF(EXACT(G157,H157),"OK","変更あり！")</f>
        <v>OK</v>
      </c>
      <c r="K157" s="267"/>
      <c r="L157" s="262">
        <v>1066516</v>
      </c>
      <c r="M157" s="262" t="s">
        <v>1292</v>
      </c>
      <c r="N157" s="262" t="s">
        <v>522</v>
      </c>
      <c r="O157" s="262" t="s">
        <v>44</v>
      </c>
      <c r="P157" s="262" t="s">
        <v>70</v>
      </c>
      <c r="Q157" s="262"/>
      <c r="R157" s="262" t="s">
        <v>522</v>
      </c>
      <c r="S157" s="262" t="s">
        <v>44</v>
      </c>
      <c r="T157" s="262" t="s">
        <v>70</v>
      </c>
    </row>
    <row r="158" spans="2:20" ht="21.75" customHeight="1">
      <c r="B158" s="268">
        <v>154</v>
      </c>
      <c r="C158" s="259" t="s">
        <v>1597</v>
      </c>
      <c r="D158" s="268">
        <v>154</v>
      </c>
      <c r="E158" s="259">
        <v>1220013</v>
      </c>
      <c r="F158" s="259">
        <f t="shared" si="8"/>
        <v>1220013</v>
      </c>
      <c r="G158" s="259" t="s">
        <v>866</v>
      </c>
      <c r="H158" s="259" t="s">
        <v>866</v>
      </c>
      <c r="I158" s="270" t="str">
        <f t="shared" si="7"/>
        <v>OK</v>
      </c>
      <c r="J158" s="270" t="str">
        <f t="shared" ref="J158:J165" si="10">IF(EXACT(G158,H158),"OK","変更あり！")</f>
        <v>OK</v>
      </c>
      <c r="K158" s="267"/>
      <c r="L158" s="262">
        <v>1066992</v>
      </c>
      <c r="M158" s="262" t="s">
        <v>1313</v>
      </c>
      <c r="N158" s="262" t="s">
        <v>867</v>
      </c>
      <c r="O158" s="262" t="s">
        <v>44</v>
      </c>
      <c r="P158" s="262" t="s">
        <v>842</v>
      </c>
      <c r="Q158" s="262"/>
      <c r="R158" s="262" t="s">
        <v>867</v>
      </c>
      <c r="S158" s="262" t="s">
        <v>44</v>
      </c>
      <c r="T158" s="262" t="s">
        <v>842</v>
      </c>
    </row>
    <row r="159" spans="2:20" ht="21.75" customHeight="1">
      <c r="B159" s="268">
        <v>155</v>
      </c>
      <c r="C159" s="259" t="s">
        <v>1204</v>
      </c>
      <c r="D159" s="268">
        <v>155</v>
      </c>
      <c r="E159" s="259">
        <v>1220014</v>
      </c>
      <c r="F159" s="259">
        <f t="shared" si="8"/>
        <v>1220014</v>
      </c>
      <c r="G159" s="259" t="s">
        <v>876</v>
      </c>
      <c r="H159" s="259" t="s">
        <v>876</v>
      </c>
      <c r="I159" s="270" t="str">
        <f t="shared" si="7"/>
        <v>OK</v>
      </c>
      <c r="J159" s="270" t="str">
        <f t="shared" si="10"/>
        <v>OK</v>
      </c>
      <c r="K159" s="267"/>
      <c r="L159" s="262">
        <v>1071520</v>
      </c>
      <c r="M159" s="262" t="s">
        <v>877</v>
      </c>
      <c r="N159" s="262" t="s">
        <v>878</v>
      </c>
      <c r="O159" s="262" t="s">
        <v>44</v>
      </c>
      <c r="P159" s="262" t="s">
        <v>1227</v>
      </c>
      <c r="Q159" s="262"/>
      <c r="R159" s="262" t="s">
        <v>878</v>
      </c>
      <c r="S159" s="262" t="s">
        <v>44</v>
      </c>
      <c r="T159" s="262" t="s">
        <v>1227</v>
      </c>
    </row>
    <row r="160" spans="2:20" ht="21.75" customHeight="1">
      <c r="B160" s="268">
        <v>156</v>
      </c>
      <c r="C160" s="259" t="s">
        <v>1205</v>
      </c>
      <c r="D160" s="268">
        <v>156</v>
      </c>
      <c r="E160" s="259">
        <v>1220016</v>
      </c>
      <c r="F160" s="259">
        <f t="shared" si="8"/>
        <v>1220016</v>
      </c>
      <c r="G160" s="259" t="s">
        <v>881</v>
      </c>
      <c r="H160" s="259" t="s">
        <v>881</v>
      </c>
      <c r="I160" s="270" t="str">
        <f t="shared" si="7"/>
        <v>OK</v>
      </c>
      <c r="J160" s="270" t="str">
        <f t="shared" si="10"/>
        <v>OK</v>
      </c>
      <c r="K160" s="267"/>
      <c r="L160" s="262">
        <v>1071460</v>
      </c>
      <c r="M160" s="262" t="s">
        <v>882</v>
      </c>
      <c r="N160" s="262" t="s">
        <v>883</v>
      </c>
      <c r="O160" s="262" t="s">
        <v>44</v>
      </c>
      <c r="P160" s="262" t="s">
        <v>884</v>
      </c>
      <c r="Q160" s="262"/>
      <c r="R160" s="262" t="s">
        <v>883</v>
      </c>
      <c r="S160" s="262" t="s">
        <v>44</v>
      </c>
      <c r="T160" s="262" t="s">
        <v>884</v>
      </c>
    </row>
    <row r="161" spans="2:20" ht="21.75" customHeight="1">
      <c r="B161" s="268">
        <v>157</v>
      </c>
      <c r="C161" s="259" t="s">
        <v>1598</v>
      </c>
      <c r="D161" s="268">
        <v>157</v>
      </c>
      <c r="E161" s="259">
        <v>1220048</v>
      </c>
      <c r="F161" s="259">
        <f t="shared" si="8"/>
        <v>1220048</v>
      </c>
      <c r="G161" s="259" t="s">
        <v>1599</v>
      </c>
      <c r="H161" s="259" t="s">
        <v>1599</v>
      </c>
      <c r="I161" s="270" t="str">
        <f t="shared" si="7"/>
        <v>OK</v>
      </c>
      <c r="J161" s="270" t="str">
        <f t="shared" si="10"/>
        <v>OK</v>
      </c>
      <c r="K161" s="267"/>
      <c r="L161" s="262">
        <v>1080507</v>
      </c>
      <c r="M161" s="262" t="s">
        <v>1295</v>
      </c>
      <c r="N161" s="262"/>
      <c r="O161" s="262"/>
      <c r="P161" s="262"/>
      <c r="Q161" s="262"/>
      <c r="R161" s="262"/>
      <c r="S161" s="262"/>
      <c r="T161" s="262"/>
    </row>
    <row r="162" spans="2:20" ht="21.75" customHeight="1">
      <c r="B162" s="268">
        <v>158</v>
      </c>
      <c r="C162" s="274" t="s">
        <v>1314</v>
      </c>
      <c r="D162" s="268">
        <v>158</v>
      </c>
      <c r="E162" s="259">
        <v>1220019</v>
      </c>
      <c r="F162" s="259">
        <f t="shared" si="8"/>
        <v>1220019</v>
      </c>
      <c r="G162" s="259" t="s">
        <v>1315</v>
      </c>
      <c r="H162" s="259" t="s">
        <v>1315</v>
      </c>
      <c r="I162" s="270" t="str">
        <f t="shared" si="7"/>
        <v>OK</v>
      </c>
      <c r="J162" s="270" t="str">
        <f t="shared" si="10"/>
        <v>OK</v>
      </c>
      <c r="K162" s="267"/>
      <c r="L162" s="262">
        <v>1076470</v>
      </c>
      <c r="M162" s="262" t="s">
        <v>1316</v>
      </c>
      <c r="N162" s="262" t="s">
        <v>1317</v>
      </c>
      <c r="O162" s="262" t="s">
        <v>44</v>
      </c>
      <c r="P162" s="262" t="s">
        <v>1318</v>
      </c>
      <c r="Q162" s="262"/>
      <c r="R162" s="262" t="s">
        <v>1317</v>
      </c>
      <c r="S162" s="262" t="s">
        <v>44</v>
      </c>
      <c r="T162" s="262" t="s">
        <v>1318</v>
      </c>
    </row>
    <row r="163" spans="2:20" ht="21.75" customHeight="1">
      <c r="B163" s="268">
        <v>159</v>
      </c>
      <c r="C163" s="274" t="s">
        <v>1319</v>
      </c>
      <c r="D163" s="268">
        <v>159</v>
      </c>
      <c r="E163" s="259">
        <v>1220020</v>
      </c>
      <c r="F163" s="259">
        <f t="shared" si="8"/>
        <v>1220020</v>
      </c>
      <c r="G163" s="259" t="s">
        <v>1320</v>
      </c>
      <c r="H163" s="259" t="s">
        <v>1320</v>
      </c>
      <c r="I163" s="270" t="str">
        <f t="shared" si="7"/>
        <v>OK</v>
      </c>
      <c r="J163" s="270" t="str">
        <f t="shared" si="10"/>
        <v>OK</v>
      </c>
      <c r="K163" s="267"/>
      <c r="L163" s="262">
        <v>1059654</v>
      </c>
      <c r="M163" s="262" t="s">
        <v>1321</v>
      </c>
      <c r="N163" s="262" t="s">
        <v>616</v>
      </c>
      <c r="O163" s="262" t="s">
        <v>44</v>
      </c>
      <c r="P163" s="262" t="s">
        <v>527</v>
      </c>
      <c r="Q163" s="262"/>
      <c r="R163" s="262" t="s">
        <v>616</v>
      </c>
      <c r="S163" s="262" t="s">
        <v>44</v>
      </c>
      <c r="T163" s="262" t="s">
        <v>527</v>
      </c>
    </row>
    <row r="164" spans="2:20" ht="21.75" customHeight="1">
      <c r="B164" s="268">
        <v>160</v>
      </c>
      <c r="C164" s="274" t="s">
        <v>1322</v>
      </c>
      <c r="D164" s="268">
        <v>160</v>
      </c>
      <c r="E164" s="259">
        <v>1220021</v>
      </c>
      <c r="F164" s="259">
        <f t="shared" si="8"/>
        <v>1220021</v>
      </c>
      <c r="G164" s="259" t="s">
        <v>1323</v>
      </c>
      <c r="H164" s="259" t="s">
        <v>1323</v>
      </c>
      <c r="I164" s="270" t="str">
        <f t="shared" si="7"/>
        <v>OK</v>
      </c>
      <c r="J164" s="270" t="str">
        <f t="shared" si="10"/>
        <v>OK</v>
      </c>
      <c r="K164" s="267"/>
      <c r="L164" s="262">
        <v>1071805</v>
      </c>
      <c r="M164" s="262" t="s">
        <v>1324</v>
      </c>
      <c r="N164" s="262" t="s">
        <v>1154</v>
      </c>
      <c r="O164" s="262" t="s">
        <v>44</v>
      </c>
      <c r="P164" s="262" t="s">
        <v>858</v>
      </c>
      <c r="Q164" s="262"/>
      <c r="R164" s="262" t="s">
        <v>1154</v>
      </c>
      <c r="S164" s="262" t="s">
        <v>44</v>
      </c>
      <c r="T164" s="262" t="s">
        <v>858</v>
      </c>
    </row>
    <row r="165" spans="2:20" ht="21.75" customHeight="1">
      <c r="B165" s="268">
        <v>161</v>
      </c>
      <c r="C165" s="274" t="s">
        <v>1325</v>
      </c>
      <c r="D165" s="268">
        <v>161</v>
      </c>
      <c r="E165" s="259">
        <v>1220022</v>
      </c>
      <c r="F165" s="259">
        <f t="shared" si="8"/>
        <v>1220022</v>
      </c>
      <c r="G165" s="259" t="s">
        <v>1326</v>
      </c>
      <c r="H165" s="259" t="s">
        <v>1326</v>
      </c>
      <c r="I165" s="270" t="str">
        <f t="shared" si="7"/>
        <v>OK</v>
      </c>
      <c r="J165" s="270" t="str">
        <f t="shared" si="10"/>
        <v>OK</v>
      </c>
      <c r="K165" s="267"/>
      <c r="L165" s="262">
        <v>1075391</v>
      </c>
      <c r="M165" s="262" t="s">
        <v>1327</v>
      </c>
      <c r="N165" s="262" t="s">
        <v>1600</v>
      </c>
      <c r="O165" s="262" t="s">
        <v>42</v>
      </c>
      <c r="P165" s="262" t="s">
        <v>646</v>
      </c>
      <c r="Q165" s="262"/>
      <c r="R165" s="262" t="s">
        <v>1600</v>
      </c>
      <c r="S165" s="262" t="s">
        <v>42</v>
      </c>
      <c r="T165" s="262" t="s">
        <v>646</v>
      </c>
    </row>
    <row r="166" spans="2:20" ht="21.75" customHeight="1">
      <c r="B166" s="268">
        <v>162</v>
      </c>
      <c r="C166" s="274" t="s">
        <v>1328</v>
      </c>
      <c r="D166" s="268">
        <v>162</v>
      </c>
      <c r="E166" s="259">
        <v>1220023</v>
      </c>
      <c r="F166" s="259">
        <f t="shared" si="8"/>
        <v>1220023</v>
      </c>
      <c r="G166" s="259" t="s">
        <v>1329</v>
      </c>
      <c r="H166" s="259" t="s">
        <v>1329</v>
      </c>
      <c r="I166" s="270" t="str">
        <f t="shared" si="7"/>
        <v>OK</v>
      </c>
      <c r="J166" s="270" t="str">
        <f>IF(EXACT(G166,H166),"OK","変更あり！")</f>
        <v>OK</v>
      </c>
      <c r="K166" s="267"/>
      <c r="L166" s="262">
        <v>1075163</v>
      </c>
      <c r="M166" s="262" t="s">
        <v>1330</v>
      </c>
      <c r="N166" s="262" t="s">
        <v>1432</v>
      </c>
      <c r="O166" s="262" t="s">
        <v>42</v>
      </c>
      <c r="P166" s="262" t="s">
        <v>303</v>
      </c>
      <c r="Q166" s="262"/>
      <c r="R166" s="262" t="s">
        <v>1432</v>
      </c>
      <c r="S166" s="262" t="s">
        <v>42</v>
      </c>
      <c r="T166" s="262" t="s">
        <v>303</v>
      </c>
    </row>
    <row r="167" spans="2:20" ht="21.75" customHeight="1">
      <c r="B167" s="268">
        <v>163</v>
      </c>
      <c r="C167" s="274" t="s">
        <v>1175</v>
      </c>
      <c r="D167" s="268">
        <v>163</v>
      </c>
      <c r="E167" s="259">
        <v>1220024</v>
      </c>
      <c r="F167" s="259">
        <f t="shared" si="8"/>
        <v>1220024</v>
      </c>
      <c r="G167" s="259" t="s">
        <v>1176</v>
      </c>
      <c r="H167" s="259" t="s">
        <v>1176</v>
      </c>
      <c r="I167" s="270" t="str">
        <f t="shared" si="7"/>
        <v>OK</v>
      </c>
      <c r="J167" s="270" t="str">
        <f t="shared" ref="J167:J170" si="11">IF(EXACT(G167,H167),"OK","変更あり！")</f>
        <v>OK</v>
      </c>
      <c r="K167" s="267"/>
      <c r="L167" s="262">
        <v>1031259</v>
      </c>
      <c r="M167" s="262" t="s">
        <v>226</v>
      </c>
      <c r="N167" s="262" t="s">
        <v>813</v>
      </c>
      <c r="O167" s="262" t="s">
        <v>42</v>
      </c>
      <c r="P167" s="262" t="s">
        <v>227</v>
      </c>
      <c r="Q167" s="262"/>
      <c r="R167" s="262" t="s">
        <v>813</v>
      </c>
      <c r="S167" s="262" t="s">
        <v>42</v>
      </c>
      <c r="T167" s="262" t="s">
        <v>227</v>
      </c>
    </row>
    <row r="168" spans="2:20" ht="21.75" customHeight="1">
      <c r="B168" s="268">
        <v>164</v>
      </c>
      <c r="C168" s="274" t="s">
        <v>1331</v>
      </c>
      <c r="D168" s="268">
        <v>164</v>
      </c>
      <c r="E168" s="259">
        <v>1220025</v>
      </c>
      <c r="F168" s="259">
        <f t="shared" si="8"/>
        <v>1220025</v>
      </c>
      <c r="G168" s="259" t="s">
        <v>1332</v>
      </c>
      <c r="H168" s="259" t="s">
        <v>1332</v>
      </c>
      <c r="I168" s="270" t="str">
        <f t="shared" si="7"/>
        <v>OK</v>
      </c>
      <c r="J168" s="270" t="str">
        <f t="shared" si="11"/>
        <v>OK</v>
      </c>
      <c r="K168" s="267"/>
      <c r="L168" s="262">
        <v>1071805</v>
      </c>
      <c r="M168" s="262" t="s">
        <v>1324</v>
      </c>
      <c r="N168" s="262" t="s">
        <v>1154</v>
      </c>
      <c r="O168" s="262" t="s">
        <v>44</v>
      </c>
      <c r="P168" s="262" t="s">
        <v>858</v>
      </c>
      <c r="Q168" s="262"/>
      <c r="R168" s="262" t="s">
        <v>1154</v>
      </c>
      <c r="S168" s="262" t="s">
        <v>44</v>
      </c>
      <c r="T168" s="262" t="s">
        <v>858</v>
      </c>
    </row>
    <row r="169" spans="2:20" ht="21.75" customHeight="1">
      <c r="B169" s="268">
        <v>165</v>
      </c>
      <c r="C169" s="274" t="s">
        <v>1333</v>
      </c>
      <c r="D169" s="268">
        <v>165</v>
      </c>
      <c r="E169" s="259">
        <v>1220026</v>
      </c>
      <c r="F169" s="259">
        <f t="shared" si="8"/>
        <v>1220026</v>
      </c>
      <c r="G169" s="259" t="s">
        <v>1334</v>
      </c>
      <c r="H169" s="259" t="s">
        <v>1334</v>
      </c>
      <c r="I169" s="270" t="str">
        <f t="shared" si="7"/>
        <v>OK</v>
      </c>
      <c r="J169" s="270" t="str">
        <f t="shared" si="11"/>
        <v>OK</v>
      </c>
      <c r="K169" s="267"/>
      <c r="L169" s="262">
        <v>1066783</v>
      </c>
      <c r="M169" s="262" t="s">
        <v>832</v>
      </c>
      <c r="N169" s="262" t="s">
        <v>833</v>
      </c>
      <c r="O169" s="262" t="s">
        <v>255</v>
      </c>
      <c r="P169" s="262" t="s">
        <v>1512</v>
      </c>
      <c r="Q169" s="262"/>
      <c r="R169" s="262" t="s">
        <v>833</v>
      </c>
      <c r="S169" s="262" t="s">
        <v>255</v>
      </c>
      <c r="T169" s="262" t="s">
        <v>1512</v>
      </c>
    </row>
    <row r="170" spans="2:20" ht="21.75" customHeight="1">
      <c r="B170" s="268">
        <v>166</v>
      </c>
      <c r="C170" s="274" t="s">
        <v>1335</v>
      </c>
      <c r="D170" s="268">
        <v>166</v>
      </c>
      <c r="E170" s="259">
        <v>1220027</v>
      </c>
      <c r="F170" s="259">
        <f t="shared" si="8"/>
        <v>1220027</v>
      </c>
      <c r="G170" s="259" t="s">
        <v>1336</v>
      </c>
      <c r="H170" s="259" t="s">
        <v>1336</v>
      </c>
      <c r="I170" s="270" t="str">
        <f t="shared" si="7"/>
        <v>OK</v>
      </c>
      <c r="J170" s="270" t="str">
        <f t="shared" si="11"/>
        <v>OK</v>
      </c>
      <c r="K170" s="267"/>
      <c r="L170" s="262">
        <v>1076454</v>
      </c>
      <c r="M170" s="262" t="s">
        <v>1337</v>
      </c>
      <c r="N170" s="262" t="s">
        <v>1338</v>
      </c>
      <c r="O170" s="262" t="s">
        <v>44</v>
      </c>
      <c r="P170" s="262" t="s">
        <v>1339</v>
      </c>
      <c r="Q170" s="262"/>
      <c r="R170" s="262" t="s">
        <v>1338</v>
      </c>
      <c r="S170" s="262" t="s">
        <v>44</v>
      </c>
      <c r="T170" s="262" t="s">
        <v>1339</v>
      </c>
    </row>
    <row r="171" spans="2:20" ht="21.75" customHeight="1">
      <c r="B171" s="268">
        <v>167</v>
      </c>
      <c r="C171" s="274" t="s">
        <v>1513</v>
      </c>
      <c r="D171" s="268">
        <v>167</v>
      </c>
      <c r="E171" s="259">
        <v>1220028</v>
      </c>
      <c r="F171" s="259">
        <v>1220028</v>
      </c>
      <c r="G171" s="259" t="s">
        <v>1514</v>
      </c>
      <c r="H171" s="259" t="s">
        <v>1514</v>
      </c>
      <c r="I171" s="270" t="s">
        <v>1207</v>
      </c>
      <c r="J171" s="270" t="s">
        <v>1207</v>
      </c>
      <c r="K171" s="267"/>
      <c r="L171" s="262">
        <v>1064017</v>
      </c>
      <c r="M171" s="262" t="s">
        <v>459</v>
      </c>
      <c r="N171" s="262" t="s">
        <v>1601</v>
      </c>
      <c r="O171" s="262" t="s">
        <v>42</v>
      </c>
      <c r="P171" s="262" t="s">
        <v>461</v>
      </c>
      <c r="Q171" s="262"/>
      <c r="R171" s="262" t="s">
        <v>1601</v>
      </c>
      <c r="S171" s="262" t="s">
        <v>42</v>
      </c>
      <c r="T171" s="262" t="s">
        <v>461</v>
      </c>
    </row>
    <row r="172" spans="2:20" ht="21.75" customHeight="1">
      <c r="B172" s="268">
        <v>168</v>
      </c>
      <c r="C172" s="274" t="s">
        <v>1515</v>
      </c>
      <c r="D172" s="268">
        <v>168</v>
      </c>
      <c r="E172" s="259">
        <v>1220029</v>
      </c>
      <c r="F172" s="259">
        <v>1220029</v>
      </c>
      <c r="G172" s="259" t="s">
        <v>733</v>
      </c>
      <c r="H172" s="259" t="s">
        <v>733</v>
      </c>
      <c r="I172" s="270" t="s">
        <v>1207</v>
      </c>
      <c r="J172" s="270" t="s">
        <v>1207</v>
      </c>
      <c r="K172" s="267"/>
      <c r="L172" s="262">
        <v>1060109</v>
      </c>
      <c r="M172" s="262" t="s">
        <v>1516</v>
      </c>
      <c r="N172" s="262" t="s">
        <v>734</v>
      </c>
      <c r="O172" s="262" t="s">
        <v>44</v>
      </c>
      <c r="P172" s="262" t="s">
        <v>1230</v>
      </c>
      <c r="Q172" s="262"/>
      <c r="R172" s="262" t="s">
        <v>734</v>
      </c>
      <c r="S172" s="262" t="s">
        <v>44</v>
      </c>
      <c r="T172" s="262" t="s">
        <v>1230</v>
      </c>
    </row>
    <row r="173" spans="2:20" ht="21.75" customHeight="1">
      <c r="B173" s="268">
        <v>169</v>
      </c>
      <c r="C173" s="274" t="s">
        <v>1517</v>
      </c>
      <c r="D173" s="268">
        <v>169</v>
      </c>
      <c r="E173" s="259">
        <v>1220030</v>
      </c>
      <c r="F173" s="259">
        <f t="shared" si="8"/>
        <v>1220030</v>
      </c>
      <c r="G173" s="259" t="s">
        <v>1518</v>
      </c>
      <c r="H173" s="259" t="s">
        <v>1518</v>
      </c>
      <c r="I173" s="270" t="str">
        <f t="shared" ref="I173:I236" si="12">IF(COUNTIF($G$5:$G$338,G173)=1,"OK","重複あり！")</f>
        <v>OK</v>
      </c>
      <c r="J173" s="270" t="str">
        <f t="shared" ref="J173:J187" si="13">IF(EXACT(G173,H173),"OK","変更あり！")</f>
        <v>OK</v>
      </c>
      <c r="K173" s="267"/>
      <c r="L173" s="262">
        <v>1059654</v>
      </c>
      <c r="M173" s="262" t="s">
        <v>525</v>
      </c>
      <c r="N173" s="262" t="s">
        <v>526</v>
      </c>
      <c r="O173" s="262" t="s">
        <v>44</v>
      </c>
      <c r="P173" s="262" t="s">
        <v>527</v>
      </c>
      <c r="Q173" s="262"/>
      <c r="R173" s="262" t="s">
        <v>526</v>
      </c>
      <c r="S173" s="262" t="s">
        <v>44</v>
      </c>
      <c r="T173" s="262" t="s">
        <v>527</v>
      </c>
    </row>
    <row r="174" spans="2:20" ht="21.75" customHeight="1">
      <c r="B174" s="268">
        <v>170</v>
      </c>
      <c r="C174" s="274" t="s">
        <v>1519</v>
      </c>
      <c r="D174" s="268">
        <v>170</v>
      </c>
      <c r="E174" s="259">
        <v>1220031</v>
      </c>
      <c r="F174" s="259">
        <f t="shared" si="8"/>
        <v>1220031</v>
      </c>
      <c r="G174" s="259" t="s">
        <v>1520</v>
      </c>
      <c r="H174" s="259" t="s">
        <v>1520</v>
      </c>
      <c r="I174" s="270" t="str">
        <f t="shared" si="12"/>
        <v>OK</v>
      </c>
      <c r="J174" s="270" t="str">
        <f t="shared" si="13"/>
        <v>OK</v>
      </c>
      <c r="K174" s="267"/>
      <c r="L174" s="262">
        <v>1061254</v>
      </c>
      <c r="M174" s="262" t="s">
        <v>1362</v>
      </c>
      <c r="N174" s="262" t="s">
        <v>526</v>
      </c>
      <c r="O174" s="262" t="s">
        <v>44</v>
      </c>
      <c r="P174" s="262" t="s">
        <v>1602</v>
      </c>
      <c r="Q174" s="262"/>
      <c r="R174" s="262" t="s">
        <v>526</v>
      </c>
      <c r="S174" s="262" t="s">
        <v>44</v>
      </c>
      <c r="T174" s="262" t="s">
        <v>1602</v>
      </c>
    </row>
    <row r="175" spans="2:20" ht="21.75" customHeight="1">
      <c r="B175" s="268">
        <v>171</v>
      </c>
      <c r="C175" s="274" t="s">
        <v>1521</v>
      </c>
      <c r="D175" s="268">
        <v>171</v>
      </c>
      <c r="E175" s="259">
        <v>1220032</v>
      </c>
      <c r="F175" s="259">
        <f t="shared" si="8"/>
        <v>1220032</v>
      </c>
      <c r="G175" s="259" t="s">
        <v>1603</v>
      </c>
      <c r="H175" s="259" t="s">
        <v>1603</v>
      </c>
      <c r="I175" s="270" t="str">
        <f t="shared" si="12"/>
        <v>OK</v>
      </c>
      <c r="J175" s="270" t="str">
        <f t="shared" si="13"/>
        <v>OK</v>
      </c>
      <c r="K175" s="267"/>
      <c r="L175" s="262">
        <v>1078343</v>
      </c>
      <c r="M175" s="262" t="s">
        <v>1522</v>
      </c>
      <c r="N175" s="262" t="s">
        <v>1604</v>
      </c>
      <c r="O175" s="262" t="s">
        <v>44</v>
      </c>
      <c r="P175" s="262" t="s">
        <v>1523</v>
      </c>
      <c r="Q175" s="262"/>
      <c r="R175" s="262" t="s">
        <v>1604</v>
      </c>
      <c r="S175" s="262" t="s">
        <v>44</v>
      </c>
      <c r="T175" s="262" t="s">
        <v>1523</v>
      </c>
    </row>
    <row r="176" spans="2:20" ht="21.75" customHeight="1">
      <c r="B176" s="268">
        <v>172</v>
      </c>
      <c r="C176" s="274" t="s">
        <v>1605</v>
      </c>
      <c r="D176" s="268">
        <v>172</v>
      </c>
      <c r="E176" s="259">
        <v>1220033</v>
      </c>
      <c r="F176" s="259">
        <f t="shared" si="8"/>
        <v>1220033</v>
      </c>
      <c r="G176" s="259" t="s">
        <v>1606</v>
      </c>
      <c r="H176" s="259" t="s">
        <v>1606</v>
      </c>
      <c r="I176" s="270" t="str">
        <f t="shared" si="12"/>
        <v>OK</v>
      </c>
      <c r="J176" s="270" t="str">
        <f t="shared" si="13"/>
        <v>OK</v>
      </c>
      <c r="K176" s="267"/>
      <c r="L176" s="262">
        <v>1075222</v>
      </c>
      <c r="M176" s="262" t="s">
        <v>1297</v>
      </c>
      <c r="N176" s="262" t="s">
        <v>1578</v>
      </c>
      <c r="O176" s="262" t="s">
        <v>44</v>
      </c>
      <c r="P176" s="262" t="s">
        <v>549</v>
      </c>
      <c r="Q176" s="262"/>
      <c r="R176" s="262" t="s">
        <v>1578</v>
      </c>
      <c r="S176" s="262" t="s">
        <v>44</v>
      </c>
      <c r="T176" s="262" t="s">
        <v>549</v>
      </c>
    </row>
    <row r="177" spans="1:20" ht="21.75" customHeight="1">
      <c r="B177" s="268">
        <v>173</v>
      </c>
      <c r="C177" s="274" t="s">
        <v>1773</v>
      </c>
      <c r="D177" s="268">
        <v>173</v>
      </c>
      <c r="E177" s="259">
        <v>1220035</v>
      </c>
      <c r="F177" s="259">
        <v>1220035</v>
      </c>
      <c r="G177" s="259" t="s">
        <v>1607</v>
      </c>
      <c r="H177" s="259" t="s">
        <v>1607</v>
      </c>
      <c r="I177" s="270" t="str">
        <f t="shared" si="12"/>
        <v>OK</v>
      </c>
      <c r="J177" s="270" t="str">
        <f t="shared" si="13"/>
        <v>OK</v>
      </c>
      <c r="K177" s="267"/>
      <c r="L177" s="262">
        <v>1066516</v>
      </c>
      <c r="M177" s="262" t="s">
        <v>1608</v>
      </c>
      <c r="N177" s="262" t="s">
        <v>1609</v>
      </c>
      <c r="O177" s="262" t="s">
        <v>44</v>
      </c>
      <c r="P177" s="262" t="s">
        <v>70</v>
      </c>
      <c r="Q177" s="262"/>
      <c r="R177" s="262" t="s">
        <v>1609</v>
      </c>
      <c r="S177" s="262" t="s">
        <v>44</v>
      </c>
      <c r="T177" s="262" t="s">
        <v>70</v>
      </c>
    </row>
    <row r="178" spans="1:20" ht="21.75" customHeight="1">
      <c r="B178" s="268">
        <v>174</v>
      </c>
      <c r="C178" s="274" t="s">
        <v>1774</v>
      </c>
      <c r="D178" s="268">
        <v>174</v>
      </c>
      <c r="E178" s="259">
        <v>1220036</v>
      </c>
      <c r="F178" s="259">
        <v>1220036</v>
      </c>
      <c r="G178" s="259" t="s">
        <v>1610</v>
      </c>
      <c r="H178" s="259" t="s">
        <v>1610</v>
      </c>
      <c r="I178" s="270" t="str">
        <f t="shared" si="12"/>
        <v>OK</v>
      </c>
      <c r="J178" s="270" t="str">
        <f t="shared" si="13"/>
        <v>OK</v>
      </c>
      <c r="K178" s="267"/>
      <c r="L178" s="262">
        <v>1061254</v>
      </c>
      <c r="M178" s="262" t="s">
        <v>1611</v>
      </c>
      <c r="N178" s="262" t="s">
        <v>616</v>
      </c>
      <c r="O178" s="262" t="s">
        <v>44</v>
      </c>
      <c r="P178" s="262" t="s">
        <v>1602</v>
      </c>
      <c r="Q178" s="262"/>
      <c r="R178" s="262" t="s">
        <v>616</v>
      </c>
      <c r="S178" s="262" t="s">
        <v>44</v>
      </c>
      <c r="T178" s="262" t="s">
        <v>1602</v>
      </c>
    </row>
    <row r="179" spans="1:20" ht="21.75" customHeight="1">
      <c r="B179" s="268">
        <v>175</v>
      </c>
      <c r="C179" s="274" t="s">
        <v>1775</v>
      </c>
      <c r="D179" s="268">
        <v>175</v>
      </c>
      <c r="E179" s="259">
        <v>1220037</v>
      </c>
      <c r="F179" s="259">
        <v>1220037</v>
      </c>
      <c r="G179" s="259" t="s">
        <v>1612</v>
      </c>
      <c r="H179" s="259" t="s">
        <v>1612</v>
      </c>
      <c r="I179" s="270" t="str">
        <f t="shared" si="12"/>
        <v>OK</v>
      </c>
      <c r="J179" s="270" t="str">
        <f t="shared" si="13"/>
        <v>OK</v>
      </c>
      <c r="K179" s="267"/>
      <c r="L179" s="262">
        <v>1061254</v>
      </c>
      <c r="M179" s="262" t="s">
        <v>1611</v>
      </c>
      <c r="N179" s="262" t="s">
        <v>616</v>
      </c>
      <c r="O179" s="262" t="s">
        <v>44</v>
      </c>
      <c r="P179" s="262" t="s">
        <v>1602</v>
      </c>
      <c r="Q179" s="262"/>
      <c r="R179" s="262" t="s">
        <v>616</v>
      </c>
      <c r="S179" s="262" t="s">
        <v>44</v>
      </c>
      <c r="T179" s="262" t="s">
        <v>1602</v>
      </c>
    </row>
    <row r="180" spans="1:20" ht="21.75" customHeight="1">
      <c r="B180" s="268">
        <v>176</v>
      </c>
      <c r="C180" s="274" t="s">
        <v>1776</v>
      </c>
      <c r="D180" s="268">
        <v>176</v>
      </c>
      <c r="E180" s="259">
        <v>1220038</v>
      </c>
      <c r="F180" s="259">
        <v>1220038</v>
      </c>
      <c r="G180" s="259" t="s">
        <v>1613</v>
      </c>
      <c r="H180" s="259" t="s">
        <v>1613</v>
      </c>
      <c r="I180" s="270" t="str">
        <f t="shared" si="12"/>
        <v>OK</v>
      </c>
      <c r="J180" s="270" t="str">
        <f t="shared" si="13"/>
        <v>OK</v>
      </c>
      <c r="K180" s="267"/>
      <c r="L180" s="262">
        <v>1071410</v>
      </c>
      <c r="M180" s="262" t="s">
        <v>1614</v>
      </c>
      <c r="N180" s="262" t="s">
        <v>610</v>
      </c>
      <c r="O180" s="262" t="s">
        <v>44</v>
      </c>
      <c r="P180" s="262" t="s">
        <v>611</v>
      </c>
      <c r="Q180" s="262"/>
      <c r="R180" s="262" t="s">
        <v>610</v>
      </c>
      <c r="S180" s="262" t="s">
        <v>44</v>
      </c>
      <c r="T180" s="262" t="s">
        <v>611</v>
      </c>
    </row>
    <row r="181" spans="1:20" ht="21.75" customHeight="1">
      <c r="B181" s="268">
        <v>177</v>
      </c>
      <c r="C181" s="274" t="s">
        <v>1735</v>
      </c>
      <c r="D181" s="268">
        <v>177</v>
      </c>
      <c r="E181" s="259">
        <v>1220039</v>
      </c>
      <c r="F181" s="259">
        <v>1220039</v>
      </c>
      <c r="G181" s="259" t="s">
        <v>1615</v>
      </c>
      <c r="H181" s="259" t="s">
        <v>1615</v>
      </c>
      <c r="I181" s="270" t="str">
        <f t="shared" si="12"/>
        <v>OK</v>
      </c>
      <c r="J181" s="270" t="str">
        <f t="shared" si="13"/>
        <v>OK</v>
      </c>
      <c r="K181" s="267"/>
      <c r="L181" s="262">
        <v>1071805</v>
      </c>
      <c r="M181" s="262" t="s">
        <v>1324</v>
      </c>
      <c r="N181" s="262" t="s">
        <v>1616</v>
      </c>
      <c r="O181" s="262" t="s">
        <v>44</v>
      </c>
      <c r="P181" s="262" t="s">
        <v>858</v>
      </c>
      <c r="Q181" s="262"/>
      <c r="R181" s="262" t="s">
        <v>1616</v>
      </c>
      <c r="S181" s="262" t="s">
        <v>44</v>
      </c>
      <c r="T181" s="262" t="s">
        <v>858</v>
      </c>
    </row>
    <row r="182" spans="1:20" ht="21.75" customHeight="1">
      <c r="B182" s="268">
        <v>178</v>
      </c>
      <c r="C182" s="274" t="s">
        <v>1736</v>
      </c>
      <c r="D182" s="268">
        <v>178</v>
      </c>
      <c r="E182" s="259">
        <v>1220040</v>
      </c>
      <c r="F182" s="259">
        <v>1220040</v>
      </c>
      <c r="G182" s="259" t="s">
        <v>1617</v>
      </c>
      <c r="H182" s="259" t="s">
        <v>1617</v>
      </c>
      <c r="I182" s="270" t="str">
        <f t="shared" si="12"/>
        <v>OK</v>
      </c>
      <c r="J182" s="270" t="str">
        <f t="shared" si="13"/>
        <v>OK</v>
      </c>
      <c r="K182" s="267"/>
      <c r="L182" s="262">
        <v>1053771</v>
      </c>
      <c r="M182" s="262" t="s">
        <v>1618</v>
      </c>
      <c r="N182" s="262" t="s">
        <v>1619</v>
      </c>
      <c r="O182" s="262" t="s">
        <v>44</v>
      </c>
      <c r="P182" s="262" t="s">
        <v>43</v>
      </c>
      <c r="Q182" s="262"/>
      <c r="R182" s="262" t="s">
        <v>1619</v>
      </c>
      <c r="S182" s="262" t="s">
        <v>44</v>
      </c>
      <c r="T182" s="262" t="s">
        <v>43</v>
      </c>
    </row>
    <row r="183" spans="1:20" ht="21.75" customHeight="1">
      <c r="B183" s="268">
        <v>179</v>
      </c>
      <c r="C183" s="274" t="s">
        <v>1777</v>
      </c>
      <c r="D183" s="268">
        <v>179</v>
      </c>
      <c r="E183" s="259">
        <v>1220041</v>
      </c>
      <c r="F183" s="259">
        <v>1220041</v>
      </c>
      <c r="G183" s="259" t="s">
        <v>1620</v>
      </c>
      <c r="H183" s="259" t="s">
        <v>1620</v>
      </c>
      <c r="I183" s="270" t="str">
        <f t="shared" si="12"/>
        <v>OK</v>
      </c>
      <c r="J183" s="270" t="str">
        <f t="shared" si="13"/>
        <v>OK</v>
      </c>
      <c r="K183" s="267"/>
      <c r="L183" s="262">
        <v>1061254</v>
      </c>
      <c r="M183" s="262" t="s">
        <v>1611</v>
      </c>
      <c r="N183" s="262" t="s">
        <v>616</v>
      </c>
      <c r="O183" s="262" t="s">
        <v>44</v>
      </c>
      <c r="P183" s="262" t="s">
        <v>1602</v>
      </c>
      <c r="Q183" s="262"/>
      <c r="R183" s="262" t="s">
        <v>616</v>
      </c>
      <c r="S183" s="262" t="s">
        <v>44</v>
      </c>
      <c r="T183" s="262" t="s">
        <v>1602</v>
      </c>
    </row>
    <row r="184" spans="1:20" ht="21.75" customHeight="1">
      <c r="B184" s="268">
        <v>180</v>
      </c>
      <c r="C184" s="274" t="s">
        <v>1778</v>
      </c>
      <c r="D184" s="268">
        <v>180</v>
      </c>
      <c r="E184" s="259">
        <v>1220042</v>
      </c>
      <c r="F184" s="259">
        <v>1220042</v>
      </c>
      <c r="G184" s="259" t="s">
        <v>1621</v>
      </c>
      <c r="H184" s="259" t="s">
        <v>1621</v>
      </c>
      <c r="I184" s="270" t="str">
        <f t="shared" si="12"/>
        <v>OK</v>
      </c>
      <c r="J184" s="270" t="str">
        <f t="shared" si="13"/>
        <v>OK</v>
      </c>
      <c r="K184" s="267"/>
      <c r="L184" s="262">
        <v>1080139</v>
      </c>
      <c r="M184" s="262" t="s">
        <v>1622</v>
      </c>
      <c r="N184" s="262" t="s">
        <v>1623</v>
      </c>
      <c r="O184" s="262" t="s">
        <v>42</v>
      </c>
      <c r="P184" s="262" t="s">
        <v>1512</v>
      </c>
      <c r="Q184" s="262"/>
      <c r="R184" s="262" t="s">
        <v>1623</v>
      </c>
      <c r="S184" s="262" t="s">
        <v>42</v>
      </c>
      <c r="T184" s="262" t="s">
        <v>1512</v>
      </c>
    </row>
    <row r="185" spans="1:20" ht="21.75" customHeight="1">
      <c r="B185" s="268">
        <v>181</v>
      </c>
      <c r="C185" s="274" t="s">
        <v>1779</v>
      </c>
      <c r="D185" s="268">
        <v>181</v>
      </c>
      <c r="E185" s="259">
        <v>1220043</v>
      </c>
      <c r="F185" s="259">
        <v>1220043</v>
      </c>
      <c r="G185" s="259" t="s">
        <v>1624</v>
      </c>
      <c r="H185" s="259" t="s">
        <v>1624</v>
      </c>
      <c r="I185" s="270" t="str">
        <f t="shared" si="12"/>
        <v>OK</v>
      </c>
      <c r="J185" s="270" t="str">
        <f t="shared" si="13"/>
        <v>OK</v>
      </c>
      <c r="K185" s="267"/>
      <c r="L185" s="262">
        <v>1050139</v>
      </c>
      <c r="M185" s="262" t="s">
        <v>278</v>
      </c>
      <c r="N185" s="262" t="s">
        <v>1625</v>
      </c>
      <c r="O185" s="262" t="s">
        <v>42</v>
      </c>
      <c r="P185" s="262" t="s">
        <v>280</v>
      </c>
      <c r="Q185" s="262"/>
      <c r="R185" s="262" t="s">
        <v>1625</v>
      </c>
      <c r="S185" s="262" t="s">
        <v>42</v>
      </c>
      <c r="T185" s="262" t="s">
        <v>280</v>
      </c>
    </row>
    <row r="186" spans="1:20" ht="21.75" customHeight="1">
      <c r="B186" s="268">
        <v>182</v>
      </c>
      <c r="C186" s="274" t="s">
        <v>1780</v>
      </c>
      <c r="D186" s="268">
        <v>182</v>
      </c>
      <c r="E186" s="259">
        <v>1220044</v>
      </c>
      <c r="F186" s="259">
        <v>1220044</v>
      </c>
      <c r="G186" s="259" t="s">
        <v>1626</v>
      </c>
      <c r="H186" s="259" t="s">
        <v>1626</v>
      </c>
      <c r="I186" s="270" t="str">
        <f t="shared" si="12"/>
        <v>OK</v>
      </c>
      <c r="J186" s="270" t="str">
        <f t="shared" si="13"/>
        <v>OK</v>
      </c>
      <c r="K186" s="267"/>
      <c r="L186" s="262">
        <v>1007834</v>
      </c>
      <c r="M186" s="262" t="s">
        <v>1627</v>
      </c>
      <c r="N186" s="262" t="s">
        <v>1628</v>
      </c>
      <c r="O186" s="262" t="s">
        <v>42</v>
      </c>
      <c r="P186" s="262" t="s">
        <v>642</v>
      </c>
      <c r="Q186" s="262"/>
      <c r="R186" s="262" t="s">
        <v>1628</v>
      </c>
      <c r="S186" s="262" t="s">
        <v>42</v>
      </c>
      <c r="T186" s="262" t="s">
        <v>642</v>
      </c>
    </row>
    <row r="187" spans="1:20" ht="21.75" customHeight="1">
      <c r="B187" s="268">
        <v>183</v>
      </c>
      <c r="C187" s="274" t="s">
        <v>1781</v>
      </c>
      <c r="D187" s="268">
        <v>183</v>
      </c>
      <c r="E187" s="259">
        <v>1220045</v>
      </c>
      <c r="F187" s="259">
        <v>1220045</v>
      </c>
      <c r="G187" s="259" t="s">
        <v>1629</v>
      </c>
      <c r="H187" s="259" t="s">
        <v>1629</v>
      </c>
      <c r="I187" s="270" t="str">
        <f t="shared" si="12"/>
        <v>OK</v>
      </c>
      <c r="J187" s="270" t="str">
        <f t="shared" si="13"/>
        <v>OK</v>
      </c>
      <c r="K187" s="267"/>
      <c r="L187" s="262">
        <v>1041410</v>
      </c>
      <c r="M187" s="262" t="s">
        <v>245</v>
      </c>
      <c r="N187" s="262" t="s">
        <v>1630</v>
      </c>
      <c r="O187" s="262" t="s">
        <v>42</v>
      </c>
      <c r="P187" s="262" t="s">
        <v>247</v>
      </c>
      <c r="Q187" s="262"/>
      <c r="R187" s="262" t="s">
        <v>1630</v>
      </c>
      <c r="S187" s="262" t="s">
        <v>42</v>
      </c>
      <c r="T187" s="262" t="s">
        <v>247</v>
      </c>
    </row>
    <row r="188" spans="1:20" ht="21.75" customHeight="1" thickBot="1">
      <c r="A188" s="275" t="s">
        <v>633</v>
      </c>
      <c r="B188" s="268">
        <v>1</v>
      </c>
      <c r="C188" s="269" t="s">
        <v>1340</v>
      </c>
      <c r="D188" s="270">
        <v>201</v>
      </c>
      <c r="E188" s="259" t="s">
        <v>634</v>
      </c>
      <c r="F188" s="259">
        <f t="shared" si="8"/>
        <v>3013</v>
      </c>
      <c r="G188" s="259" t="s">
        <v>635</v>
      </c>
      <c r="H188" s="259" t="s">
        <v>635</v>
      </c>
      <c r="I188" s="270" t="str">
        <f t="shared" si="12"/>
        <v>OK</v>
      </c>
      <c r="J188" s="270" t="str">
        <f t="shared" si="9"/>
        <v>OK</v>
      </c>
      <c r="K188" s="267"/>
      <c r="L188" s="262">
        <v>1004363</v>
      </c>
      <c r="M188" s="262" t="s">
        <v>1784</v>
      </c>
      <c r="N188" s="262" t="s">
        <v>1785</v>
      </c>
      <c r="O188" s="262" t="s">
        <v>42</v>
      </c>
      <c r="P188" s="262" t="s">
        <v>344</v>
      </c>
      <c r="Q188" s="262" t="s">
        <v>1786</v>
      </c>
      <c r="R188" s="262" t="s">
        <v>1785</v>
      </c>
      <c r="S188" s="262" t="s">
        <v>42</v>
      </c>
      <c r="T188" s="262" t="s">
        <v>344</v>
      </c>
    </row>
    <row r="189" spans="1:20" ht="21.75" customHeight="1">
      <c r="B189" s="268">
        <v>2</v>
      </c>
      <c r="C189" s="269" t="s">
        <v>636</v>
      </c>
      <c r="D189" s="270">
        <v>202</v>
      </c>
      <c r="E189" s="259" t="s">
        <v>637</v>
      </c>
      <c r="F189" s="259">
        <f t="shared" si="8"/>
        <v>3026</v>
      </c>
      <c r="G189" s="259" t="s">
        <v>638</v>
      </c>
      <c r="H189" s="259" t="s">
        <v>638</v>
      </c>
      <c r="I189" s="270" t="str">
        <f t="shared" si="12"/>
        <v>OK</v>
      </c>
      <c r="J189" s="270" t="str">
        <f t="shared" si="9"/>
        <v>OK</v>
      </c>
      <c r="K189" s="267"/>
      <c r="L189" s="262">
        <v>1030451</v>
      </c>
      <c r="M189" s="262" t="s">
        <v>1787</v>
      </c>
      <c r="N189" s="262" t="s">
        <v>1788</v>
      </c>
      <c r="O189" s="262" t="s">
        <v>42</v>
      </c>
      <c r="P189" s="262" t="s">
        <v>1789</v>
      </c>
      <c r="Q189" s="262" t="s">
        <v>1786</v>
      </c>
      <c r="R189" s="262" t="s">
        <v>1788</v>
      </c>
      <c r="S189" s="262" t="s">
        <v>42</v>
      </c>
      <c r="T189" s="262" t="s">
        <v>1789</v>
      </c>
    </row>
    <row r="190" spans="1:20" ht="21.75" customHeight="1">
      <c r="B190" s="268">
        <v>3</v>
      </c>
      <c r="C190" s="269" t="s">
        <v>639</v>
      </c>
      <c r="D190" s="270">
        <v>203</v>
      </c>
      <c r="E190" s="259" t="s">
        <v>640</v>
      </c>
      <c r="F190" s="259">
        <f t="shared" si="8"/>
        <v>3057</v>
      </c>
      <c r="G190" s="259" t="s">
        <v>641</v>
      </c>
      <c r="H190" s="259" t="s">
        <v>641</v>
      </c>
      <c r="I190" s="270" t="str">
        <f t="shared" si="12"/>
        <v>OK</v>
      </c>
      <c r="J190" s="270" t="str">
        <f t="shared" si="9"/>
        <v>OK</v>
      </c>
      <c r="K190" s="267"/>
      <c r="L190" s="262">
        <v>1060169</v>
      </c>
      <c r="M190" s="262" t="s">
        <v>1790</v>
      </c>
      <c r="N190" s="262" t="s">
        <v>1791</v>
      </c>
      <c r="O190" s="262" t="s">
        <v>42</v>
      </c>
      <c r="P190" s="262" t="s">
        <v>642</v>
      </c>
      <c r="Q190" s="262" t="s">
        <v>1786</v>
      </c>
      <c r="R190" s="262" t="s">
        <v>1791</v>
      </c>
      <c r="S190" s="262" t="s">
        <v>42</v>
      </c>
      <c r="T190" s="262" t="s">
        <v>642</v>
      </c>
    </row>
    <row r="191" spans="1:20" ht="21.75" customHeight="1">
      <c r="B191" s="268">
        <v>4</v>
      </c>
      <c r="C191" s="269" t="s">
        <v>643</v>
      </c>
      <c r="D191" s="270">
        <v>204</v>
      </c>
      <c r="E191" s="259" t="s">
        <v>644</v>
      </c>
      <c r="F191" s="259">
        <f t="shared" si="8"/>
        <v>3072</v>
      </c>
      <c r="G191" s="259" t="s">
        <v>645</v>
      </c>
      <c r="H191" s="259" t="s">
        <v>645</v>
      </c>
      <c r="I191" s="270" t="str">
        <f t="shared" si="12"/>
        <v>OK</v>
      </c>
      <c r="J191" s="270" t="str">
        <f t="shared" si="9"/>
        <v>OK</v>
      </c>
      <c r="K191" s="267"/>
      <c r="L191" s="262">
        <v>1056056</v>
      </c>
      <c r="M191" s="262" t="s">
        <v>1792</v>
      </c>
      <c r="N191" s="262" t="s">
        <v>1793</v>
      </c>
      <c r="O191" s="262" t="s">
        <v>42</v>
      </c>
      <c r="P191" s="262" t="s">
        <v>646</v>
      </c>
      <c r="Q191" s="262" t="s">
        <v>1786</v>
      </c>
      <c r="R191" s="262" t="s">
        <v>1793</v>
      </c>
      <c r="S191" s="262" t="s">
        <v>42</v>
      </c>
      <c r="T191" s="262" t="s">
        <v>646</v>
      </c>
    </row>
    <row r="192" spans="1:20" ht="21.75" customHeight="1">
      <c r="B192" s="268">
        <v>5</v>
      </c>
      <c r="C192" s="269" t="s">
        <v>1341</v>
      </c>
      <c r="D192" s="270">
        <v>205</v>
      </c>
      <c r="E192" s="259" t="s">
        <v>647</v>
      </c>
      <c r="F192" s="259">
        <f t="shared" si="8"/>
        <v>3210006</v>
      </c>
      <c r="G192" s="259" t="s">
        <v>648</v>
      </c>
      <c r="H192" s="259" t="s">
        <v>648</v>
      </c>
      <c r="I192" s="270" t="str">
        <f t="shared" si="12"/>
        <v>OK</v>
      </c>
      <c r="J192" s="270" t="str">
        <f t="shared" si="9"/>
        <v>OK</v>
      </c>
      <c r="K192" s="267"/>
      <c r="L192" s="262">
        <v>1053305</v>
      </c>
      <c r="M192" s="262" t="s">
        <v>1794</v>
      </c>
      <c r="N192" s="262" t="s">
        <v>1795</v>
      </c>
      <c r="O192" s="262" t="s">
        <v>255</v>
      </c>
      <c r="P192" s="262" t="s">
        <v>1796</v>
      </c>
      <c r="Q192" s="262" t="s">
        <v>1786</v>
      </c>
      <c r="R192" s="262" t="s">
        <v>1795</v>
      </c>
      <c r="S192" s="262" t="s">
        <v>255</v>
      </c>
      <c r="T192" s="262" t="s">
        <v>1796</v>
      </c>
    </row>
    <row r="193" spans="1:20" ht="21.75" customHeight="1">
      <c r="B193" s="268">
        <v>6</v>
      </c>
      <c r="C193" s="269" t="s">
        <v>649</v>
      </c>
      <c r="D193" s="270">
        <v>206</v>
      </c>
      <c r="E193" s="259" t="s">
        <v>650</v>
      </c>
      <c r="F193" s="259">
        <f t="shared" si="8"/>
        <v>3210118</v>
      </c>
      <c r="G193" s="259" t="s">
        <v>651</v>
      </c>
      <c r="H193" s="259" t="s">
        <v>651</v>
      </c>
      <c r="I193" s="270" t="str">
        <f t="shared" si="12"/>
        <v>OK</v>
      </c>
      <c r="J193" s="270" t="str">
        <f t="shared" si="9"/>
        <v>OK</v>
      </c>
      <c r="K193" s="267"/>
      <c r="L193" s="262">
        <v>1061824</v>
      </c>
      <c r="M193" s="262" t="s">
        <v>1797</v>
      </c>
      <c r="N193" s="262" t="s">
        <v>1798</v>
      </c>
      <c r="O193" s="262" t="s">
        <v>42</v>
      </c>
      <c r="P193" s="262" t="s">
        <v>247</v>
      </c>
      <c r="Q193" s="262" t="s">
        <v>1786</v>
      </c>
      <c r="R193" s="262" t="s">
        <v>1798</v>
      </c>
      <c r="S193" s="262" t="s">
        <v>42</v>
      </c>
      <c r="T193" s="262" t="s">
        <v>247</v>
      </c>
    </row>
    <row r="194" spans="1:20" ht="21.75" customHeight="1">
      <c r="B194" s="268">
        <v>7</v>
      </c>
      <c r="C194" s="269" t="s">
        <v>652</v>
      </c>
      <c r="D194" s="270">
        <v>207</v>
      </c>
      <c r="E194" s="259" t="s">
        <v>653</v>
      </c>
      <c r="F194" s="259">
        <f t="shared" si="8"/>
        <v>3210134</v>
      </c>
      <c r="G194" s="259" t="s">
        <v>654</v>
      </c>
      <c r="H194" s="259" t="s">
        <v>654</v>
      </c>
      <c r="I194" s="270" t="str">
        <f t="shared" si="12"/>
        <v>OK</v>
      </c>
      <c r="J194" s="270" t="str">
        <f t="shared" si="9"/>
        <v>OK</v>
      </c>
      <c r="K194" s="267"/>
      <c r="L194" s="262">
        <v>1061863</v>
      </c>
      <c r="M194" s="262" t="s">
        <v>1799</v>
      </c>
      <c r="N194" s="262" t="s">
        <v>1800</v>
      </c>
      <c r="O194" s="262" t="s">
        <v>42</v>
      </c>
      <c r="P194" s="262" t="s">
        <v>1801</v>
      </c>
      <c r="Q194" s="262" t="s">
        <v>1786</v>
      </c>
      <c r="R194" s="262" t="s">
        <v>1800</v>
      </c>
      <c r="S194" s="262" t="s">
        <v>42</v>
      </c>
      <c r="T194" s="262" t="s">
        <v>1801</v>
      </c>
    </row>
    <row r="195" spans="1:20" ht="21.75" customHeight="1">
      <c r="B195" s="268">
        <v>8</v>
      </c>
      <c r="C195" s="269" t="s">
        <v>1342</v>
      </c>
      <c r="D195" s="270">
        <v>208</v>
      </c>
      <c r="E195" s="259" t="s">
        <v>655</v>
      </c>
      <c r="F195" s="259">
        <f t="shared" si="8"/>
        <v>3210135</v>
      </c>
      <c r="G195" s="259" t="s">
        <v>656</v>
      </c>
      <c r="H195" s="259" t="s">
        <v>656</v>
      </c>
      <c r="I195" s="270" t="str">
        <f t="shared" si="12"/>
        <v>OK</v>
      </c>
      <c r="J195" s="270" t="str">
        <f t="shared" si="9"/>
        <v>OK</v>
      </c>
      <c r="K195" s="267"/>
      <c r="L195" s="262">
        <v>1061841</v>
      </c>
      <c r="M195" s="262" t="s">
        <v>510</v>
      </c>
      <c r="N195" s="262" t="s">
        <v>1802</v>
      </c>
      <c r="O195" s="262" t="s">
        <v>42</v>
      </c>
      <c r="P195" s="262" t="s">
        <v>512</v>
      </c>
      <c r="Q195" s="262" t="s">
        <v>1786</v>
      </c>
      <c r="R195" s="262" t="s">
        <v>1802</v>
      </c>
      <c r="S195" s="262" t="s">
        <v>42</v>
      </c>
      <c r="T195" s="262" t="s">
        <v>512</v>
      </c>
    </row>
    <row r="196" spans="1:20" ht="21.75" customHeight="1">
      <c r="B196" s="268">
        <v>9</v>
      </c>
      <c r="C196" s="269" t="s">
        <v>657</v>
      </c>
      <c r="D196" s="270">
        <v>209</v>
      </c>
      <c r="E196" s="259" t="s">
        <v>658</v>
      </c>
      <c r="F196" s="259">
        <f t="shared" si="8"/>
        <v>3210202</v>
      </c>
      <c r="G196" s="259" t="s">
        <v>659</v>
      </c>
      <c r="H196" s="259" t="s">
        <v>659</v>
      </c>
      <c r="I196" s="270" t="str">
        <f t="shared" si="12"/>
        <v>OK</v>
      </c>
      <c r="J196" s="270" t="str">
        <f t="shared" si="9"/>
        <v>OK</v>
      </c>
      <c r="K196" s="267"/>
      <c r="L196" s="262">
        <v>1045871</v>
      </c>
      <c r="M196" s="262" t="s">
        <v>1803</v>
      </c>
      <c r="N196" s="262" t="s">
        <v>1804</v>
      </c>
      <c r="O196" s="262" t="s">
        <v>42</v>
      </c>
      <c r="P196" s="262" t="s">
        <v>1805</v>
      </c>
      <c r="Q196" s="262" t="s">
        <v>1786</v>
      </c>
      <c r="R196" s="262" t="s">
        <v>1804</v>
      </c>
      <c r="S196" s="262" t="s">
        <v>42</v>
      </c>
      <c r="T196" s="262" t="s">
        <v>1805</v>
      </c>
    </row>
    <row r="197" spans="1:20" ht="21.75" customHeight="1">
      <c r="B197" s="268">
        <v>10</v>
      </c>
      <c r="C197" s="269" t="s">
        <v>660</v>
      </c>
      <c r="D197" s="270">
        <v>210</v>
      </c>
      <c r="E197" s="259" t="s">
        <v>661</v>
      </c>
      <c r="F197" s="259">
        <f t="shared" si="8"/>
        <v>3210204</v>
      </c>
      <c r="G197" s="259" t="s">
        <v>662</v>
      </c>
      <c r="H197" s="259" t="s">
        <v>662</v>
      </c>
      <c r="I197" s="270" t="str">
        <f t="shared" si="12"/>
        <v>OK</v>
      </c>
      <c r="J197" s="270" t="str">
        <f t="shared" si="9"/>
        <v>OK</v>
      </c>
      <c r="K197" s="267"/>
      <c r="L197" s="262">
        <v>1064003</v>
      </c>
      <c r="M197" s="262" t="s">
        <v>1806</v>
      </c>
      <c r="N197" s="262" t="s">
        <v>1807</v>
      </c>
      <c r="O197" s="262" t="s">
        <v>42</v>
      </c>
      <c r="P197" s="262" t="s">
        <v>1808</v>
      </c>
      <c r="Q197" s="262" t="s">
        <v>1786</v>
      </c>
      <c r="R197" s="262" t="s">
        <v>1807</v>
      </c>
      <c r="S197" s="262" t="s">
        <v>42</v>
      </c>
      <c r="T197" s="262" t="s">
        <v>1808</v>
      </c>
    </row>
    <row r="198" spans="1:20" ht="21.75" customHeight="1">
      <c r="B198" s="268">
        <v>11</v>
      </c>
      <c r="C198" s="269" t="s">
        <v>663</v>
      </c>
      <c r="D198" s="270">
        <v>211</v>
      </c>
      <c r="E198" s="259" t="s">
        <v>664</v>
      </c>
      <c r="F198" s="259">
        <f t="shared" si="8"/>
        <v>3210206</v>
      </c>
      <c r="G198" s="259" t="s">
        <v>665</v>
      </c>
      <c r="H198" s="259" t="s">
        <v>665</v>
      </c>
      <c r="I198" s="270" t="str">
        <f t="shared" si="12"/>
        <v>OK</v>
      </c>
      <c r="J198" s="270" t="str">
        <f t="shared" si="9"/>
        <v>OK</v>
      </c>
      <c r="K198" s="267"/>
      <c r="L198" s="262">
        <v>1053378</v>
      </c>
      <c r="M198" s="262" t="s">
        <v>1799</v>
      </c>
      <c r="N198" s="262" t="s">
        <v>1800</v>
      </c>
      <c r="O198" s="262" t="s">
        <v>42</v>
      </c>
      <c r="P198" s="262" t="s">
        <v>1801</v>
      </c>
      <c r="Q198" s="262" t="s">
        <v>1786</v>
      </c>
      <c r="R198" s="262" t="s">
        <v>1800</v>
      </c>
      <c r="S198" s="262" t="s">
        <v>42</v>
      </c>
      <c r="T198" s="262" t="s">
        <v>1801</v>
      </c>
    </row>
    <row r="199" spans="1:20" ht="21.75" customHeight="1">
      <c r="B199" s="268">
        <v>12</v>
      </c>
      <c r="C199" s="269" t="s">
        <v>666</v>
      </c>
      <c r="D199" s="270">
        <v>212</v>
      </c>
      <c r="E199" s="259" t="s">
        <v>667</v>
      </c>
      <c r="F199" s="259">
        <f t="shared" si="8"/>
        <v>3210207</v>
      </c>
      <c r="G199" s="259" t="s">
        <v>668</v>
      </c>
      <c r="H199" s="259" t="s">
        <v>668</v>
      </c>
      <c r="I199" s="270" t="str">
        <f t="shared" si="12"/>
        <v>OK</v>
      </c>
      <c r="J199" s="270" t="str">
        <f t="shared" si="9"/>
        <v>OK</v>
      </c>
      <c r="K199" s="267"/>
      <c r="L199" s="262">
        <v>1064066</v>
      </c>
      <c r="M199" s="262" t="s">
        <v>1809</v>
      </c>
      <c r="N199" s="262" t="s">
        <v>1810</v>
      </c>
      <c r="O199" s="262" t="s">
        <v>42</v>
      </c>
      <c r="P199" s="262" t="s">
        <v>1811</v>
      </c>
      <c r="Q199" s="262" t="s">
        <v>1786</v>
      </c>
      <c r="R199" s="262" t="s">
        <v>1810</v>
      </c>
      <c r="S199" s="262" t="s">
        <v>42</v>
      </c>
      <c r="T199" s="262" t="s">
        <v>1811</v>
      </c>
    </row>
    <row r="200" spans="1:20" s="276" customFormat="1" ht="21.75" customHeight="1">
      <c r="A200" s="253"/>
      <c r="B200" s="268">
        <v>13</v>
      </c>
      <c r="C200" s="269" t="s">
        <v>669</v>
      </c>
      <c r="D200" s="270">
        <v>213</v>
      </c>
      <c r="E200" s="259" t="s">
        <v>670</v>
      </c>
      <c r="F200" s="259">
        <f t="shared" si="8"/>
        <v>3210208</v>
      </c>
      <c r="G200" s="259" t="s">
        <v>671</v>
      </c>
      <c r="H200" s="259" t="s">
        <v>671</v>
      </c>
      <c r="I200" s="270" t="str">
        <f t="shared" si="12"/>
        <v>OK</v>
      </c>
      <c r="J200" s="270" t="str">
        <f t="shared" si="9"/>
        <v>OK</v>
      </c>
      <c r="K200" s="267"/>
      <c r="L200" s="262">
        <v>1063856</v>
      </c>
      <c r="M200" s="262" t="s">
        <v>1812</v>
      </c>
      <c r="N200" s="262" t="s">
        <v>1813</v>
      </c>
      <c r="O200" s="262" t="s">
        <v>42</v>
      </c>
      <c r="P200" s="262" t="s">
        <v>1814</v>
      </c>
      <c r="Q200" s="262" t="s">
        <v>1786</v>
      </c>
      <c r="R200" s="262" t="s">
        <v>1813</v>
      </c>
      <c r="S200" s="262" t="s">
        <v>42</v>
      </c>
      <c r="T200" s="262" t="s">
        <v>1814</v>
      </c>
    </row>
    <row r="201" spans="1:20" s="276" customFormat="1" ht="21.75" customHeight="1">
      <c r="A201" s="253"/>
      <c r="B201" s="268">
        <v>14</v>
      </c>
      <c r="C201" s="269" t="s">
        <v>672</v>
      </c>
      <c r="D201" s="270">
        <v>214</v>
      </c>
      <c r="E201" s="259" t="s">
        <v>673</v>
      </c>
      <c r="F201" s="259">
        <f t="shared" si="8"/>
        <v>3210210</v>
      </c>
      <c r="G201" s="259" t="s">
        <v>674</v>
      </c>
      <c r="H201" s="259" t="s">
        <v>674</v>
      </c>
      <c r="I201" s="270" t="str">
        <f t="shared" si="12"/>
        <v>OK</v>
      </c>
      <c r="J201" s="270" t="str">
        <f t="shared" si="9"/>
        <v>OK</v>
      </c>
      <c r="K201" s="267"/>
      <c r="L201" s="262">
        <v>1050199</v>
      </c>
      <c r="M201" s="262" t="s">
        <v>1815</v>
      </c>
      <c r="N201" s="262" t="s">
        <v>1816</v>
      </c>
      <c r="O201" s="262" t="s">
        <v>42</v>
      </c>
      <c r="P201" s="262" t="s">
        <v>1817</v>
      </c>
      <c r="Q201" s="262" t="s">
        <v>1786</v>
      </c>
      <c r="R201" s="262" t="s">
        <v>1816</v>
      </c>
      <c r="S201" s="262" t="s">
        <v>42</v>
      </c>
      <c r="T201" s="262" t="s">
        <v>1817</v>
      </c>
    </row>
    <row r="202" spans="1:20" s="276" customFormat="1" ht="21.75" customHeight="1">
      <c r="A202" s="253"/>
      <c r="B202" s="268">
        <v>15</v>
      </c>
      <c r="C202" s="269" t="s">
        <v>675</v>
      </c>
      <c r="D202" s="270">
        <v>215</v>
      </c>
      <c r="E202" s="259" t="s">
        <v>676</v>
      </c>
      <c r="F202" s="259">
        <f t="shared" si="8"/>
        <v>3210211</v>
      </c>
      <c r="G202" s="259" t="s">
        <v>677</v>
      </c>
      <c r="H202" s="259" t="s">
        <v>677</v>
      </c>
      <c r="I202" s="270" t="str">
        <f t="shared" si="12"/>
        <v>OK</v>
      </c>
      <c r="J202" s="270" t="str">
        <f t="shared" si="9"/>
        <v>OK</v>
      </c>
      <c r="K202" s="267"/>
      <c r="L202" s="262">
        <v>1064068</v>
      </c>
      <c r="M202" s="262" t="s">
        <v>1818</v>
      </c>
      <c r="N202" s="262" t="s">
        <v>1819</v>
      </c>
      <c r="O202" s="262" t="s">
        <v>42</v>
      </c>
      <c r="P202" s="262" t="s">
        <v>1820</v>
      </c>
      <c r="Q202" s="262" t="s">
        <v>1786</v>
      </c>
      <c r="R202" s="262" t="s">
        <v>1819</v>
      </c>
      <c r="S202" s="262" t="s">
        <v>42</v>
      </c>
      <c r="T202" s="262" t="s">
        <v>1820</v>
      </c>
    </row>
    <row r="203" spans="1:20" s="276" customFormat="1" ht="21.75" customHeight="1">
      <c r="A203" s="253"/>
      <c r="B203" s="268">
        <v>16</v>
      </c>
      <c r="C203" s="269" t="s">
        <v>678</v>
      </c>
      <c r="D203" s="270">
        <v>216</v>
      </c>
      <c r="E203" s="259" t="s">
        <v>679</v>
      </c>
      <c r="F203" s="259">
        <f t="shared" si="8"/>
        <v>3210212</v>
      </c>
      <c r="G203" s="259" t="s">
        <v>680</v>
      </c>
      <c r="H203" s="259" t="s">
        <v>680</v>
      </c>
      <c r="I203" s="270" t="str">
        <f t="shared" si="12"/>
        <v>OK</v>
      </c>
      <c r="J203" s="270" t="str">
        <f t="shared" si="9"/>
        <v>OK</v>
      </c>
      <c r="K203" s="267"/>
      <c r="L203" s="262">
        <v>1061390</v>
      </c>
      <c r="M203" s="262" t="s">
        <v>1821</v>
      </c>
      <c r="N203" s="262" t="s">
        <v>1822</v>
      </c>
      <c r="O203" s="262" t="s">
        <v>42</v>
      </c>
      <c r="P203" s="262" t="s">
        <v>1823</v>
      </c>
      <c r="Q203" s="262" t="s">
        <v>1786</v>
      </c>
      <c r="R203" s="262" t="s">
        <v>1822</v>
      </c>
      <c r="S203" s="262" t="s">
        <v>42</v>
      </c>
      <c r="T203" s="262" t="s">
        <v>1823</v>
      </c>
    </row>
    <row r="204" spans="1:20" ht="21.75" customHeight="1">
      <c r="B204" s="268">
        <v>17</v>
      </c>
      <c r="C204" s="269" t="s">
        <v>681</v>
      </c>
      <c r="D204" s="270">
        <v>217</v>
      </c>
      <c r="E204" s="259" t="s">
        <v>682</v>
      </c>
      <c r="F204" s="259">
        <f t="shared" si="8"/>
        <v>3210213</v>
      </c>
      <c r="G204" s="259" t="s">
        <v>683</v>
      </c>
      <c r="H204" s="259" t="s">
        <v>683</v>
      </c>
      <c r="I204" s="270" t="str">
        <f t="shared" si="12"/>
        <v>OK</v>
      </c>
      <c r="J204" s="270" t="str">
        <f t="shared" si="9"/>
        <v>OK</v>
      </c>
      <c r="K204" s="267"/>
      <c r="L204" s="262">
        <v>1050202</v>
      </c>
      <c r="M204" s="262" t="s">
        <v>1824</v>
      </c>
      <c r="N204" s="262" t="s">
        <v>1825</v>
      </c>
      <c r="O204" s="262" t="s">
        <v>42</v>
      </c>
      <c r="P204" s="262" t="s">
        <v>1826</v>
      </c>
      <c r="Q204" s="262" t="s">
        <v>1786</v>
      </c>
      <c r="R204" s="262" t="s">
        <v>1825</v>
      </c>
      <c r="S204" s="262" t="s">
        <v>42</v>
      </c>
      <c r="T204" s="262" t="s">
        <v>1826</v>
      </c>
    </row>
    <row r="205" spans="1:20" ht="21.75" customHeight="1">
      <c r="B205" s="268">
        <v>18</v>
      </c>
      <c r="C205" s="269" t="s">
        <v>684</v>
      </c>
      <c r="D205" s="270">
        <v>218</v>
      </c>
      <c r="E205" s="259" t="s">
        <v>685</v>
      </c>
      <c r="F205" s="259">
        <f t="shared" si="8"/>
        <v>3210214</v>
      </c>
      <c r="G205" s="259" t="s">
        <v>686</v>
      </c>
      <c r="H205" s="259" t="s">
        <v>686</v>
      </c>
      <c r="I205" s="270" t="str">
        <f t="shared" si="12"/>
        <v>OK</v>
      </c>
      <c r="J205" s="270" t="str">
        <f t="shared" si="9"/>
        <v>OK</v>
      </c>
      <c r="K205" s="267"/>
      <c r="L205" s="262">
        <v>1064001</v>
      </c>
      <c r="M205" s="262" t="s">
        <v>1827</v>
      </c>
      <c r="N205" s="262" t="s">
        <v>1828</v>
      </c>
      <c r="O205" s="262" t="s">
        <v>42</v>
      </c>
      <c r="P205" s="262" t="s">
        <v>1829</v>
      </c>
      <c r="Q205" s="262" t="s">
        <v>1786</v>
      </c>
      <c r="R205" s="262" t="s">
        <v>1828</v>
      </c>
      <c r="S205" s="262" t="s">
        <v>42</v>
      </c>
      <c r="T205" s="262" t="s">
        <v>1829</v>
      </c>
    </row>
    <row r="206" spans="1:20" ht="21.75" customHeight="1">
      <c r="B206" s="268">
        <v>19</v>
      </c>
      <c r="C206" s="269" t="s">
        <v>687</v>
      </c>
      <c r="D206" s="270">
        <v>219</v>
      </c>
      <c r="E206" s="259" t="s">
        <v>688</v>
      </c>
      <c r="F206" s="259">
        <f t="shared" si="8"/>
        <v>3210215</v>
      </c>
      <c r="G206" s="259" t="s">
        <v>689</v>
      </c>
      <c r="H206" s="259" t="s">
        <v>689</v>
      </c>
      <c r="I206" s="270" t="str">
        <f t="shared" si="12"/>
        <v>OK</v>
      </c>
      <c r="J206" s="270" t="str">
        <f t="shared" si="9"/>
        <v>OK</v>
      </c>
      <c r="K206" s="267"/>
      <c r="L206" s="262">
        <v>1064064</v>
      </c>
      <c r="M206" s="262" t="s">
        <v>1830</v>
      </c>
      <c r="N206" s="262" t="s">
        <v>1831</v>
      </c>
      <c r="O206" s="262" t="s">
        <v>42</v>
      </c>
      <c r="P206" s="262" t="s">
        <v>1832</v>
      </c>
      <c r="Q206" s="262" t="s">
        <v>1786</v>
      </c>
      <c r="R206" s="262" t="s">
        <v>1831</v>
      </c>
      <c r="S206" s="262" t="s">
        <v>42</v>
      </c>
      <c r="T206" s="262" t="s">
        <v>1832</v>
      </c>
    </row>
    <row r="207" spans="1:20" ht="21.75" customHeight="1">
      <c r="B207" s="268">
        <v>20</v>
      </c>
      <c r="C207" s="269" t="s">
        <v>690</v>
      </c>
      <c r="D207" s="270">
        <v>220</v>
      </c>
      <c r="E207" s="259" t="s">
        <v>691</v>
      </c>
      <c r="F207" s="259">
        <f t="shared" si="8"/>
        <v>3210216</v>
      </c>
      <c r="G207" s="259" t="s">
        <v>692</v>
      </c>
      <c r="H207" s="259" t="s">
        <v>692</v>
      </c>
      <c r="I207" s="270" t="str">
        <f t="shared" si="12"/>
        <v>OK</v>
      </c>
      <c r="J207" s="270" t="str">
        <f t="shared" si="9"/>
        <v>OK</v>
      </c>
      <c r="K207" s="267"/>
      <c r="L207" s="262">
        <v>1063857</v>
      </c>
      <c r="M207" s="262" t="s">
        <v>1833</v>
      </c>
      <c r="N207" s="262" t="s">
        <v>1834</v>
      </c>
      <c r="O207" s="262" t="s">
        <v>42</v>
      </c>
      <c r="P207" s="262" t="s">
        <v>1835</v>
      </c>
      <c r="Q207" s="262" t="s">
        <v>1786</v>
      </c>
      <c r="R207" s="262" t="s">
        <v>1834</v>
      </c>
      <c r="S207" s="262" t="s">
        <v>42</v>
      </c>
      <c r="T207" s="262" t="s">
        <v>1835</v>
      </c>
    </row>
    <row r="208" spans="1:20" ht="21.75" customHeight="1">
      <c r="B208" s="268">
        <v>21</v>
      </c>
      <c r="C208" s="272" t="s">
        <v>1343</v>
      </c>
      <c r="D208" s="270">
        <v>221</v>
      </c>
      <c r="E208" s="259" t="s">
        <v>693</v>
      </c>
      <c r="F208" s="259">
        <f t="shared" si="8"/>
        <v>3210322</v>
      </c>
      <c r="G208" s="259" t="s">
        <v>694</v>
      </c>
      <c r="H208" s="259" t="s">
        <v>694</v>
      </c>
      <c r="I208" s="270" t="str">
        <f t="shared" si="12"/>
        <v>OK</v>
      </c>
      <c r="J208" s="270" t="str">
        <f t="shared" si="9"/>
        <v>OK</v>
      </c>
      <c r="K208" s="267"/>
      <c r="L208" s="262">
        <v>1007838</v>
      </c>
      <c r="M208" s="262" t="s">
        <v>273</v>
      </c>
      <c r="N208" s="262" t="s">
        <v>274</v>
      </c>
      <c r="O208" s="262" t="s">
        <v>42</v>
      </c>
      <c r="P208" s="262" t="s">
        <v>275</v>
      </c>
      <c r="Q208" s="262" t="s">
        <v>1786</v>
      </c>
      <c r="R208" s="262" t="s">
        <v>274</v>
      </c>
      <c r="S208" s="262" t="s">
        <v>42</v>
      </c>
      <c r="T208" s="262" t="s">
        <v>275</v>
      </c>
    </row>
    <row r="209" spans="2:20" ht="21.75" customHeight="1">
      <c r="B209" s="268">
        <v>22</v>
      </c>
      <c r="C209" s="272" t="s">
        <v>1344</v>
      </c>
      <c r="D209" s="270">
        <v>222</v>
      </c>
      <c r="E209" s="259" t="s">
        <v>695</v>
      </c>
      <c r="F209" s="259">
        <f t="shared" si="8"/>
        <v>3210323</v>
      </c>
      <c r="G209" s="259" t="s">
        <v>696</v>
      </c>
      <c r="H209" s="259" t="s">
        <v>696</v>
      </c>
      <c r="I209" s="270" t="str">
        <f t="shared" si="12"/>
        <v>OK</v>
      </c>
      <c r="J209" s="270" t="str">
        <f t="shared" si="9"/>
        <v>OK</v>
      </c>
      <c r="K209" s="267"/>
      <c r="L209" s="262">
        <v>1066405</v>
      </c>
      <c r="M209" s="262" t="s">
        <v>1836</v>
      </c>
      <c r="N209" s="262" t="s">
        <v>1837</v>
      </c>
      <c r="O209" s="262" t="s">
        <v>42</v>
      </c>
      <c r="P209" s="262" t="s">
        <v>1838</v>
      </c>
      <c r="Q209" s="262" t="s">
        <v>1786</v>
      </c>
      <c r="R209" s="262" t="s">
        <v>1837</v>
      </c>
      <c r="S209" s="262" t="s">
        <v>42</v>
      </c>
      <c r="T209" s="262" t="s">
        <v>1838</v>
      </c>
    </row>
    <row r="210" spans="2:20" ht="21.75" customHeight="1">
      <c r="B210" s="268">
        <v>23</v>
      </c>
      <c r="C210" s="272" t="s">
        <v>1345</v>
      </c>
      <c r="D210" s="270">
        <v>223</v>
      </c>
      <c r="E210" s="259" t="s">
        <v>697</v>
      </c>
      <c r="F210" s="259">
        <f t="shared" si="8"/>
        <v>3210324</v>
      </c>
      <c r="G210" s="259" t="s">
        <v>1524</v>
      </c>
      <c r="H210" s="259" t="s">
        <v>1524</v>
      </c>
      <c r="I210" s="270" t="str">
        <f t="shared" si="12"/>
        <v>OK</v>
      </c>
      <c r="J210" s="270" t="str">
        <f t="shared" si="9"/>
        <v>OK</v>
      </c>
      <c r="K210" s="267"/>
      <c r="L210" s="262">
        <v>1066784</v>
      </c>
      <c r="M210" s="262" t="s">
        <v>1839</v>
      </c>
      <c r="N210" s="262" t="s">
        <v>1840</v>
      </c>
      <c r="O210" s="262" t="s">
        <v>42</v>
      </c>
      <c r="P210" s="262" t="s">
        <v>1841</v>
      </c>
      <c r="Q210" s="262" t="s">
        <v>1786</v>
      </c>
      <c r="R210" s="262" t="s">
        <v>1840</v>
      </c>
      <c r="S210" s="262" t="s">
        <v>42</v>
      </c>
      <c r="T210" s="262" t="s">
        <v>1841</v>
      </c>
    </row>
    <row r="211" spans="2:20" ht="21.75" customHeight="1">
      <c r="B211" s="268">
        <v>24</v>
      </c>
      <c r="C211" s="272" t="s">
        <v>1346</v>
      </c>
      <c r="D211" s="270">
        <v>224</v>
      </c>
      <c r="E211" s="259" t="s">
        <v>698</v>
      </c>
      <c r="F211" s="259">
        <f t="shared" si="8"/>
        <v>3210325</v>
      </c>
      <c r="G211" s="259" t="s">
        <v>699</v>
      </c>
      <c r="H211" s="259" t="s">
        <v>699</v>
      </c>
      <c r="I211" s="270" t="str">
        <f t="shared" si="12"/>
        <v>OK</v>
      </c>
      <c r="J211" s="270" t="str">
        <f t="shared" si="9"/>
        <v>OK</v>
      </c>
      <c r="K211" s="267"/>
      <c r="L211" s="262">
        <v>1039860</v>
      </c>
      <c r="M211" s="262" t="s">
        <v>1842</v>
      </c>
      <c r="N211" s="262" t="s">
        <v>1843</v>
      </c>
      <c r="O211" s="262" t="s">
        <v>42</v>
      </c>
      <c r="P211" s="262" t="s">
        <v>1844</v>
      </c>
      <c r="Q211" s="262" t="s">
        <v>1786</v>
      </c>
      <c r="R211" s="262" t="s">
        <v>1843</v>
      </c>
      <c r="S211" s="262" t="s">
        <v>42</v>
      </c>
      <c r="T211" s="262" t="s">
        <v>1844</v>
      </c>
    </row>
    <row r="212" spans="2:20" ht="21.75" customHeight="1">
      <c r="B212" s="268">
        <v>25</v>
      </c>
      <c r="C212" s="272" t="s">
        <v>1347</v>
      </c>
      <c r="D212" s="270">
        <v>225</v>
      </c>
      <c r="E212" s="259" t="s">
        <v>700</v>
      </c>
      <c r="F212" s="259">
        <f t="shared" si="8"/>
        <v>3210326</v>
      </c>
      <c r="G212" s="259" t="s">
        <v>701</v>
      </c>
      <c r="H212" s="259" t="s">
        <v>701</v>
      </c>
      <c r="I212" s="270" t="str">
        <f t="shared" si="12"/>
        <v>OK</v>
      </c>
      <c r="J212" s="270" t="str">
        <f t="shared" si="9"/>
        <v>OK</v>
      </c>
      <c r="K212" s="267"/>
      <c r="L212" s="262">
        <v>1066994</v>
      </c>
      <c r="M212" s="262" t="s">
        <v>1845</v>
      </c>
      <c r="N212" s="262" t="s">
        <v>1846</v>
      </c>
      <c r="O212" s="262" t="s">
        <v>42</v>
      </c>
      <c r="P212" s="262" t="s">
        <v>1847</v>
      </c>
      <c r="Q212" s="262" t="s">
        <v>1786</v>
      </c>
      <c r="R212" s="262" t="s">
        <v>1846</v>
      </c>
      <c r="S212" s="262" t="s">
        <v>42</v>
      </c>
      <c r="T212" s="262" t="s">
        <v>1847</v>
      </c>
    </row>
    <row r="213" spans="2:20" ht="21.75" customHeight="1">
      <c r="B213" s="268">
        <v>26</v>
      </c>
      <c r="C213" s="272" t="s">
        <v>702</v>
      </c>
      <c r="D213" s="270">
        <v>226</v>
      </c>
      <c r="E213" s="259" t="s">
        <v>703</v>
      </c>
      <c r="F213" s="259">
        <f t="shared" si="8"/>
        <v>3210327</v>
      </c>
      <c r="G213" s="259" t="s">
        <v>704</v>
      </c>
      <c r="H213" s="259" t="s">
        <v>704</v>
      </c>
      <c r="I213" s="270" t="str">
        <f t="shared" si="12"/>
        <v>OK</v>
      </c>
      <c r="J213" s="270" t="str">
        <f t="shared" si="9"/>
        <v>OK</v>
      </c>
      <c r="K213" s="267"/>
      <c r="L213" s="262">
        <v>1053305</v>
      </c>
      <c r="M213" s="262" t="s">
        <v>1794</v>
      </c>
      <c r="N213" s="262" t="s">
        <v>1795</v>
      </c>
      <c r="O213" s="262" t="s">
        <v>255</v>
      </c>
      <c r="P213" s="262" t="s">
        <v>1796</v>
      </c>
      <c r="Q213" s="262" t="s">
        <v>1786</v>
      </c>
      <c r="R213" s="262" t="s">
        <v>1795</v>
      </c>
      <c r="S213" s="262" t="s">
        <v>255</v>
      </c>
      <c r="T213" s="262" t="s">
        <v>1796</v>
      </c>
    </row>
    <row r="214" spans="2:20" ht="21.75" customHeight="1">
      <c r="B214" s="268">
        <v>27</v>
      </c>
      <c r="C214" s="272" t="s">
        <v>1631</v>
      </c>
      <c r="D214" s="270">
        <v>227</v>
      </c>
      <c r="E214" s="259" t="s">
        <v>705</v>
      </c>
      <c r="F214" s="259">
        <f t="shared" si="8"/>
        <v>3210476</v>
      </c>
      <c r="G214" s="259" t="s">
        <v>706</v>
      </c>
      <c r="H214" s="259" t="s">
        <v>706</v>
      </c>
      <c r="I214" s="270" t="str">
        <f t="shared" si="12"/>
        <v>OK</v>
      </c>
      <c r="J214" s="270" t="str">
        <f t="shared" si="9"/>
        <v>OK</v>
      </c>
      <c r="K214" s="267"/>
      <c r="L214" s="262">
        <v>1050202</v>
      </c>
      <c r="M214" s="262" t="s">
        <v>1824</v>
      </c>
      <c r="N214" s="262" t="s">
        <v>1825</v>
      </c>
      <c r="O214" s="262" t="s">
        <v>42</v>
      </c>
      <c r="P214" s="262" t="s">
        <v>1826</v>
      </c>
      <c r="Q214" s="262" t="s">
        <v>1786</v>
      </c>
      <c r="R214" s="262" t="s">
        <v>1825</v>
      </c>
      <c r="S214" s="262" t="s">
        <v>42</v>
      </c>
      <c r="T214" s="262" t="s">
        <v>1826</v>
      </c>
    </row>
    <row r="215" spans="2:20" ht="21.75" customHeight="1">
      <c r="B215" s="268">
        <v>28</v>
      </c>
      <c r="C215" s="272" t="s">
        <v>707</v>
      </c>
      <c r="D215" s="270">
        <v>228</v>
      </c>
      <c r="E215" s="259" t="s">
        <v>708</v>
      </c>
      <c r="F215" s="259">
        <f t="shared" si="8"/>
        <v>3210477</v>
      </c>
      <c r="G215" s="259" t="s">
        <v>709</v>
      </c>
      <c r="H215" s="259" t="s">
        <v>709</v>
      </c>
      <c r="I215" s="270" t="str">
        <f t="shared" si="12"/>
        <v>OK</v>
      </c>
      <c r="J215" s="270" t="str">
        <f t="shared" si="9"/>
        <v>OK</v>
      </c>
      <c r="K215" s="267"/>
      <c r="L215" s="262">
        <v>1065785</v>
      </c>
      <c r="M215" s="262" t="s">
        <v>1848</v>
      </c>
      <c r="N215" s="262" t="s">
        <v>1849</v>
      </c>
      <c r="O215" s="262" t="s">
        <v>42</v>
      </c>
      <c r="P215" s="262" t="s">
        <v>1850</v>
      </c>
      <c r="Q215" s="262" t="s">
        <v>1786</v>
      </c>
      <c r="R215" s="262" t="s">
        <v>1849</v>
      </c>
      <c r="S215" s="262" t="s">
        <v>42</v>
      </c>
      <c r="T215" s="262" t="s">
        <v>1850</v>
      </c>
    </row>
    <row r="216" spans="2:20" ht="21.75" customHeight="1">
      <c r="B216" s="268">
        <v>29</v>
      </c>
      <c r="C216" s="272" t="s">
        <v>1632</v>
      </c>
      <c r="D216" s="270">
        <v>229</v>
      </c>
      <c r="E216" s="259" t="s">
        <v>710</v>
      </c>
      <c r="F216" s="259">
        <f t="shared" si="8"/>
        <v>3210478</v>
      </c>
      <c r="G216" s="259" t="s">
        <v>711</v>
      </c>
      <c r="H216" s="259" t="s">
        <v>711</v>
      </c>
      <c r="I216" s="270" t="str">
        <f t="shared" si="12"/>
        <v>OK</v>
      </c>
      <c r="J216" s="270" t="str">
        <f t="shared" si="9"/>
        <v>OK</v>
      </c>
      <c r="K216" s="267"/>
      <c r="L216" s="262">
        <v>1054263</v>
      </c>
      <c r="M216" s="262" t="s">
        <v>1851</v>
      </c>
      <c r="N216" s="262" t="s">
        <v>1852</v>
      </c>
      <c r="O216" s="262" t="s">
        <v>42</v>
      </c>
      <c r="P216" s="262" t="s">
        <v>1853</v>
      </c>
      <c r="Q216" s="262" t="s">
        <v>1786</v>
      </c>
      <c r="R216" s="262" t="s">
        <v>1852</v>
      </c>
      <c r="S216" s="262" t="s">
        <v>42</v>
      </c>
      <c r="T216" s="262" t="s">
        <v>1853</v>
      </c>
    </row>
    <row r="217" spans="2:20" ht="21.75" customHeight="1">
      <c r="B217" s="268">
        <v>30</v>
      </c>
      <c r="C217" s="272" t="s">
        <v>1633</v>
      </c>
      <c r="D217" s="270">
        <v>230</v>
      </c>
      <c r="E217" s="259" t="s">
        <v>712</v>
      </c>
      <c r="F217" s="259">
        <f t="shared" si="8"/>
        <v>3210479</v>
      </c>
      <c r="G217" s="259" t="s">
        <v>713</v>
      </c>
      <c r="H217" s="259" t="s">
        <v>713</v>
      </c>
      <c r="I217" s="270" t="str">
        <f t="shared" si="12"/>
        <v>OK</v>
      </c>
      <c r="J217" s="270" t="str">
        <f t="shared" si="9"/>
        <v>OK</v>
      </c>
      <c r="K217" s="267"/>
      <c r="L217" s="262">
        <v>1007849</v>
      </c>
      <c r="M217" s="262" t="s">
        <v>1854</v>
      </c>
      <c r="N217" s="262" t="s">
        <v>1855</v>
      </c>
      <c r="O217" s="262" t="s">
        <v>42</v>
      </c>
      <c r="P217" s="262" t="s">
        <v>1856</v>
      </c>
      <c r="Q217" s="262" t="s">
        <v>1786</v>
      </c>
      <c r="R217" s="262" t="s">
        <v>1855</v>
      </c>
      <c r="S217" s="262" t="s">
        <v>42</v>
      </c>
      <c r="T217" s="262" t="s">
        <v>1856</v>
      </c>
    </row>
    <row r="218" spans="2:20" ht="21.75" customHeight="1">
      <c r="B218" s="268">
        <v>31</v>
      </c>
      <c r="C218" s="272" t="s">
        <v>1634</v>
      </c>
      <c r="D218" s="270">
        <v>231</v>
      </c>
      <c r="E218" s="259" t="s">
        <v>714</v>
      </c>
      <c r="F218" s="259">
        <f t="shared" si="8"/>
        <v>3210480</v>
      </c>
      <c r="G218" s="259" t="s">
        <v>715</v>
      </c>
      <c r="H218" s="259" t="s">
        <v>715</v>
      </c>
      <c r="I218" s="270" t="str">
        <f t="shared" si="12"/>
        <v>OK</v>
      </c>
      <c r="J218" s="270" t="str">
        <f t="shared" si="9"/>
        <v>OK</v>
      </c>
      <c r="K218" s="267"/>
      <c r="L218" s="262">
        <v>1851380</v>
      </c>
      <c r="M218" s="262" t="s">
        <v>1857</v>
      </c>
      <c r="N218" s="262" t="s">
        <v>1858</v>
      </c>
      <c r="O218" s="262" t="s">
        <v>42</v>
      </c>
      <c r="P218" s="262" t="s">
        <v>1859</v>
      </c>
      <c r="Q218" s="262" t="s">
        <v>1786</v>
      </c>
      <c r="R218" s="262" t="s">
        <v>1858</v>
      </c>
      <c r="S218" s="262" t="s">
        <v>42</v>
      </c>
      <c r="T218" s="262" t="s">
        <v>1859</v>
      </c>
    </row>
    <row r="219" spans="2:20" ht="21.75" customHeight="1">
      <c r="B219" s="268">
        <v>32</v>
      </c>
      <c r="C219" s="269" t="s">
        <v>1635</v>
      </c>
      <c r="D219" s="270">
        <v>232</v>
      </c>
      <c r="E219" s="259" t="s">
        <v>716</v>
      </c>
      <c r="F219" s="259">
        <f t="shared" si="8"/>
        <v>3210493</v>
      </c>
      <c r="G219" s="259" t="s">
        <v>717</v>
      </c>
      <c r="H219" s="259" t="s">
        <v>717</v>
      </c>
      <c r="I219" s="270" t="str">
        <f t="shared" si="12"/>
        <v>OK</v>
      </c>
      <c r="J219" s="270" t="str">
        <f t="shared" si="9"/>
        <v>OK</v>
      </c>
      <c r="K219" s="267"/>
      <c r="L219" s="262">
        <v>1007837</v>
      </c>
      <c r="M219" s="262" t="s">
        <v>1860</v>
      </c>
      <c r="N219" s="262" t="s">
        <v>1861</v>
      </c>
      <c r="O219" s="262" t="s">
        <v>42</v>
      </c>
      <c r="P219" s="262" t="s">
        <v>1862</v>
      </c>
      <c r="Q219" s="262" t="s">
        <v>1786</v>
      </c>
      <c r="R219" s="262" t="s">
        <v>1861</v>
      </c>
      <c r="S219" s="262" t="s">
        <v>42</v>
      </c>
      <c r="T219" s="262" t="s">
        <v>1862</v>
      </c>
    </row>
    <row r="220" spans="2:20" ht="21.75" customHeight="1">
      <c r="B220" s="268">
        <v>33</v>
      </c>
      <c r="C220" s="272" t="s">
        <v>1348</v>
      </c>
      <c r="D220" s="270">
        <v>233</v>
      </c>
      <c r="E220" s="259" t="s">
        <v>718</v>
      </c>
      <c r="F220" s="259">
        <f t="shared" si="8"/>
        <v>3210592</v>
      </c>
      <c r="G220" s="259" t="s">
        <v>719</v>
      </c>
      <c r="H220" s="259" t="s">
        <v>719</v>
      </c>
      <c r="I220" s="270" t="str">
        <f t="shared" si="12"/>
        <v>OK</v>
      </c>
      <c r="J220" s="270" t="str">
        <f t="shared" si="9"/>
        <v>OK</v>
      </c>
      <c r="K220" s="267"/>
      <c r="L220" s="262">
        <v>1039860</v>
      </c>
      <c r="M220" s="262" t="s">
        <v>1842</v>
      </c>
      <c r="N220" s="262" t="s">
        <v>1863</v>
      </c>
      <c r="O220" s="262" t="s">
        <v>42</v>
      </c>
      <c r="P220" s="262" t="s">
        <v>1844</v>
      </c>
      <c r="Q220" s="262" t="s">
        <v>1786</v>
      </c>
      <c r="R220" s="262" t="s">
        <v>1863</v>
      </c>
      <c r="S220" s="262" t="s">
        <v>42</v>
      </c>
      <c r="T220" s="262" t="s">
        <v>1844</v>
      </c>
    </row>
    <row r="221" spans="2:20" ht="21.75" customHeight="1">
      <c r="B221" s="268">
        <v>34</v>
      </c>
      <c r="C221" s="272" t="s">
        <v>1349</v>
      </c>
      <c r="D221" s="270">
        <v>234</v>
      </c>
      <c r="E221" s="259" t="s">
        <v>720</v>
      </c>
      <c r="F221" s="259">
        <f t="shared" si="8"/>
        <v>3210593</v>
      </c>
      <c r="G221" s="259" t="s">
        <v>721</v>
      </c>
      <c r="H221" s="259" t="s">
        <v>721</v>
      </c>
      <c r="I221" s="270" t="str">
        <f t="shared" si="12"/>
        <v>OK</v>
      </c>
      <c r="J221" s="270" t="str">
        <f t="shared" si="9"/>
        <v>OK</v>
      </c>
      <c r="K221" s="267"/>
      <c r="L221" s="262">
        <v>1039847</v>
      </c>
      <c r="M221" s="262" t="s">
        <v>1864</v>
      </c>
      <c r="N221" s="262" t="s">
        <v>1865</v>
      </c>
      <c r="O221" s="262" t="s">
        <v>42</v>
      </c>
      <c r="P221" s="262" t="s">
        <v>1866</v>
      </c>
      <c r="Q221" s="262" t="s">
        <v>1786</v>
      </c>
      <c r="R221" s="262" t="s">
        <v>1865</v>
      </c>
      <c r="S221" s="262" t="s">
        <v>42</v>
      </c>
      <c r="T221" s="262" t="s">
        <v>1866</v>
      </c>
    </row>
    <row r="222" spans="2:20" ht="21.75" customHeight="1">
      <c r="B222" s="268">
        <v>35</v>
      </c>
      <c r="C222" s="269" t="s">
        <v>1350</v>
      </c>
      <c r="D222" s="270">
        <v>235</v>
      </c>
      <c r="E222" s="259" t="s">
        <v>722</v>
      </c>
      <c r="F222" s="259">
        <f t="shared" si="8"/>
        <v>3210594</v>
      </c>
      <c r="G222" s="259" t="s">
        <v>723</v>
      </c>
      <c r="H222" s="259" t="s">
        <v>723</v>
      </c>
      <c r="I222" s="270" t="str">
        <f t="shared" si="12"/>
        <v>OK</v>
      </c>
      <c r="J222" s="270" t="str">
        <f t="shared" si="9"/>
        <v>OK</v>
      </c>
      <c r="K222" s="267"/>
      <c r="L222" s="262">
        <v>1039550</v>
      </c>
      <c r="M222" s="262" t="s">
        <v>1867</v>
      </c>
      <c r="N222" s="262" t="s">
        <v>1868</v>
      </c>
      <c r="O222" s="262" t="s">
        <v>42</v>
      </c>
      <c r="P222" s="262" t="s">
        <v>275</v>
      </c>
      <c r="Q222" s="262" t="s">
        <v>1786</v>
      </c>
      <c r="R222" s="262" t="s">
        <v>1868</v>
      </c>
      <c r="S222" s="262" t="s">
        <v>42</v>
      </c>
      <c r="T222" s="262" t="s">
        <v>275</v>
      </c>
    </row>
    <row r="223" spans="2:20" ht="21.75" customHeight="1">
      <c r="B223" s="268">
        <v>36</v>
      </c>
      <c r="C223" s="269" t="s">
        <v>1351</v>
      </c>
      <c r="D223" s="270">
        <v>236</v>
      </c>
      <c r="E223" s="259">
        <v>3220001</v>
      </c>
      <c r="F223" s="259">
        <f t="shared" si="8"/>
        <v>3220001</v>
      </c>
      <c r="G223" s="259" t="s">
        <v>1166</v>
      </c>
      <c r="H223" s="259" t="s">
        <v>1166</v>
      </c>
      <c r="I223" s="270" t="str">
        <f t="shared" si="12"/>
        <v>OK</v>
      </c>
      <c r="J223" s="270" t="str">
        <f t="shared" si="9"/>
        <v>OK</v>
      </c>
      <c r="K223" s="267"/>
      <c r="L223" s="262">
        <v>1073158</v>
      </c>
      <c r="M223" s="262" t="s">
        <v>1869</v>
      </c>
      <c r="N223" s="262" t="s">
        <v>1870</v>
      </c>
      <c r="O223" s="262" t="s">
        <v>42</v>
      </c>
      <c r="P223" s="262" t="s">
        <v>1871</v>
      </c>
      <c r="Q223" s="262" t="s">
        <v>1786</v>
      </c>
      <c r="R223" s="262" t="s">
        <v>1870</v>
      </c>
      <c r="S223" s="262" t="s">
        <v>42</v>
      </c>
      <c r="T223" s="262" t="s">
        <v>1871</v>
      </c>
    </row>
    <row r="224" spans="2:20" ht="21.75" customHeight="1">
      <c r="B224" s="268">
        <v>37</v>
      </c>
      <c r="C224" s="269" t="s">
        <v>1352</v>
      </c>
      <c r="D224" s="270">
        <v>237</v>
      </c>
      <c r="E224" s="259">
        <v>3220002</v>
      </c>
      <c r="F224" s="259">
        <f t="shared" si="8"/>
        <v>3220002</v>
      </c>
      <c r="G224" s="259" t="s">
        <v>1167</v>
      </c>
      <c r="H224" s="259" t="s">
        <v>1167</v>
      </c>
      <c r="I224" s="270" t="str">
        <f t="shared" si="12"/>
        <v>OK</v>
      </c>
      <c r="J224" s="270" t="str">
        <f t="shared" si="9"/>
        <v>OK</v>
      </c>
      <c r="K224" s="267"/>
      <c r="L224" s="262">
        <v>1073158</v>
      </c>
      <c r="M224" s="262" t="s">
        <v>1869</v>
      </c>
      <c r="N224" s="262" t="s">
        <v>1870</v>
      </c>
      <c r="O224" s="262" t="s">
        <v>42</v>
      </c>
      <c r="P224" s="262" t="s">
        <v>1871</v>
      </c>
      <c r="Q224" s="262" t="s">
        <v>1786</v>
      </c>
      <c r="R224" s="262" t="s">
        <v>1870</v>
      </c>
      <c r="S224" s="262" t="s">
        <v>42</v>
      </c>
      <c r="T224" s="262" t="s">
        <v>1871</v>
      </c>
    </row>
    <row r="225" spans="1:20" ht="21.75" customHeight="1">
      <c r="B225" s="268">
        <v>38</v>
      </c>
      <c r="C225" s="272" t="s">
        <v>1636</v>
      </c>
      <c r="D225" s="270">
        <v>238</v>
      </c>
      <c r="E225" s="259" t="s">
        <v>1353</v>
      </c>
      <c r="F225" s="259">
        <f t="shared" si="8"/>
        <v>3220003</v>
      </c>
      <c r="G225" s="259" t="s">
        <v>725</v>
      </c>
      <c r="H225" s="259" t="s">
        <v>725</v>
      </c>
      <c r="I225" s="270" t="str">
        <f t="shared" si="12"/>
        <v>OK</v>
      </c>
      <c r="J225" s="270" t="str">
        <f t="shared" si="9"/>
        <v>OK</v>
      </c>
      <c r="K225" s="267"/>
      <c r="L225" s="262">
        <v>1064191</v>
      </c>
      <c r="M225" s="262" t="s">
        <v>1872</v>
      </c>
      <c r="N225" s="262" t="s">
        <v>1873</v>
      </c>
      <c r="O225" s="262" t="s">
        <v>1874</v>
      </c>
      <c r="P225" s="262" t="s">
        <v>1875</v>
      </c>
      <c r="Q225" s="262" t="s">
        <v>1786</v>
      </c>
      <c r="R225" s="262" t="s">
        <v>1873</v>
      </c>
      <c r="S225" s="262" t="s">
        <v>1874</v>
      </c>
      <c r="T225" s="262" t="s">
        <v>1875</v>
      </c>
    </row>
    <row r="226" spans="1:20" ht="21.75" customHeight="1">
      <c r="B226" s="268">
        <v>39</v>
      </c>
      <c r="C226" s="269" t="s">
        <v>1637</v>
      </c>
      <c r="D226" s="270">
        <v>239</v>
      </c>
      <c r="E226" s="259" t="s">
        <v>1354</v>
      </c>
      <c r="F226" s="259">
        <f t="shared" si="8"/>
        <v>3220004</v>
      </c>
      <c r="G226" s="259" t="s">
        <v>1355</v>
      </c>
      <c r="H226" s="259" t="s">
        <v>1355</v>
      </c>
      <c r="I226" s="270" t="str">
        <f t="shared" si="12"/>
        <v>OK</v>
      </c>
      <c r="J226" s="270" t="str">
        <f t="shared" si="9"/>
        <v>OK</v>
      </c>
      <c r="K226" s="267"/>
      <c r="L226" s="262">
        <v>1076480</v>
      </c>
      <c r="M226" s="262" t="s">
        <v>1876</v>
      </c>
      <c r="N226" s="262" t="s">
        <v>1877</v>
      </c>
      <c r="O226" s="262" t="s">
        <v>42</v>
      </c>
      <c r="P226" s="262" t="s">
        <v>1878</v>
      </c>
      <c r="Q226" s="262" t="s">
        <v>1786</v>
      </c>
      <c r="R226" s="262" t="s">
        <v>1877</v>
      </c>
      <c r="S226" s="262" t="s">
        <v>42</v>
      </c>
      <c r="T226" s="262" t="s">
        <v>1878</v>
      </c>
    </row>
    <row r="227" spans="1:20" ht="21.75" customHeight="1">
      <c r="B227" s="268">
        <v>40</v>
      </c>
      <c r="C227" s="269" t="s">
        <v>1356</v>
      </c>
      <c r="D227" s="270">
        <v>240</v>
      </c>
      <c r="E227" s="259" t="s">
        <v>1357</v>
      </c>
      <c r="F227" s="259">
        <f t="shared" si="8"/>
        <v>3220005</v>
      </c>
      <c r="G227" s="259" t="s">
        <v>225</v>
      </c>
      <c r="H227" s="259" t="s">
        <v>225</v>
      </c>
      <c r="I227" s="270" t="str">
        <f t="shared" si="12"/>
        <v>OK</v>
      </c>
      <c r="J227" s="270" t="str">
        <f t="shared" si="9"/>
        <v>OK</v>
      </c>
      <c r="K227" s="267"/>
      <c r="L227" s="262">
        <v>1033497</v>
      </c>
      <c r="M227" s="262" t="s">
        <v>226</v>
      </c>
      <c r="N227" s="262" t="s">
        <v>813</v>
      </c>
      <c r="O227" s="262" t="s">
        <v>42</v>
      </c>
      <c r="P227" s="262" t="s">
        <v>227</v>
      </c>
      <c r="Q227" s="262" t="s">
        <v>1786</v>
      </c>
      <c r="R227" s="262" t="s">
        <v>813</v>
      </c>
      <c r="S227" s="262" t="s">
        <v>42</v>
      </c>
      <c r="T227" s="262" t="s">
        <v>227</v>
      </c>
    </row>
    <row r="228" spans="1:20" ht="21.75" customHeight="1">
      <c r="B228" s="268">
        <v>41</v>
      </c>
      <c r="C228" s="269" t="s">
        <v>1358</v>
      </c>
      <c r="D228" s="270">
        <v>241</v>
      </c>
      <c r="E228" s="259" t="s">
        <v>1359</v>
      </c>
      <c r="F228" s="259">
        <f t="shared" si="8"/>
        <v>3220006</v>
      </c>
      <c r="G228" s="259" t="s">
        <v>814</v>
      </c>
      <c r="H228" s="259" t="s">
        <v>814</v>
      </c>
      <c r="I228" s="270" t="str">
        <f t="shared" si="12"/>
        <v>OK</v>
      </c>
      <c r="J228" s="270" t="str">
        <f t="shared" si="9"/>
        <v>OK</v>
      </c>
      <c r="K228" s="267"/>
      <c r="L228" s="262">
        <v>1044800</v>
      </c>
      <c r="M228" s="262" t="s">
        <v>1879</v>
      </c>
      <c r="N228" s="262" t="s">
        <v>1880</v>
      </c>
      <c r="O228" s="262" t="s">
        <v>42</v>
      </c>
      <c r="P228" s="262" t="s">
        <v>1881</v>
      </c>
      <c r="Q228" s="262" t="s">
        <v>1786</v>
      </c>
      <c r="R228" s="262" t="s">
        <v>1880</v>
      </c>
      <c r="S228" s="262" t="s">
        <v>42</v>
      </c>
      <c r="T228" s="262" t="s">
        <v>1881</v>
      </c>
    </row>
    <row r="229" spans="1:20" ht="21.75" customHeight="1">
      <c r="A229" s="277"/>
      <c r="B229" s="268">
        <v>42</v>
      </c>
      <c r="C229" s="269" t="s">
        <v>1638</v>
      </c>
      <c r="D229" s="270">
        <v>242</v>
      </c>
      <c r="E229" s="259">
        <v>3220008</v>
      </c>
      <c r="F229" s="259">
        <f t="shared" si="8"/>
        <v>3220008</v>
      </c>
      <c r="G229" s="259" t="s">
        <v>1639</v>
      </c>
      <c r="H229" s="259" t="s">
        <v>1639</v>
      </c>
      <c r="I229" s="270" t="str">
        <f t="shared" si="12"/>
        <v>OK</v>
      </c>
      <c r="J229" s="270" t="str">
        <f>IF(EXACT(G229,H229),"OK","変更あり！")</f>
        <v>OK</v>
      </c>
      <c r="K229" s="267"/>
      <c r="L229" s="262">
        <v>1039089</v>
      </c>
      <c r="M229" s="262" t="s">
        <v>1882</v>
      </c>
      <c r="N229" s="262" t="s">
        <v>1883</v>
      </c>
      <c r="O229" s="262" t="s">
        <v>42</v>
      </c>
      <c r="P229" s="262" t="s">
        <v>1884</v>
      </c>
      <c r="Q229" s="262" t="s">
        <v>1786</v>
      </c>
      <c r="R229" s="262" t="s">
        <v>1883</v>
      </c>
      <c r="S229" s="262" t="s">
        <v>42</v>
      </c>
      <c r="T229" s="262" t="s">
        <v>1884</v>
      </c>
    </row>
    <row r="230" spans="1:20" ht="21.75" customHeight="1">
      <c r="A230" s="277"/>
      <c r="B230" s="268">
        <v>43</v>
      </c>
      <c r="C230" s="269" t="s">
        <v>1640</v>
      </c>
      <c r="D230" s="270">
        <v>243</v>
      </c>
      <c r="E230" s="259">
        <v>3220007</v>
      </c>
      <c r="F230" s="259">
        <f t="shared" si="8"/>
        <v>3220007</v>
      </c>
      <c r="G230" s="259" t="s">
        <v>1525</v>
      </c>
      <c r="H230" s="259" t="s">
        <v>1525</v>
      </c>
      <c r="I230" s="270" t="str">
        <f t="shared" si="12"/>
        <v>OK</v>
      </c>
      <c r="J230" s="270" t="str">
        <f>IF(EXACT(G230,H230),"OK","変更あり！")</f>
        <v>OK</v>
      </c>
      <c r="K230" s="267"/>
      <c r="L230" s="262">
        <v>1039089</v>
      </c>
      <c r="M230" s="262" t="s">
        <v>1882</v>
      </c>
      <c r="N230" s="262" t="s">
        <v>1883</v>
      </c>
      <c r="O230" s="262" t="s">
        <v>42</v>
      </c>
      <c r="P230" s="262" t="s">
        <v>1884</v>
      </c>
      <c r="Q230" s="262" t="s">
        <v>1786</v>
      </c>
      <c r="R230" s="262" t="s">
        <v>1883</v>
      </c>
      <c r="S230" s="262" t="s">
        <v>42</v>
      </c>
      <c r="T230" s="262" t="s">
        <v>1884</v>
      </c>
    </row>
    <row r="231" spans="1:20" ht="21.75" customHeight="1">
      <c r="A231" s="277"/>
      <c r="B231" s="268">
        <v>44</v>
      </c>
      <c r="C231" s="269" t="s">
        <v>1641</v>
      </c>
      <c r="D231" s="270">
        <v>244</v>
      </c>
      <c r="E231" s="259">
        <v>3220009</v>
      </c>
      <c r="F231" s="259">
        <v>3220009</v>
      </c>
      <c r="G231" s="259" t="s">
        <v>1642</v>
      </c>
      <c r="H231" s="259" t="s">
        <v>1642</v>
      </c>
      <c r="I231" s="270" t="str">
        <f t="shared" si="12"/>
        <v>OK</v>
      </c>
      <c r="J231" s="270" t="str">
        <f t="shared" ref="J231:J241" si="14">IF(EXACT(G231,H231),"OK","変更あり！")</f>
        <v>OK</v>
      </c>
      <c r="K231" s="267"/>
      <c r="L231" s="262">
        <v>1079797</v>
      </c>
      <c r="M231" s="262" t="s">
        <v>1885</v>
      </c>
      <c r="N231" s="262" t="s">
        <v>1886</v>
      </c>
      <c r="O231" s="262" t="s">
        <v>42</v>
      </c>
      <c r="P231" s="262" t="s">
        <v>1887</v>
      </c>
      <c r="Q231" s="262" t="s">
        <v>1786</v>
      </c>
      <c r="R231" s="262" t="s">
        <v>1886</v>
      </c>
      <c r="S231" s="262" t="s">
        <v>42</v>
      </c>
      <c r="T231" s="262" t="s">
        <v>1887</v>
      </c>
    </row>
    <row r="232" spans="1:20" ht="21.75" customHeight="1">
      <c r="A232" s="277"/>
      <c r="B232" s="268">
        <v>45</v>
      </c>
      <c r="C232" s="269" t="s">
        <v>1643</v>
      </c>
      <c r="D232" s="270">
        <v>245</v>
      </c>
      <c r="E232" s="259">
        <v>3220010</v>
      </c>
      <c r="F232" s="259">
        <v>3220010</v>
      </c>
      <c r="G232" s="259" t="s">
        <v>1644</v>
      </c>
      <c r="H232" s="259" t="s">
        <v>1644</v>
      </c>
      <c r="I232" s="270" t="str">
        <f t="shared" si="12"/>
        <v>OK</v>
      </c>
      <c r="J232" s="270" t="str">
        <f t="shared" si="14"/>
        <v>OK</v>
      </c>
      <c r="K232" s="267"/>
      <c r="L232" s="262">
        <v>1058489</v>
      </c>
      <c r="M232" s="262" t="s">
        <v>1888</v>
      </c>
      <c r="N232" s="262" t="s">
        <v>1889</v>
      </c>
      <c r="O232" s="262" t="s">
        <v>42</v>
      </c>
      <c r="P232" s="262" t="s">
        <v>1890</v>
      </c>
      <c r="Q232" s="262" t="s">
        <v>1786</v>
      </c>
      <c r="R232" s="262" t="s">
        <v>1889</v>
      </c>
      <c r="S232" s="262" t="s">
        <v>42</v>
      </c>
      <c r="T232" s="262" t="s">
        <v>1890</v>
      </c>
    </row>
    <row r="233" spans="1:20" ht="21.75" customHeight="1">
      <c r="A233" s="277"/>
      <c r="B233" s="268">
        <v>46</v>
      </c>
      <c r="C233" s="269" t="s">
        <v>1645</v>
      </c>
      <c r="D233" s="270">
        <v>246</v>
      </c>
      <c r="E233" s="259">
        <v>3220011</v>
      </c>
      <c r="F233" s="259">
        <v>3220011</v>
      </c>
      <c r="G233" s="259" t="s">
        <v>1646</v>
      </c>
      <c r="H233" s="259" t="s">
        <v>1646</v>
      </c>
      <c r="I233" s="270" t="str">
        <f t="shared" si="12"/>
        <v>OK</v>
      </c>
      <c r="J233" s="270" t="str">
        <f t="shared" si="14"/>
        <v>OK</v>
      </c>
      <c r="K233" s="267"/>
      <c r="L233" s="262">
        <v>1004273</v>
      </c>
      <c r="M233" s="262" t="s">
        <v>1891</v>
      </c>
      <c r="N233" s="262" t="s">
        <v>1892</v>
      </c>
      <c r="O233" s="262" t="s">
        <v>42</v>
      </c>
      <c r="P233" s="262" t="s">
        <v>1893</v>
      </c>
      <c r="Q233" s="262" t="s">
        <v>1786</v>
      </c>
      <c r="R233" s="262" t="s">
        <v>1892</v>
      </c>
      <c r="S233" s="262" t="s">
        <v>42</v>
      </c>
      <c r="T233" s="262" t="s">
        <v>1893</v>
      </c>
    </row>
    <row r="234" spans="1:20" ht="21.75" customHeight="1">
      <c r="A234" s="277"/>
      <c r="B234" s="268">
        <v>47</v>
      </c>
      <c r="C234" s="269" t="s">
        <v>1647</v>
      </c>
      <c r="D234" s="270">
        <v>247</v>
      </c>
      <c r="E234" s="259">
        <v>3220012</v>
      </c>
      <c r="F234" s="259">
        <v>3220012</v>
      </c>
      <c r="G234" s="259" t="s">
        <v>1648</v>
      </c>
      <c r="H234" s="259" t="s">
        <v>1648</v>
      </c>
      <c r="I234" s="270" t="str">
        <f t="shared" si="12"/>
        <v>OK</v>
      </c>
      <c r="J234" s="270" t="str">
        <f t="shared" si="14"/>
        <v>OK</v>
      </c>
      <c r="K234" s="267"/>
      <c r="L234" s="262">
        <v>1080698</v>
      </c>
      <c r="M234" s="262" t="s">
        <v>1894</v>
      </c>
      <c r="N234" s="262" t="s">
        <v>1895</v>
      </c>
      <c r="O234" s="262" t="s">
        <v>42</v>
      </c>
      <c r="P234" s="262" t="s">
        <v>1896</v>
      </c>
      <c r="Q234" s="262" t="s">
        <v>1786</v>
      </c>
      <c r="R234" s="262" t="s">
        <v>1895</v>
      </c>
      <c r="S234" s="262" t="s">
        <v>42</v>
      </c>
      <c r="T234" s="262" t="s">
        <v>1896</v>
      </c>
    </row>
    <row r="235" spans="1:20" ht="21.75" customHeight="1">
      <c r="A235" s="277"/>
      <c r="B235" s="268">
        <v>48</v>
      </c>
      <c r="C235" s="269" t="s">
        <v>1649</v>
      </c>
      <c r="D235" s="270">
        <v>248</v>
      </c>
      <c r="E235" s="259">
        <v>3220013</v>
      </c>
      <c r="F235" s="259">
        <v>3220013</v>
      </c>
      <c r="G235" s="259" t="s">
        <v>1650</v>
      </c>
      <c r="H235" s="259" t="s">
        <v>1650</v>
      </c>
      <c r="I235" s="270" t="str">
        <f t="shared" si="12"/>
        <v>OK</v>
      </c>
      <c r="J235" s="270" t="str">
        <f t="shared" si="14"/>
        <v>OK</v>
      </c>
      <c r="K235" s="267"/>
      <c r="L235" s="262">
        <v>1051635</v>
      </c>
      <c r="M235" s="262" t="s">
        <v>1897</v>
      </c>
      <c r="N235" s="262" t="s">
        <v>1898</v>
      </c>
      <c r="O235" s="262" t="s">
        <v>42</v>
      </c>
      <c r="P235" s="262" t="s">
        <v>1899</v>
      </c>
      <c r="Q235" s="262" t="s">
        <v>1786</v>
      </c>
      <c r="R235" s="262" t="s">
        <v>1898</v>
      </c>
      <c r="S235" s="262" t="s">
        <v>42</v>
      </c>
      <c r="T235" s="262" t="s">
        <v>1899</v>
      </c>
    </row>
    <row r="236" spans="1:20" ht="21.75" customHeight="1">
      <c r="A236" s="277"/>
      <c r="B236" s="268">
        <v>49</v>
      </c>
      <c r="C236" s="269" t="s">
        <v>1651</v>
      </c>
      <c r="D236" s="270">
        <v>249</v>
      </c>
      <c r="E236" s="259">
        <v>3220014</v>
      </c>
      <c r="F236" s="259">
        <v>3220014</v>
      </c>
      <c r="G236" s="259" t="s">
        <v>1652</v>
      </c>
      <c r="H236" s="259" t="s">
        <v>1652</v>
      </c>
      <c r="I236" s="270" t="str">
        <f t="shared" si="12"/>
        <v>OK</v>
      </c>
      <c r="J236" s="270" t="str">
        <f t="shared" si="14"/>
        <v>OK</v>
      </c>
      <c r="K236" s="267"/>
      <c r="L236" s="262">
        <v>1069852</v>
      </c>
      <c r="M236" s="262" t="s">
        <v>1900</v>
      </c>
      <c r="N236" s="262" t="s">
        <v>1901</v>
      </c>
      <c r="O236" s="262" t="s">
        <v>1902</v>
      </c>
      <c r="P236" s="262" t="s">
        <v>1903</v>
      </c>
      <c r="Q236" s="262" t="s">
        <v>1786</v>
      </c>
      <c r="R236" s="262" t="s">
        <v>1901</v>
      </c>
      <c r="S236" s="262" t="s">
        <v>1902</v>
      </c>
      <c r="T236" s="262" t="s">
        <v>1903</v>
      </c>
    </row>
    <row r="237" spans="1:20" ht="21.75" customHeight="1">
      <c r="A237" s="277"/>
      <c r="B237" s="268">
        <v>50</v>
      </c>
      <c r="C237" s="269" t="s">
        <v>1653</v>
      </c>
      <c r="D237" s="270">
        <v>250</v>
      </c>
      <c r="E237" s="259">
        <v>3220015</v>
      </c>
      <c r="F237" s="259">
        <v>3220015</v>
      </c>
      <c r="G237" s="259" t="s">
        <v>1654</v>
      </c>
      <c r="H237" s="259" t="s">
        <v>1654</v>
      </c>
      <c r="I237" s="270" t="str">
        <f t="shared" ref="I237:I300" si="15">IF(COUNTIF($G$5:$G$338,G237)=1,"OK","重複あり！")</f>
        <v>OK</v>
      </c>
      <c r="J237" s="270" t="str">
        <f t="shared" si="14"/>
        <v>OK</v>
      </c>
      <c r="K237" s="267"/>
      <c r="L237" s="262">
        <v>1058488</v>
      </c>
      <c r="M237" s="262" t="s">
        <v>1904</v>
      </c>
      <c r="N237" s="262" t="s">
        <v>1905</v>
      </c>
      <c r="O237" s="262" t="s">
        <v>42</v>
      </c>
      <c r="P237" s="262" t="s">
        <v>1906</v>
      </c>
      <c r="Q237" s="262" t="s">
        <v>1786</v>
      </c>
      <c r="R237" s="262" t="s">
        <v>1905</v>
      </c>
      <c r="S237" s="262" t="s">
        <v>42</v>
      </c>
      <c r="T237" s="262" t="s">
        <v>1906</v>
      </c>
    </row>
    <row r="238" spans="1:20" ht="21.75" customHeight="1">
      <c r="A238" s="277"/>
      <c r="B238" s="268">
        <v>51</v>
      </c>
      <c r="C238" s="269" t="s">
        <v>1655</v>
      </c>
      <c r="D238" s="270">
        <v>251</v>
      </c>
      <c r="E238" s="259">
        <v>3220016</v>
      </c>
      <c r="F238" s="259">
        <v>3220016</v>
      </c>
      <c r="G238" s="259" t="s">
        <v>1656</v>
      </c>
      <c r="H238" s="259" t="s">
        <v>1656</v>
      </c>
      <c r="I238" s="270" t="str">
        <f t="shared" si="15"/>
        <v>OK</v>
      </c>
      <c r="J238" s="270" t="str">
        <f t="shared" si="14"/>
        <v>OK</v>
      </c>
      <c r="K238" s="267"/>
      <c r="L238" s="262">
        <v>1003081</v>
      </c>
      <c r="M238" s="262" t="s">
        <v>1907</v>
      </c>
      <c r="N238" s="262" t="s">
        <v>1908</v>
      </c>
      <c r="O238" s="262" t="s">
        <v>42</v>
      </c>
      <c r="P238" s="262" t="s">
        <v>1909</v>
      </c>
      <c r="Q238" s="262" t="s">
        <v>1786</v>
      </c>
      <c r="R238" s="262" t="s">
        <v>1908</v>
      </c>
      <c r="S238" s="262" t="s">
        <v>42</v>
      </c>
      <c r="T238" s="262" t="s">
        <v>1909</v>
      </c>
    </row>
    <row r="239" spans="1:20" ht="21.75" customHeight="1">
      <c r="A239" s="277"/>
      <c r="B239" s="268">
        <v>52</v>
      </c>
      <c r="C239" s="269" t="s">
        <v>1657</v>
      </c>
      <c r="D239" s="270">
        <v>252</v>
      </c>
      <c r="E239" s="259">
        <v>3220017</v>
      </c>
      <c r="F239" s="259">
        <v>3220017</v>
      </c>
      <c r="G239" s="259" t="s">
        <v>1658</v>
      </c>
      <c r="H239" s="259" t="s">
        <v>1658</v>
      </c>
      <c r="I239" s="270" t="str">
        <f t="shared" si="15"/>
        <v>OK</v>
      </c>
      <c r="J239" s="270" t="str">
        <f t="shared" si="14"/>
        <v>OK</v>
      </c>
      <c r="K239" s="267"/>
      <c r="L239" s="262">
        <v>1080053</v>
      </c>
      <c r="M239" s="262" t="s">
        <v>1910</v>
      </c>
      <c r="N239" s="262" t="s">
        <v>1911</v>
      </c>
      <c r="O239" s="262" t="s">
        <v>42</v>
      </c>
      <c r="P239" s="262" t="s">
        <v>1912</v>
      </c>
      <c r="Q239" s="262" t="s">
        <v>1786</v>
      </c>
      <c r="R239" s="262" t="s">
        <v>1911</v>
      </c>
      <c r="S239" s="262" t="s">
        <v>42</v>
      </c>
      <c r="T239" s="262" t="s">
        <v>1912</v>
      </c>
    </row>
    <row r="240" spans="1:20" ht="21.75" customHeight="1">
      <c r="A240" s="277"/>
      <c r="B240" s="268">
        <v>53</v>
      </c>
      <c r="C240" s="269" t="s">
        <v>1659</v>
      </c>
      <c r="D240" s="270">
        <v>253</v>
      </c>
      <c r="E240" s="259">
        <v>3220018</v>
      </c>
      <c r="F240" s="259">
        <v>3220018</v>
      </c>
      <c r="G240" s="259" t="s">
        <v>1660</v>
      </c>
      <c r="H240" s="259" t="s">
        <v>1660</v>
      </c>
      <c r="I240" s="270" t="str">
        <f t="shared" si="15"/>
        <v>OK</v>
      </c>
      <c r="J240" s="270" t="str">
        <f t="shared" si="14"/>
        <v>OK</v>
      </c>
      <c r="K240" s="267"/>
      <c r="L240" s="262">
        <v>1080057</v>
      </c>
      <c r="M240" s="262" t="s">
        <v>1913</v>
      </c>
      <c r="N240" s="262" t="s">
        <v>1914</v>
      </c>
      <c r="O240" s="262" t="s">
        <v>42</v>
      </c>
      <c r="P240" s="262" t="s">
        <v>1915</v>
      </c>
      <c r="Q240" s="262" t="s">
        <v>1786</v>
      </c>
      <c r="R240" s="262" t="s">
        <v>1914</v>
      </c>
      <c r="S240" s="262" t="s">
        <v>42</v>
      </c>
      <c r="T240" s="262" t="s">
        <v>1915</v>
      </c>
    </row>
    <row r="241" spans="1:20" ht="21.75" customHeight="1">
      <c r="A241" s="277"/>
      <c r="B241" s="268">
        <v>54</v>
      </c>
      <c r="C241" s="269" t="s">
        <v>1661</v>
      </c>
      <c r="D241" s="270">
        <v>254</v>
      </c>
      <c r="E241" s="259">
        <v>3220019</v>
      </c>
      <c r="F241" s="259">
        <v>3220019</v>
      </c>
      <c r="G241" s="259" t="s">
        <v>1662</v>
      </c>
      <c r="H241" s="259" t="s">
        <v>1662</v>
      </c>
      <c r="I241" s="270" t="str">
        <f t="shared" si="15"/>
        <v>OK</v>
      </c>
      <c r="J241" s="270" t="str">
        <f t="shared" si="14"/>
        <v>OK</v>
      </c>
      <c r="K241" s="267"/>
      <c r="L241" s="262">
        <v>1059472</v>
      </c>
      <c r="M241" s="262" t="s">
        <v>1916</v>
      </c>
      <c r="N241" s="262" t="s">
        <v>1917</v>
      </c>
      <c r="O241" s="262" t="s">
        <v>42</v>
      </c>
      <c r="P241" s="262" t="s">
        <v>1918</v>
      </c>
      <c r="Q241" s="262" t="s">
        <v>1786</v>
      </c>
      <c r="R241" s="262" t="s">
        <v>1917</v>
      </c>
      <c r="S241" s="262" t="s">
        <v>42</v>
      </c>
      <c r="T241" s="262" t="s">
        <v>1918</v>
      </c>
    </row>
    <row r="242" spans="1:20" ht="21.75" customHeight="1" thickBot="1">
      <c r="A242" s="278" t="s">
        <v>724</v>
      </c>
      <c r="B242" s="268">
        <v>1</v>
      </c>
      <c r="C242" s="269" t="s">
        <v>726</v>
      </c>
      <c r="D242" s="270">
        <v>301</v>
      </c>
      <c r="E242" s="274" t="s">
        <v>727</v>
      </c>
      <c r="F242" s="259">
        <f t="shared" si="8"/>
        <v>2210595</v>
      </c>
      <c r="G242" s="259" t="s">
        <v>728</v>
      </c>
      <c r="H242" s="259" t="s">
        <v>728</v>
      </c>
      <c r="I242" s="270" t="str">
        <f t="shared" si="15"/>
        <v>OK</v>
      </c>
      <c r="J242" s="270" t="str">
        <f t="shared" si="9"/>
        <v>OK</v>
      </c>
      <c r="K242" s="267"/>
      <c r="L242" s="262">
        <v>1062690</v>
      </c>
      <c r="M242" s="262" t="s">
        <v>1919</v>
      </c>
      <c r="N242" s="262" t="s">
        <v>1920</v>
      </c>
      <c r="O242" s="262" t="s">
        <v>42</v>
      </c>
      <c r="P242" s="262" t="s">
        <v>1921</v>
      </c>
      <c r="Q242" s="262" t="s">
        <v>1786</v>
      </c>
      <c r="R242" s="262" t="s">
        <v>1920</v>
      </c>
      <c r="S242" s="262" t="s">
        <v>42</v>
      </c>
      <c r="T242" s="262" t="s">
        <v>1921</v>
      </c>
    </row>
    <row r="243" spans="1:20" ht="21.75" customHeight="1">
      <c r="A243" s="279"/>
      <c r="B243" s="268">
        <v>2</v>
      </c>
      <c r="C243" s="269" t="s">
        <v>1168</v>
      </c>
      <c r="D243" s="270">
        <v>302</v>
      </c>
      <c r="E243" s="274">
        <v>2220001</v>
      </c>
      <c r="F243" s="259">
        <f t="shared" si="8"/>
        <v>2220001</v>
      </c>
      <c r="G243" s="259" t="s">
        <v>1169</v>
      </c>
      <c r="H243" s="259" t="s">
        <v>1169</v>
      </c>
      <c r="I243" s="270" t="str">
        <f t="shared" si="15"/>
        <v>OK</v>
      </c>
      <c r="J243" s="270" t="str">
        <f t="shared" si="9"/>
        <v>OK</v>
      </c>
      <c r="K243" s="267"/>
      <c r="L243" s="262">
        <v>1065930</v>
      </c>
      <c r="M243" s="262" t="s">
        <v>1922</v>
      </c>
      <c r="N243" s="262" t="s">
        <v>1923</v>
      </c>
      <c r="O243" s="262" t="s">
        <v>42</v>
      </c>
      <c r="P243" s="262" t="s">
        <v>1924</v>
      </c>
      <c r="Q243" s="262" t="s">
        <v>1786</v>
      </c>
      <c r="R243" s="262" t="s">
        <v>1923</v>
      </c>
      <c r="S243" s="262" t="s">
        <v>42</v>
      </c>
      <c r="T243" s="262" t="s">
        <v>1924</v>
      </c>
    </row>
    <row r="244" spans="1:20" ht="21.75" customHeight="1">
      <c r="A244" s="279"/>
      <c r="B244" s="268">
        <v>3</v>
      </c>
      <c r="C244" s="269" t="s">
        <v>1170</v>
      </c>
      <c r="D244" s="270">
        <v>303</v>
      </c>
      <c r="E244" s="274">
        <v>2220002</v>
      </c>
      <c r="F244" s="259">
        <f t="shared" si="8"/>
        <v>2220002</v>
      </c>
      <c r="G244" s="259" t="s">
        <v>1171</v>
      </c>
      <c r="H244" s="259" t="s">
        <v>1171</v>
      </c>
      <c r="I244" s="270" t="str">
        <f t="shared" si="15"/>
        <v>OK</v>
      </c>
      <c r="J244" s="270" t="str">
        <f t="shared" si="9"/>
        <v>OK</v>
      </c>
      <c r="K244" s="267"/>
      <c r="L244" s="262">
        <v>1073165</v>
      </c>
      <c r="M244" s="262" t="s">
        <v>1925</v>
      </c>
      <c r="N244" s="262" t="s">
        <v>1926</v>
      </c>
      <c r="O244" s="262" t="s">
        <v>42</v>
      </c>
      <c r="P244" s="262" t="s">
        <v>1927</v>
      </c>
      <c r="Q244" s="262" t="s">
        <v>1786</v>
      </c>
      <c r="R244" s="262" t="s">
        <v>1926</v>
      </c>
      <c r="S244" s="262" t="s">
        <v>42</v>
      </c>
      <c r="T244" s="262" t="s">
        <v>1927</v>
      </c>
    </row>
    <row r="245" spans="1:20" ht="21.75" customHeight="1">
      <c r="A245" s="279"/>
      <c r="B245" s="268">
        <v>4</v>
      </c>
      <c r="C245" s="269" t="s">
        <v>1228</v>
      </c>
      <c r="D245" s="270">
        <v>304</v>
      </c>
      <c r="E245" s="274">
        <v>2220003</v>
      </c>
      <c r="F245" s="259">
        <f t="shared" si="8"/>
        <v>2220003</v>
      </c>
      <c r="G245" s="259" t="s">
        <v>1229</v>
      </c>
      <c r="H245" s="259" t="s">
        <v>1229</v>
      </c>
      <c r="I245" s="270" t="str">
        <f t="shared" si="15"/>
        <v>OK</v>
      </c>
      <c r="J245" s="270" t="str">
        <f t="shared" si="9"/>
        <v>OK</v>
      </c>
      <c r="K245" s="267"/>
      <c r="L245" s="262">
        <v>1074906</v>
      </c>
      <c r="M245" s="262" t="s">
        <v>1928</v>
      </c>
      <c r="N245" s="262" t="s">
        <v>1929</v>
      </c>
      <c r="O245" s="262" t="s">
        <v>42</v>
      </c>
      <c r="P245" s="262" t="s">
        <v>1930</v>
      </c>
      <c r="Q245" s="262" t="s">
        <v>1786</v>
      </c>
      <c r="R245" s="262" t="s">
        <v>1929</v>
      </c>
      <c r="S245" s="262" t="s">
        <v>42</v>
      </c>
      <c r="T245" s="262" t="s">
        <v>1930</v>
      </c>
    </row>
    <row r="246" spans="1:20" ht="21.75" customHeight="1">
      <c r="A246" s="279"/>
      <c r="B246" s="268">
        <v>5</v>
      </c>
      <c r="C246" s="280" t="s">
        <v>1663</v>
      </c>
      <c r="D246" s="270">
        <f>B246+300</f>
        <v>305</v>
      </c>
      <c r="E246" s="274">
        <v>2220004</v>
      </c>
      <c r="F246" s="259">
        <f t="shared" si="8"/>
        <v>2220004</v>
      </c>
      <c r="G246" s="259" t="s">
        <v>1664</v>
      </c>
      <c r="H246" s="259" t="s">
        <v>1664</v>
      </c>
      <c r="I246" s="270" t="str">
        <f t="shared" si="15"/>
        <v>OK</v>
      </c>
      <c r="J246" s="270" t="str">
        <f>IF(EXACT(G246,H246),"OK","変更あり！")</f>
        <v>OK</v>
      </c>
      <c r="K246" s="267"/>
      <c r="L246" s="262">
        <v>1061813</v>
      </c>
      <c r="M246" s="262" t="s">
        <v>1931</v>
      </c>
      <c r="N246" s="262" t="s">
        <v>1932</v>
      </c>
      <c r="O246" s="262" t="s">
        <v>42</v>
      </c>
      <c r="P246" s="262" t="s">
        <v>1933</v>
      </c>
      <c r="Q246" s="262" t="s">
        <v>1786</v>
      </c>
      <c r="R246" s="262" t="s">
        <v>1932</v>
      </c>
      <c r="S246" s="262" t="s">
        <v>42</v>
      </c>
      <c r="T246" s="262" t="s">
        <v>1933</v>
      </c>
    </row>
    <row r="247" spans="1:20" ht="21.75" customHeight="1">
      <c r="A247" s="279"/>
      <c r="B247" s="268">
        <v>6</v>
      </c>
      <c r="C247" s="269" t="s">
        <v>1665</v>
      </c>
      <c r="D247" s="270">
        <f t="shared" ref="D247:D249" si="16">B247+300</f>
        <v>306</v>
      </c>
      <c r="E247" s="274">
        <v>2220005</v>
      </c>
      <c r="F247" s="259">
        <v>2220005</v>
      </c>
      <c r="G247" s="259" t="s">
        <v>1666</v>
      </c>
      <c r="H247" s="259" t="s">
        <v>1666</v>
      </c>
      <c r="I247" s="270" t="str">
        <f t="shared" si="15"/>
        <v>OK</v>
      </c>
      <c r="J247" s="270" t="str">
        <f t="shared" ref="J247:J249" si="17">IF(EXACT(G247,H247),"OK","変更あり！")</f>
        <v>OK</v>
      </c>
      <c r="K247" s="267"/>
      <c r="L247" s="262">
        <v>1074424</v>
      </c>
      <c r="M247" s="262" t="s">
        <v>1934</v>
      </c>
      <c r="N247" s="262" t="s">
        <v>1935</v>
      </c>
      <c r="O247" s="262" t="s">
        <v>42</v>
      </c>
      <c r="P247" s="262" t="s">
        <v>1936</v>
      </c>
      <c r="Q247" s="262">
        <v>0</v>
      </c>
      <c r="R247" s="262">
        <v>0</v>
      </c>
      <c r="S247" s="262">
        <v>0</v>
      </c>
      <c r="T247" s="262">
        <v>0</v>
      </c>
    </row>
    <row r="248" spans="1:20" ht="21.75" customHeight="1">
      <c r="A248" s="279"/>
      <c r="B248" s="268">
        <v>7</v>
      </c>
      <c r="C248" s="269" t="s">
        <v>1667</v>
      </c>
      <c r="D248" s="270">
        <f t="shared" si="16"/>
        <v>307</v>
      </c>
      <c r="E248" s="274">
        <v>2220006</v>
      </c>
      <c r="F248" s="259">
        <v>2220006</v>
      </c>
      <c r="G248" s="259" t="s">
        <v>1668</v>
      </c>
      <c r="H248" s="259" t="s">
        <v>1668</v>
      </c>
      <c r="I248" s="270" t="str">
        <f t="shared" si="15"/>
        <v>OK</v>
      </c>
      <c r="J248" s="270" t="str">
        <f t="shared" si="17"/>
        <v>OK</v>
      </c>
      <c r="K248" s="267"/>
      <c r="L248" s="262">
        <v>1080055</v>
      </c>
      <c r="M248" s="262" t="s">
        <v>1937</v>
      </c>
      <c r="N248" s="262" t="s">
        <v>1938</v>
      </c>
      <c r="O248" s="262" t="s">
        <v>42</v>
      </c>
      <c r="P248" s="262" t="s">
        <v>1939</v>
      </c>
      <c r="Q248" s="262">
        <v>0</v>
      </c>
      <c r="R248" s="262">
        <v>0</v>
      </c>
      <c r="S248" s="262">
        <v>0</v>
      </c>
      <c r="T248" s="262">
        <v>0</v>
      </c>
    </row>
    <row r="249" spans="1:20" ht="21.75" customHeight="1">
      <c r="A249" s="279"/>
      <c r="B249" s="268">
        <v>8</v>
      </c>
      <c r="C249" s="269" t="s">
        <v>1669</v>
      </c>
      <c r="D249" s="270">
        <f t="shared" si="16"/>
        <v>308</v>
      </c>
      <c r="E249" s="274">
        <v>2220007</v>
      </c>
      <c r="F249" s="259">
        <v>2220007</v>
      </c>
      <c r="G249" s="259" t="s">
        <v>1670</v>
      </c>
      <c r="H249" s="259" t="s">
        <v>1670</v>
      </c>
      <c r="I249" s="270" t="str">
        <f t="shared" si="15"/>
        <v>OK</v>
      </c>
      <c r="J249" s="270" t="str">
        <f t="shared" si="17"/>
        <v>OK</v>
      </c>
      <c r="K249" s="267"/>
      <c r="L249" s="262">
        <v>1080054</v>
      </c>
      <c r="M249" s="262" t="s">
        <v>1940</v>
      </c>
      <c r="N249" s="262" t="s">
        <v>1941</v>
      </c>
      <c r="O249" s="262" t="s">
        <v>42</v>
      </c>
      <c r="P249" s="262" t="s">
        <v>1942</v>
      </c>
      <c r="Q249" s="262">
        <v>0</v>
      </c>
      <c r="R249" s="262">
        <v>0</v>
      </c>
      <c r="S249" s="262">
        <v>0</v>
      </c>
      <c r="T249" s="262">
        <v>0</v>
      </c>
    </row>
    <row r="250" spans="1:20" ht="21.75" customHeight="1">
      <c r="A250" s="263" t="s">
        <v>729</v>
      </c>
      <c r="B250" s="268">
        <v>1</v>
      </c>
      <c r="C250" s="269" t="s">
        <v>730</v>
      </c>
      <c r="D250" s="270">
        <v>401</v>
      </c>
      <c r="E250" s="259" t="s">
        <v>731</v>
      </c>
      <c r="F250" s="259">
        <f t="shared" si="8"/>
        <v>4210007</v>
      </c>
      <c r="G250" s="259" t="s">
        <v>732</v>
      </c>
      <c r="H250" s="259" t="s">
        <v>732</v>
      </c>
      <c r="I250" s="270" t="str">
        <f t="shared" si="15"/>
        <v>OK</v>
      </c>
      <c r="J250" s="270" t="str">
        <f t="shared" si="9"/>
        <v>OK</v>
      </c>
      <c r="K250" s="267"/>
      <c r="L250" s="262">
        <v>1059658</v>
      </c>
      <c r="M250" s="262" t="s">
        <v>1943</v>
      </c>
      <c r="N250" s="262" t="s">
        <v>1944</v>
      </c>
      <c r="O250" s="262" t="s">
        <v>44</v>
      </c>
      <c r="P250" s="262" t="s">
        <v>1945</v>
      </c>
      <c r="Q250" s="262" t="s">
        <v>1786</v>
      </c>
      <c r="R250" s="262" t="s">
        <v>1944</v>
      </c>
      <c r="S250" s="262" t="s">
        <v>44</v>
      </c>
      <c r="T250" s="262" t="s">
        <v>1945</v>
      </c>
    </row>
    <row r="251" spans="1:20" ht="21.75" customHeight="1">
      <c r="B251" s="268">
        <v>2</v>
      </c>
      <c r="C251" s="269" t="s">
        <v>1671</v>
      </c>
      <c r="D251" s="270">
        <v>402</v>
      </c>
      <c r="E251" s="259" t="s">
        <v>735</v>
      </c>
      <c r="F251" s="259">
        <f t="shared" si="8"/>
        <v>4210009</v>
      </c>
      <c r="G251" s="259" t="s">
        <v>736</v>
      </c>
      <c r="H251" s="259" t="s">
        <v>736</v>
      </c>
      <c r="I251" s="270" t="str">
        <f t="shared" si="15"/>
        <v>OK</v>
      </c>
      <c r="J251" s="270" t="str">
        <f t="shared" si="9"/>
        <v>OK</v>
      </c>
      <c r="K251" s="267"/>
      <c r="L251" s="262">
        <v>1055570</v>
      </c>
      <c r="M251" s="262" t="s">
        <v>1946</v>
      </c>
      <c r="N251" s="262" t="s">
        <v>734</v>
      </c>
      <c r="O251" s="262" t="s">
        <v>44</v>
      </c>
      <c r="P251" s="262" t="s">
        <v>1230</v>
      </c>
      <c r="Q251" s="262" t="s">
        <v>1786</v>
      </c>
      <c r="R251" s="262" t="s">
        <v>734</v>
      </c>
      <c r="S251" s="262" t="s">
        <v>44</v>
      </c>
      <c r="T251" s="262" t="s">
        <v>1230</v>
      </c>
    </row>
    <row r="252" spans="1:20" ht="21.75" customHeight="1">
      <c r="B252" s="268">
        <v>3</v>
      </c>
      <c r="C252" s="269" t="s">
        <v>737</v>
      </c>
      <c r="D252" s="270">
        <v>403</v>
      </c>
      <c r="E252" s="259" t="s">
        <v>738</v>
      </c>
      <c r="F252" s="259">
        <f t="shared" si="8"/>
        <v>4210010</v>
      </c>
      <c r="G252" s="259" t="s">
        <v>739</v>
      </c>
      <c r="H252" s="259" t="s">
        <v>739</v>
      </c>
      <c r="I252" s="270" t="str">
        <f t="shared" si="15"/>
        <v>OK</v>
      </c>
      <c r="J252" s="270" t="str">
        <f t="shared" si="9"/>
        <v>OK</v>
      </c>
      <c r="K252" s="267"/>
      <c r="L252" s="262">
        <v>1059676</v>
      </c>
      <c r="M252" s="262" t="s">
        <v>1288</v>
      </c>
      <c r="N252" s="262" t="s">
        <v>1947</v>
      </c>
      <c r="O252" s="262" t="s">
        <v>44</v>
      </c>
      <c r="P252" s="262" t="s">
        <v>441</v>
      </c>
      <c r="Q252" s="262" t="s">
        <v>1786</v>
      </c>
      <c r="R252" s="262" t="s">
        <v>1947</v>
      </c>
      <c r="S252" s="262" t="s">
        <v>44</v>
      </c>
      <c r="T252" s="262" t="s">
        <v>441</v>
      </c>
    </row>
    <row r="253" spans="1:20" ht="21.75" customHeight="1">
      <c r="B253" s="268">
        <v>4</v>
      </c>
      <c r="C253" s="269" t="s">
        <v>740</v>
      </c>
      <c r="D253" s="270">
        <v>404</v>
      </c>
      <c r="E253" s="259" t="s">
        <v>741</v>
      </c>
      <c r="F253" s="259">
        <f t="shared" si="8"/>
        <v>4210011</v>
      </c>
      <c r="G253" s="259" t="s">
        <v>742</v>
      </c>
      <c r="H253" s="259" t="s">
        <v>742</v>
      </c>
      <c r="I253" s="270" t="str">
        <f t="shared" si="15"/>
        <v>OK</v>
      </c>
      <c r="J253" s="270" t="str">
        <f t="shared" si="9"/>
        <v>OK</v>
      </c>
      <c r="K253" s="267"/>
      <c r="L253" s="262">
        <v>1059827</v>
      </c>
      <c r="M253" s="262" t="s">
        <v>1948</v>
      </c>
      <c r="N253" s="262" t="s">
        <v>1949</v>
      </c>
      <c r="O253" s="262" t="s">
        <v>44</v>
      </c>
      <c r="P253" s="262" t="s">
        <v>1950</v>
      </c>
      <c r="Q253" s="262" t="s">
        <v>1786</v>
      </c>
      <c r="R253" s="262" t="s">
        <v>1949</v>
      </c>
      <c r="S253" s="262" t="s">
        <v>44</v>
      </c>
      <c r="T253" s="262" t="s">
        <v>1950</v>
      </c>
    </row>
    <row r="254" spans="1:20" ht="21.75" customHeight="1">
      <c r="B254" s="268">
        <v>5</v>
      </c>
      <c r="C254" s="269" t="s">
        <v>743</v>
      </c>
      <c r="D254" s="270">
        <v>405</v>
      </c>
      <c r="E254" s="259" t="s">
        <v>744</v>
      </c>
      <c r="F254" s="259">
        <f t="shared" si="8"/>
        <v>4210023</v>
      </c>
      <c r="G254" s="259" t="s">
        <v>745</v>
      </c>
      <c r="H254" s="259" t="s">
        <v>745</v>
      </c>
      <c r="I254" s="270" t="str">
        <f t="shared" si="15"/>
        <v>OK</v>
      </c>
      <c r="J254" s="270" t="str">
        <f t="shared" si="9"/>
        <v>OK</v>
      </c>
      <c r="K254" s="267"/>
      <c r="L254" s="262">
        <v>1059654</v>
      </c>
      <c r="M254" s="262" t="s">
        <v>525</v>
      </c>
      <c r="N254" s="262" t="s">
        <v>1951</v>
      </c>
      <c r="O254" s="262" t="s">
        <v>44</v>
      </c>
      <c r="P254" s="262" t="s">
        <v>527</v>
      </c>
      <c r="Q254" s="262" t="s">
        <v>1786</v>
      </c>
      <c r="R254" s="262" t="s">
        <v>1951</v>
      </c>
      <c r="S254" s="262" t="s">
        <v>44</v>
      </c>
      <c r="T254" s="262" t="s">
        <v>527</v>
      </c>
    </row>
    <row r="255" spans="1:20" ht="21.75" customHeight="1">
      <c r="B255" s="268">
        <v>6</v>
      </c>
      <c r="C255" s="269" t="s">
        <v>747</v>
      </c>
      <c r="D255" s="270">
        <v>406</v>
      </c>
      <c r="E255" s="259" t="s">
        <v>748</v>
      </c>
      <c r="F255" s="259">
        <f t="shared" si="8"/>
        <v>4210025</v>
      </c>
      <c r="G255" s="259" t="s">
        <v>749</v>
      </c>
      <c r="H255" s="259" t="s">
        <v>749</v>
      </c>
      <c r="I255" s="270" t="str">
        <f t="shared" si="15"/>
        <v>OK</v>
      </c>
      <c r="J255" s="270" t="str">
        <f t="shared" si="9"/>
        <v>OK</v>
      </c>
      <c r="K255" s="267"/>
      <c r="L255" s="262">
        <v>1055985</v>
      </c>
      <c r="M255" s="262" t="s">
        <v>302</v>
      </c>
      <c r="N255" s="262" t="s">
        <v>1432</v>
      </c>
      <c r="O255" s="262" t="s">
        <v>42</v>
      </c>
      <c r="P255" s="262" t="s">
        <v>303</v>
      </c>
      <c r="Q255" s="262" t="s">
        <v>1786</v>
      </c>
      <c r="R255" s="262" t="s">
        <v>1432</v>
      </c>
      <c r="S255" s="262" t="s">
        <v>42</v>
      </c>
      <c r="T255" s="262" t="s">
        <v>303</v>
      </c>
    </row>
    <row r="256" spans="1:20" ht="21.75" customHeight="1">
      <c r="B256" s="268">
        <v>7</v>
      </c>
      <c r="C256" s="269" t="s">
        <v>750</v>
      </c>
      <c r="D256" s="270">
        <v>407</v>
      </c>
      <c r="E256" s="259" t="s">
        <v>751</v>
      </c>
      <c r="F256" s="259">
        <f t="shared" si="8"/>
        <v>4210026</v>
      </c>
      <c r="G256" s="259" t="s">
        <v>752</v>
      </c>
      <c r="H256" s="259" t="s">
        <v>752</v>
      </c>
      <c r="I256" s="270" t="str">
        <f t="shared" si="15"/>
        <v>OK</v>
      </c>
      <c r="J256" s="270" t="str">
        <f t="shared" si="9"/>
        <v>OK</v>
      </c>
      <c r="K256" s="267"/>
      <c r="L256" s="262">
        <v>1060108</v>
      </c>
      <c r="M256" s="262" t="s">
        <v>1952</v>
      </c>
      <c r="N256" s="262" t="s">
        <v>1953</v>
      </c>
      <c r="O256" s="262" t="s">
        <v>44</v>
      </c>
      <c r="P256" s="262" t="s">
        <v>1954</v>
      </c>
      <c r="Q256" s="262" t="s">
        <v>1786</v>
      </c>
      <c r="R256" s="262" t="s">
        <v>1953</v>
      </c>
      <c r="S256" s="262" t="s">
        <v>44</v>
      </c>
      <c r="T256" s="262" t="s">
        <v>1954</v>
      </c>
    </row>
    <row r="257" spans="2:20" ht="21.75" customHeight="1">
      <c r="B257" s="268">
        <v>8</v>
      </c>
      <c r="C257" s="269" t="s">
        <v>1360</v>
      </c>
      <c r="D257" s="270">
        <v>408</v>
      </c>
      <c r="E257" s="259" t="s">
        <v>753</v>
      </c>
      <c r="F257" s="259">
        <f t="shared" si="8"/>
        <v>4210027</v>
      </c>
      <c r="G257" s="259" t="s">
        <v>754</v>
      </c>
      <c r="H257" s="259" t="s">
        <v>754</v>
      </c>
      <c r="I257" s="270" t="str">
        <f t="shared" si="15"/>
        <v>OK</v>
      </c>
      <c r="J257" s="270" t="str">
        <f t="shared" si="9"/>
        <v>OK</v>
      </c>
      <c r="K257" s="267"/>
      <c r="L257" s="262">
        <v>1060107</v>
      </c>
      <c r="M257" s="262" t="s">
        <v>1952</v>
      </c>
      <c r="N257" s="262" t="s">
        <v>1953</v>
      </c>
      <c r="O257" s="262" t="s">
        <v>44</v>
      </c>
      <c r="P257" s="262" t="s">
        <v>1954</v>
      </c>
      <c r="Q257" s="262" t="s">
        <v>1786</v>
      </c>
      <c r="R257" s="262" t="s">
        <v>1953</v>
      </c>
      <c r="S257" s="262" t="s">
        <v>44</v>
      </c>
      <c r="T257" s="262" t="s">
        <v>1954</v>
      </c>
    </row>
    <row r="258" spans="2:20" ht="21.75" customHeight="1">
      <c r="B258" s="268">
        <v>9</v>
      </c>
      <c r="C258" s="269" t="s">
        <v>755</v>
      </c>
      <c r="D258" s="270">
        <v>409</v>
      </c>
      <c r="E258" s="259" t="s">
        <v>756</v>
      </c>
      <c r="F258" s="259">
        <f t="shared" si="8"/>
        <v>4210028</v>
      </c>
      <c r="G258" s="259" t="s">
        <v>757</v>
      </c>
      <c r="H258" s="259" t="s">
        <v>757</v>
      </c>
      <c r="I258" s="270" t="str">
        <f t="shared" si="15"/>
        <v>OK</v>
      </c>
      <c r="J258" s="270" t="str">
        <f t="shared" si="9"/>
        <v>OK</v>
      </c>
      <c r="K258" s="267"/>
      <c r="L258" s="262">
        <v>1054939</v>
      </c>
      <c r="M258" s="262" t="s">
        <v>1242</v>
      </c>
      <c r="N258" s="262" t="s">
        <v>266</v>
      </c>
      <c r="O258" s="262" t="s">
        <v>267</v>
      </c>
      <c r="P258" s="262" t="s">
        <v>268</v>
      </c>
      <c r="Q258" s="262" t="s">
        <v>1786</v>
      </c>
      <c r="R258" s="262" t="s">
        <v>266</v>
      </c>
      <c r="S258" s="262" t="s">
        <v>267</v>
      </c>
      <c r="T258" s="262" t="s">
        <v>268</v>
      </c>
    </row>
    <row r="259" spans="2:20" ht="21.75" customHeight="1">
      <c r="B259" s="268">
        <v>10</v>
      </c>
      <c r="C259" s="269" t="s">
        <v>758</v>
      </c>
      <c r="D259" s="270">
        <v>410</v>
      </c>
      <c r="E259" s="259" t="s">
        <v>759</v>
      </c>
      <c r="F259" s="259">
        <f t="shared" si="8"/>
        <v>4210029</v>
      </c>
      <c r="G259" s="259" t="s">
        <v>760</v>
      </c>
      <c r="H259" s="259" t="s">
        <v>760</v>
      </c>
      <c r="I259" s="270" t="str">
        <f t="shared" si="15"/>
        <v>OK</v>
      </c>
      <c r="J259" s="270" t="str">
        <f t="shared" si="9"/>
        <v>OK</v>
      </c>
      <c r="K259" s="267"/>
      <c r="L259" s="262">
        <v>1056385</v>
      </c>
      <c r="M259" s="262" t="s">
        <v>1955</v>
      </c>
      <c r="N259" s="262" t="s">
        <v>1956</v>
      </c>
      <c r="O259" s="262" t="s">
        <v>44</v>
      </c>
      <c r="P259" s="262" t="s">
        <v>370</v>
      </c>
      <c r="Q259" s="262" t="s">
        <v>1786</v>
      </c>
      <c r="R259" s="262" t="s">
        <v>1956</v>
      </c>
      <c r="S259" s="262" t="s">
        <v>44</v>
      </c>
      <c r="T259" s="262" t="s">
        <v>370</v>
      </c>
    </row>
    <row r="260" spans="2:20" ht="21.75" customHeight="1">
      <c r="B260" s="268">
        <v>11</v>
      </c>
      <c r="C260" s="269" t="s">
        <v>761</v>
      </c>
      <c r="D260" s="270">
        <v>411</v>
      </c>
      <c r="E260" s="259" t="s">
        <v>762</v>
      </c>
      <c r="F260" s="259">
        <f t="shared" ref="F260:F323" si="18">VALUE(E260)</f>
        <v>4210030</v>
      </c>
      <c r="G260" s="259" t="s">
        <v>763</v>
      </c>
      <c r="H260" s="259" t="s">
        <v>763</v>
      </c>
      <c r="I260" s="270" t="str">
        <f t="shared" si="15"/>
        <v>OK</v>
      </c>
      <c r="J260" s="270" t="str">
        <f t="shared" ref="J260:J323" si="19">IF(EXACT(G260,H260),"OK","変更あり！")</f>
        <v>OK</v>
      </c>
      <c r="K260" s="267"/>
      <c r="L260" s="262">
        <v>1060104</v>
      </c>
      <c r="M260" s="262" t="s">
        <v>1957</v>
      </c>
      <c r="N260" s="262" t="s">
        <v>1958</v>
      </c>
      <c r="O260" s="262" t="s">
        <v>255</v>
      </c>
      <c r="P260" s="262" t="s">
        <v>746</v>
      </c>
      <c r="Q260" s="262" t="s">
        <v>1786</v>
      </c>
      <c r="R260" s="262" t="s">
        <v>1958</v>
      </c>
      <c r="S260" s="262" t="s">
        <v>255</v>
      </c>
      <c r="T260" s="262" t="s">
        <v>746</v>
      </c>
    </row>
    <row r="261" spans="2:20" ht="21.75" customHeight="1">
      <c r="B261" s="268">
        <v>12</v>
      </c>
      <c r="C261" s="269" t="s">
        <v>764</v>
      </c>
      <c r="D261" s="270">
        <v>412</v>
      </c>
      <c r="E261" s="259" t="s">
        <v>765</v>
      </c>
      <c r="F261" s="259">
        <f t="shared" si="18"/>
        <v>4210036</v>
      </c>
      <c r="G261" s="259" t="s">
        <v>766</v>
      </c>
      <c r="H261" s="259" t="s">
        <v>766</v>
      </c>
      <c r="I261" s="270" t="str">
        <f t="shared" si="15"/>
        <v>OK</v>
      </c>
      <c r="J261" s="270" t="str">
        <f t="shared" si="19"/>
        <v>OK</v>
      </c>
      <c r="K261" s="267"/>
      <c r="L261" s="262">
        <v>1055572</v>
      </c>
      <c r="M261" s="262" t="s">
        <v>1959</v>
      </c>
      <c r="N261" s="262" t="s">
        <v>1960</v>
      </c>
      <c r="O261" s="262" t="s">
        <v>44</v>
      </c>
      <c r="P261" s="262" t="s">
        <v>412</v>
      </c>
      <c r="Q261" s="262" t="s">
        <v>1786</v>
      </c>
      <c r="R261" s="262" t="s">
        <v>1960</v>
      </c>
      <c r="S261" s="262" t="s">
        <v>44</v>
      </c>
      <c r="T261" s="262" t="s">
        <v>412</v>
      </c>
    </row>
    <row r="262" spans="2:20" ht="21.75" customHeight="1">
      <c r="B262" s="268">
        <v>13</v>
      </c>
      <c r="C262" s="269" t="s">
        <v>767</v>
      </c>
      <c r="D262" s="270">
        <v>413</v>
      </c>
      <c r="E262" s="259" t="s">
        <v>768</v>
      </c>
      <c r="F262" s="259">
        <f t="shared" si="18"/>
        <v>4210541</v>
      </c>
      <c r="G262" s="259" t="s">
        <v>769</v>
      </c>
      <c r="H262" s="259" t="s">
        <v>769</v>
      </c>
      <c r="I262" s="270" t="str">
        <f t="shared" si="15"/>
        <v>OK</v>
      </c>
      <c r="J262" s="270" t="str">
        <f t="shared" si="19"/>
        <v>OK</v>
      </c>
      <c r="K262" s="267"/>
      <c r="L262" s="262">
        <v>1059427</v>
      </c>
      <c r="M262" s="262" t="s">
        <v>1961</v>
      </c>
      <c r="N262" s="262" t="s">
        <v>1962</v>
      </c>
      <c r="O262" s="262" t="s">
        <v>402</v>
      </c>
      <c r="P262" s="262" t="s">
        <v>507</v>
      </c>
      <c r="Q262" s="262" t="s">
        <v>1786</v>
      </c>
      <c r="R262" s="262" t="s">
        <v>1962</v>
      </c>
      <c r="S262" s="262" t="s">
        <v>402</v>
      </c>
      <c r="T262" s="262" t="s">
        <v>507</v>
      </c>
    </row>
    <row r="263" spans="2:20" ht="21.75" customHeight="1">
      <c r="B263" s="268">
        <v>14</v>
      </c>
      <c r="C263" s="269" t="s">
        <v>1361</v>
      </c>
      <c r="D263" s="270">
        <v>414</v>
      </c>
      <c r="E263" s="259" t="s">
        <v>770</v>
      </c>
      <c r="F263" s="259">
        <f t="shared" si="18"/>
        <v>4210038</v>
      </c>
      <c r="G263" s="259" t="s">
        <v>771</v>
      </c>
      <c r="H263" s="259" t="s">
        <v>771</v>
      </c>
      <c r="I263" s="270" t="str">
        <f t="shared" si="15"/>
        <v>OK</v>
      </c>
      <c r="J263" s="270" t="str">
        <f t="shared" si="19"/>
        <v>OK</v>
      </c>
      <c r="K263" s="267"/>
      <c r="L263" s="262">
        <v>1060119</v>
      </c>
      <c r="M263" s="262" t="s">
        <v>1256</v>
      </c>
      <c r="N263" s="262" t="s">
        <v>1257</v>
      </c>
      <c r="O263" s="262" t="s">
        <v>44</v>
      </c>
      <c r="P263" s="262" t="s">
        <v>336</v>
      </c>
      <c r="Q263" s="262" t="s">
        <v>1786</v>
      </c>
      <c r="R263" s="262" t="s">
        <v>1257</v>
      </c>
      <c r="S263" s="262" t="s">
        <v>44</v>
      </c>
      <c r="T263" s="262" t="s">
        <v>336</v>
      </c>
    </row>
    <row r="264" spans="2:20" ht="21.75" customHeight="1">
      <c r="B264" s="268">
        <v>15</v>
      </c>
      <c r="C264" s="269" t="s">
        <v>772</v>
      </c>
      <c r="D264" s="270">
        <v>415</v>
      </c>
      <c r="E264" s="259" t="s">
        <v>773</v>
      </c>
      <c r="F264" s="259">
        <f t="shared" si="18"/>
        <v>4210040</v>
      </c>
      <c r="G264" s="259" t="s">
        <v>774</v>
      </c>
      <c r="H264" s="259" t="s">
        <v>774</v>
      </c>
      <c r="I264" s="270" t="str">
        <f t="shared" si="15"/>
        <v>OK</v>
      </c>
      <c r="J264" s="270" t="str">
        <f t="shared" si="19"/>
        <v>OK</v>
      </c>
      <c r="K264" s="267"/>
      <c r="L264" s="262">
        <v>1060101</v>
      </c>
      <c r="M264" s="262" t="s">
        <v>1963</v>
      </c>
      <c r="N264" s="262" t="s">
        <v>1964</v>
      </c>
      <c r="O264" s="262" t="s">
        <v>44</v>
      </c>
      <c r="P264" s="262" t="s">
        <v>607</v>
      </c>
      <c r="Q264" s="262" t="s">
        <v>1786</v>
      </c>
      <c r="R264" s="262" t="s">
        <v>1964</v>
      </c>
      <c r="S264" s="262" t="s">
        <v>44</v>
      </c>
      <c r="T264" s="262" t="s">
        <v>607</v>
      </c>
    </row>
    <row r="265" spans="2:20" ht="21.75" customHeight="1">
      <c r="B265" s="268">
        <v>16</v>
      </c>
      <c r="C265" s="269" t="s">
        <v>2111</v>
      </c>
      <c r="D265" s="270">
        <v>416</v>
      </c>
      <c r="E265" s="259" t="s">
        <v>775</v>
      </c>
      <c r="F265" s="259">
        <f t="shared" si="18"/>
        <v>4210122</v>
      </c>
      <c r="G265" s="259" t="s">
        <v>776</v>
      </c>
      <c r="H265" s="259" t="s">
        <v>776</v>
      </c>
      <c r="I265" s="270" t="str">
        <f t="shared" si="15"/>
        <v>OK</v>
      </c>
      <c r="J265" s="270" t="str">
        <f t="shared" si="19"/>
        <v>OK</v>
      </c>
      <c r="K265" s="267"/>
      <c r="L265" s="262">
        <v>1061253</v>
      </c>
      <c r="M265" s="262" t="s">
        <v>1965</v>
      </c>
      <c r="N265" s="262" t="s">
        <v>1966</v>
      </c>
      <c r="O265" s="262" t="s">
        <v>44</v>
      </c>
      <c r="P265" s="262" t="s">
        <v>1967</v>
      </c>
      <c r="Q265" s="262" t="s">
        <v>1786</v>
      </c>
      <c r="R265" s="262" t="s">
        <v>1966</v>
      </c>
      <c r="S265" s="262" t="s">
        <v>44</v>
      </c>
      <c r="T265" s="262" t="s">
        <v>1967</v>
      </c>
    </row>
    <row r="266" spans="2:20" ht="21.75" customHeight="1">
      <c r="B266" s="268">
        <v>17</v>
      </c>
      <c r="C266" s="269" t="s">
        <v>778</v>
      </c>
      <c r="D266" s="270">
        <v>417</v>
      </c>
      <c r="E266" s="259" t="s">
        <v>779</v>
      </c>
      <c r="F266" s="259">
        <f t="shared" si="18"/>
        <v>4210124</v>
      </c>
      <c r="G266" s="259" t="s">
        <v>780</v>
      </c>
      <c r="H266" s="259" t="s">
        <v>780</v>
      </c>
      <c r="I266" s="270" t="str">
        <f t="shared" si="15"/>
        <v>OK</v>
      </c>
      <c r="J266" s="270" t="str">
        <f t="shared" si="19"/>
        <v>OK</v>
      </c>
      <c r="K266" s="267"/>
      <c r="L266" s="262">
        <v>1061371</v>
      </c>
      <c r="M266" s="262" t="s">
        <v>1968</v>
      </c>
      <c r="N266" s="262" t="s">
        <v>1969</v>
      </c>
      <c r="O266" s="262" t="s">
        <v>44</v>
      </c>
      <c r="P266" s="262" t="s">
        <v>1970</v>
      </c>
      <c r="Q266" s="262" t="s">
        <v>1786</v>
      </c>
      <c r="R266" s="262" t="s">
        <v>1969</v>
      </c>
      <c r="S266" s="262" t="s">
        <v>44</v>
      </c>
      <c r="T266" s="262" t="s">
        <v>1970</v>
      </c>
    </row>
    <row r="267" spans="2:20" ht="21.75" customHeight="1">
      <c r="B267" s="268">
        <v>18</v>
      </c>
      <c r="C267" s="269" t="s">
        <v>1363</v>
      </c>
      <c r="D267" s="270">
        <v>420</v>
      </c>
      <c r="E267" s="259" t="s">
        <v>781</v>
      </c>
      <c r="F267" s="259">
        <f t="shared" si="18"/>
        <v>4210203</v>
      </c>
      <c r="G267" s="259" t="s">
        <v>782</v>
      </c>
      <c r="H267" s="259" t="s">
        <v>782</v>
      </c>
      <c r="I267" s="270" t="str">
        <f t="shared" si="15"/>
        <v>OK</v>
      </c>
      <c r="J267" s="270" t="str">
        <f t="shared" si="19"/>
        <v>OK</v>
      </c>
      <c r="K267" s="267"/>
      <c r="L267" s="262">
        <v>1063396</v>
      </c>
      <c r="M267" s="262" t="s">
        <v>1971</v>
      </c>
      <c r="N267" s="262" t="s">
        <v>1972</v>
      </c>
      <c r="O267" s="262" t="s">
        <v>44</v>
      </c>
      <c r="P267" s="262" t="s">
        <v>1973</v>
      </c>
      <c r="Q267" s="262" t="s">
        <v>1786</v>
      </c>
      <c r="R267" s="262" t="s">
        <v>1972</v>
      </c>
      <c r="S267" s="262" t="s">
        <v>44</v>
      </c>
      <c r="T267" s="262" t="s">
        <v>1973</v>
      </c>
    </row>
    <row r="268" spans="2:20" ht="21.75" customHeight="1">
      <c r="B268" s="268">
        <v>19</v>
      </c>
      <c r="C268" s="273" t="s">
        <v>785</v>
      </c>
      <c r="D268" s="270">
        <v>421</v>
      </c>
      <c r="E268" s="259" t="s">
        <v>786</v>
      </c>
      <c r="F268" s="259">
        <f t="shared" si="18"/>
        <v>4210217</v>
      </c>
      <c r="G268" s="259" t="s">
        <v>787</v>
      </c>
      <c r="H268" s="259" t="s">
        <v>787</v>
      </c>
      <c r="I268" s="270" t="str">
        <f t="shared" si="15"/>
        <v>OK</v>
      </c>
      <c r="J268" s="270" t="str">
        <f t="shared" si="19"/>
        <v>OK</v>
      </c>
      <c r="K268" s="267"/>
      <c r="L268" s="262">
        <v>1063849</v>
      </c>
      <c r="M268" s="262" t="s">
        <v>1293</v>
      </c>
      <c r="N268" s="262" t="s">
        <v>1974</v>
      </c>
      <c r="O268" s="262" t="s">
        <v>44</v>
      </c>
      <c r="P268" s="262" t="s">
        <v>1975</v>
      </c>
      <c r="Q268" s="262" t="s">
        <v>1786</v>
      </c>
      <c r="R268" s="262" t="s">
        <v>1974</v>
      </c>
      <c r="S268" s="262" t="s">
        <v>44</v>
      </c>
      <c r="T268" s="262" t="s">
        <v>1975</v>
      </c>
    </row>
    <row r="269" spans="2:20" ht="21.75" customHeight="1">
      <c r="B269" s="268">
        <v>20</v>
      </c>
      <c r="C269" s="273" t="s">
        <v>788</v>
      </c>
      <c r="D269" s="270">
        <v>422</v>
      </c>
      <c r="E269" s="259" t="s">
        <v>789</v>
      </c>
      <c r="F269" s="259">
        <f t="shared" si="18"/>
        <v>4210218</v>
      </c>
      <c r="G269" s="259" t="s">
        <v>790</v>
      </c>
      <c r="H269" s="259" t="s">
        <v>790</v>
      </c>
      <c r="I269" s="270" t="str">
        <f t="shared" si="15"/>
        <v>OK</v>
      </c>
      <c r="J269" s="270" t="str">
        <f t="shared" si="19"/>
        <v>OK</v>
      </c>
      <c r="K269" s="267"/>
      <c r="L269" s="262">
        <v>1063680</v>
      </c>
      <c r="M269" s="262" t="s">
        <v>406</v>
      </c>
      <c r="N269" s="262" t="s">
        <v>1283</v>
      </c>
      <c r="O269" s="262" t="s">
        <v>44</v>
      </c>
      <c r="P269" s="262" t="s">
        <v>1284</v>
      </c>
      <c r="Q269" s="262" t="s">
        <v>1786</v>
      </c>
      <c r="R269" s="262" t="s">
        <v>1283</v>
      </c>
      <c r="S269" s="262" t="s">
        <v>44</v>
      </c>
      <c r="T269" s="262" t="s">
        <v>1284</v>
      </c>
    </row>
    <row r="270" spans="2:20" ht="21.75" customHeight="1">
      <c r="B270" s="268">
        <v>21</v>
      </c>
      <c r="C270" s="273" t="s">
        <v>791</v>
      </c>
      <c r="D270" s="270">
        <v>423</v>
      </c>
      <c r="E270" s="259" t="s">
        <v>792</v>
      </c>
      <c r="F270" s="259">
        <f t="shared" si="18"/>
        <v>4210219</v>
      </c>
      <c r="G270" s="259" t="s">
        <v>793</v>
      </c>
      <c r="H270" s="259" t="s">
        <v>793</v>
      </c>
      <c r="I270" s="270" t="str">
        <f t="shared" si="15"/>
        <v>OK</v>
      </c>
      <c r="J270" s="270" t="str">
        <f t="shared" si="19"/>
        <v>OK</v>
      </c>
      <c r="K270" s="267"/>
      <c r="L270" s="262">
        <v>1063635</v>
      </c>
      <c r="M270" s="262" t="s">
        <v>1976</v>
      </c>
      <c r="N270" s="262" t="s">
        <v>1977</v>
      </c>
      <c r="O270" s="262" t="s">
        <v>402</v>
      </c>
      <c r="P270" s="262" t="s">
        <v>1978</v>
      </c>
      <c r="Q270" s="262" t="s">
        <v>1786</v>
      </c>
      <c r="R270" s="262" t="s">
        <v>1977</v>
      </c>
      <c r="S270" s="262" t="s">
        <v>402</v>
      </c>
      <c r="T270" s="262" t="s">
        <v>1978</v>
      </c>
    </row>
    <row r="271" spans="2:20" ht="21.75" customHeight="1">
      <c r="B271" s="268">
        <v>22</v>
      </c>
      <c r="C271" s="273" t="s">
        <v>794</v>
      </c>
      <c r="D271" s="270">
        <v>424</v>
      </c>
      <c r="E271" s="259" t="s">
        <v>795</v>
      </c>
      <c r="F271" s="259">
        <f t="shared" si="18"/>
        <v>4210220</v>
      </c>
      <c r="G271" s="259" t="s">
        <v>796</v>
      </c>
      <c r="H271" s="259" t="s">
        <v>796</v>
      </c>
      <c r="I271" s="270" t="str">
        <f t="shared" si="15"/>
        <v>OK</v>
      </c>
      <c r="J271" s="270" t="str">
        <f t="shared" si="19"/>
        <v>OK</v>
      </c>
      <c r="K271" s="267"/>
      <c r="L271" s="262">
        <v>1063233</v>
      </c>
      <c r="M271" s="262" t="s">
        <v>1979</v>
      </c>
      <c r="N271" s="262" t="s">
        <v>1980</v>
      </c>
      <c r="O271" s="262" t="s">
        <v>44</v>
      </c>
      <c r="P271" s="262" t="s">
        <v>586</v>
      </c>
      <c r="Q271" s="262" t="s">
        <v>1786</v>
      </c>
      <c r="R271" s="262" t="s">
        <v>1980</v>
      </c>
      <c r="S271" s="262" t="s">
        <v>44</v>
      </c>
      <c r="T271" s="262" t="s">
        <v>586</v>
      </c>
    </row>
    <row r="272" spans="2:20" ht="21.75" customHeight="1">
      <c r="B272" s="268">
        <v>23</v>
      </c>
      <c r="C272" s="273" t="s">
        <v>797</v>
      </c>
      <c r="D272" s="270">
        <v>425</v>
      </c>
      <c r="E272" s="259" t="s">
        <v>798</v>
      </c>
      <c r="F272" s="259">
        <f t="shared" si="18"/>
        <v>4210221</v>
      </c>
      <c r="G272" s="259" t="s">
        <v>799</v>
      </c>
      <c r="H272" s="259" t="s">
        <v>799</v>
      </c>
      <c r="I272" s="270" t="str">
        <f t="shared" si="15"/>
        <v>OK</v>
      </c>
      <c r="J272" s="270" t="str">
        <f t="shared" si="19"/>
        <v>OK</v>
      </c>
      <c r="K272" s="267"/>
      <c r="L272" s="262">
        <v>1063127</v>
      </c>
      <c r="M272" s="262" t="s">
        <v>1981</v>
      </c>
      <c r="N272" s="262" t="s">
        <v>1982</v>
      </c>
      <c r="O272" s="262" t="s">
        <v>44</v>
      </c>
      <c r="P272" s="262" t="s">
        <v>1983</v>
      </c>
      <c r="Q272" s="262" t="s">
        <v>1786</v>
      </c>
      <c r="R272" s="262" t="s">
        <v>1982</v>
      </c>
      <c r="S272" s="262" t="s">
        <v>44</v>
      </c>
      <c r="T272" s="262" t="s">
        <v>1983</v>
      </c>
    </row>
    <row r="273" spans="2:20" ht="21.75" customHeight="1">
      <c r="B273" s="268">
        <v>24</v>
      </c>
      <c r="C273" s="273" t="s">
        <v>800</v>
      </c>
      <c r="D273" s="270">
        <v>426</v>
      </c>
      <c r="E273" s="259" t="s">
        <v>801</v>
      </c>
      <c r="F273" s="259">
        <f t="shared" si="18"/>
        <v>4210222</v>
      </c>
      <c r="G273" s="259" t="s">
        <v>802</v>
      </c>
      <c r="H273" s="259" t="s">
        <v>802</v>
      </c>
      <c r="I273" s="270" t="str">
        <f t="shared" si="15"/>
        <v>OK</v>
      </c>
      <c r="J273" s="270" t="str">
        <f t="shared" si="19"/>
        <v>OK</v>
      </c>
      <c r="K273" s="267"/>
      <c r="L273" s="262">
        <v>1059288</v>
      </c>
      <c r="M273" s="262" t="s">
        <v>1281</v>
      </c>
      <c r="N273" s="262" t="s">
        <v>1984</v>
      </c>
      <c r="O273" s="262" t="s">
        <v>44</v>
      </c>
      <c r="P273" s="262" t="s">
        <v>1985</v>
      </c>
      <c r="Q273" s="262" t="s">
        <v>1786</v>
      </c>
      <c r="R273" s="262" t="s">
        <v>1984</v>
      </c>
      <c r="S273" s="262" t="s">
        <v>44</v>
      </c>
      <c r="T273" s="262" t="s">
        <v>1985</v>
      </c>
    </row>
    <row r="274" spans="2:20" ht="21.75" customHeight="1">
      <c r="B274" s="268">
        <v>25</v>
      </c>
      <c r="C274" s="273" t="s">
        <v>1364</v>
      </c>
      <c r="D274" s="270">
        <v>427</v>
      </c>
      <c r="E274" s="259" t="s">
        <v>803</v>
      </c>
      <c r="F274" s="259">
        <f t="shared" si="18"/>
        <v>4210237</v>
      </c>
      <c r="G274" s="259" t="s">
        <v>804</v>
      </c>
      <c r="H274" s="259" t="s">
        <v>804</v>
      </c>
      <c r="I274" s="270" t="str">
        <f t="shared" si="15"/>
        <v>OK</v>
      </c>
      <c r="J274" s="270" t="str">
        <f t="shared" si="19"/>
        <v>OK</v>
      </c>
      <c r="K274" s="267"/>
      <c r="L274" s="262">
        <v>1063362</v>
      </c>
      <c r="M274" s="262" t="s">
        <v>1986</v>
      </c>
      <c r="N274" s="262" t="s">
        <v>1987</v>
      </c>
      <c r="O274" s="262" t="s">
        <v>44</v>
      </c>
      <c r="P274" s="262" t="s">
        <v>1988</v>
      </c>
      <c r="Q274" s="262" t="s">
        <v>1786</v>
      </c>
      <c r="R274" s="262" t="s">
        <v>1987</v>
      </c>
      <c r="S274" s="262" t="s">
        <v>44</v>
      </c>
      <c r="T274" s="262" t="s">
        <v>1988</v>
      </c>
    </row>
    <row r="275" spans="2:20" ht="21.75" customHeight="1">
      <c r="B275" s="268">
        <v>26</v>
      </c>
      <c r="C275" s="273" t="s">
        <v>805</v>
      </c>
      <c r="D275" s="270">
        <v>428</v>
      </c>
      <c r="E275" s="259" t="s">
        <v>806</v>
      </c>
      <c r="F275" s="259">
        <f t="shared" si="18"/>
        <v>4210258</v>
      </c>
      <c r="G275" s="259" t="s">
        <v>807</v>
      </c>
      <c r="H275" s="259" t="s">
        <v>807</v>
      </c>
      <c r="I275" s="270" t="str">
        <f t="shared" si="15"/>
        <v>OK</v>
      </c>
      <c r="J275" s="270" t="str">
        <f t="shared" si="19"/>
        <v>OK</v>
      </c>
      <c r="K275" s="267"/>
      <c r="L275" s="262">
        <v>1064013</v>
      </c>
      <c r="M275" s="262" t="s">
        <v>1989</v>
      </c>
      <c r="N275" s="262" t="s">
        <v>1947</v>
      </c>
      <c r="O275" s="262" t="s">
        <v>44</v>
      </c>
      <c r="P275" s="262" t="s">
        <v>441</v>
      </c>
      <c r="Q275" s="262" t="s">
        <v>1786</v>
      </c>
      <c r="R275" s="262" t="s">
        <v>1947</v>
      </c>
      <c r="S275" s="262" t="s">
        <v>44</v>
      </c>
      <c r="T275" s="262" t="s">
        <v>441</v>
      </c>
    </row>
    <row r="276" spans="2:20" ht="21.75" customHeight="1">
      <c r="B276" s="268">
        <v>27</v>
      </c>
      <c r="C276" s="273" t="s">
        <v>808</v>
      </c>
      <c r="D276" s="270">
        <v>429</v>
      </c>
      <c r="E276" s="259" t="s">
        <v>809</v>
      </c>
      <c r="F276" s="259">
        <f t="shared" si="18"/>
        <v>4210260</v>
      </c>
      <c r="G276" s="259" t="s">
        <v>810</v>
      </c>
      <c r="H276" s="259" t="s">
        <v>810</v>
      </c>
      <c r="I276" s="270" t="str">
        <f t="shared" si="15"/>
        <v>OK</v>
      </c>
      <c r="J276" s="270" t="str">
        <f t="shared" si="19"/>
        <v>OK</v>
      </c>
      <c r="K276" s="267"/>
      <c r="L276" s="262">
        <v>1063852</v>
      </c>
      <c r="M276" s="262" t="s">
        <v>1965</v>
      </c>
      <c r="N276" s="262" t="s">
        <v>1966</v>
      </c>
      <c r="O276" s="262" t="s">
        <v>44</v>
      </c>
      <c r="P276" s="262" t="s">
        <v>1967</v>
      </c>
      <c r="Q276" s="262" t="s">
        <v>1786</v>
      </c>
      <c r="R276" s="262" t="s">
        <v>1966</v>
      </c>
      <c r="S276" s="262" t="s">
        <v>44</v>
      </c>
      <c r="T276" s="262" t="s">
        <v>1967</v>
      </c>
    </row>
    <row r="277" spans="2:20" ht="21.75" customHeight="1">
      <c r="B277" s="268">
        <v>28</v>
      </c>
      <c r="C277" s="273" t="s">
        <v>1365</v>
      </c>
      <c r="D277" s="270">
        <v>430</v>
      </c>
      <c r="E277" s="259" t="s">
        <v>811</v>
      </c>
      <c r="F277" s="259">
        <f t="shared" si="18"/>
        <v>4210261</v>
      </c>
      <c r="G277" s="259" t="s">
        <v>812</v>
      </c>
      <c r="H277" s="259" t="s">
        <v>812</v>
      </c>
      <c r="I277" s="270" t="str">
        <f t="shared" si="15"/>
        <v>OK</v>
      </c>
      <c r="J277" s="270" t="str">
        <f t="shared" si="19"/>
        <v>OK</v>
      </c>
      <c r="K277" s="267"/>
      <c r="L277" s="262">
        <v>1031259</v>
      </c>
      <c r="M277" s="262" t="s">
        <v>226</v>
      </c>
      <c r="N277" s="262" t="s">
        <v>813</v>
      </c>
      <c r="O277" s="262" t="s">
        <v>42</v>
      </c>
      <c r="P277" s="262" t="s">
        <v>227</v>
      </c>
      <c r="Q277" s="262" t="s">
        <v>1786</v>
      </c>
      <c r="R277" s="262" t="s">
        <v>813</v>
      </c>
      <c r="S277" s="262" t="s">
        <v>42</v>
      </c>
      <c r="T277" s="262" t="s">
        <v>227</v>
      </c>
    </row>
    <row r="278" spans="2:20" ht="21.75" customHeight="1">
      <c r="B278" s="268">
        <v>29</v>
      </c>
      <c r="C278" s="281" t="s">
        <v>1366</v>
      </c>
      <c r="D278" s="270">
        <v>431</v>
      </c>
      <c r="E278" s="259" t="s">
        <v>815</v>
      </c>
      <c r="F278" s="259">
        <f t="shared" si="18"/>
        <v>4210329</v>
      </c>
      <c r="G278" s="259" t="s">
        <v>816</v>
      </c>
      <c r="H278" s="259" t="s">
        <v>816</v>
      </c>
      <c r="I278" s="270" t="str">
        <f t="shared" si="15"/>
        <v>OK</v>
      </c>
      <c r="J278" s="270" t="str">
        <f t="shared" si="19"/>
        <v>OK</v>
      </c>
      <c r="K278" s="267"/>
      <c r="L278" s="262">
        <v>1066666</v>
      </c>
      <c r="M278" s="262" t="s">
        <v>1894</v>
      </c>
      <c r="N278" s="262" t="s">
        <v>1990</v>
      </c>
      <c r="O278" s="262" t="s">
        <v>42</v>
      </c>
      <c r="P278" s="262" t="s">
        <v>1896</v>
      </c>
      <c r="Q278" s="262" t="s">
        <v>1786</v>
      </c>
      <c r="R278" s="262" t="s">
        <v>1990</v>
      </c>
      <c r="S278" s="262" t="s">
        <v>42</v>
      </c>
      <c r="T278" s="262" t="s">
        <v>1896</v>
      </c>
    </row>
    <row r="279" spans="2:20" ht="21.75" customHeight="1">
      <c r="B279" s="268">
        <v>30</v>
      </c>
      <c r="C279" s="281" t="s">
        <v>1367</v>
      </c>
      <c r="D279" s="270">
        <v>432</v>
      </c>
      <c r="E279" s="259" t="s">
        <v>817</v>
      </c>
      <c r="F279" s="259">
        <f t="shared" si="18"/>
        <v>4210330</v>
      </c>
      <c r="G279" s="259" t="s">
        <v>818</v>
      </c>
      <c r="H279" s="259" t="s">
        <v>818</v>
      </c>
      <c r="I279" s="270" t="str">
        <f t="shared" si="15"/>
        <v>OK</v>
      </c>
      <c r="J279" s="270" t="str">
        <f t="shared" si="19"/>
        <v>OK</v>
      </c>
      <c r="K279" s="267"/>
      <c r="L279" s="262">
        <v>1063127</v>
      </c>
      <c r="M279" s="262" t="s">
        <v>1981</v>
      </c>
      <c r="N279" s="262" t="s">
        <v>1982</v>
      </c>
      <c r="O279" s="262" t="s">
        <v>44</v>
      </c>
      <c r="P279" s="262" t="s">
        <v>1983</v>
      </c>
      <c r="Q279" s="262" t="s">
        <v>1786</v>
      </c>
      <c r="R279" s="262" t="s">
        <v>1982</v>
      </c>
      <c r="S279" s="262" t="s">
        <v>44</v>
      </c>
      <c r="T279" s="262" t="s">
        <v>1983</v>
      </c>
    </row>
    <row r="280" spans="2:20" ht="21.75" customHeight="1">
      <c r="B280" s="268">
        <v>31</v>
      </c>
      <c r="C280" s="281" t="s">
        <v>1368</v>
      </c>
      <c r="D280" s="270">
        <v>433</v>
      </c>
      <c r="E280" s="259" t="s">
        <v>819</v>
      </c>
      <c r="F280" s="259">
        <f t="shared" si="18"/>
        <v>4210331</v>
      </c>
      <c r="G280" s="259" t="s">
        <v>820</v>
      </c>
      <c r="H280" s="259" t="s">
        <v>820</v>
      </c>
      <c r="I280" s="270" t="str">
        <f t="shared" si="15"/>
        <v>OK</v>
      </c>
      <c r="J280" s="270" t="str">
        <f t="shared" si="19"/>
        <v>OK</v>
      </c>
      <c r="K280" s="267"/>
      <c r="L280" s="262">
        <v>1063852</v>
      </c>
      <c r="M280" s="262" t="s">
        <v>1991</v>
      </c>
      <c r="N280" s="262" t="s">
        <v>1966</v>
      </c>
      <c r="O280" s="262" t="s">
        <v>44</v>
      </c>
      <c r="P280" s="262" t="s">
        <v>1967</v>
      </c>
      <c r="Q280" s="262" t="s">
        <v>1786</v>
      </c>
      <c r="R280" s="262" t="s">
        <v>1966</v>
      </c>
      <c r="S280" s="262" t="s">
        <v>44</v>
      </c>
      <c r="T280" s="262" t="s">
        <v>1967</v>
      </c>
    </row>
    <row r="281" spans="2:20" ht="21.75" customHeight="1">
      <c r="B281" s="268">
        <v>32</v>
      </c>
      <c r="C281" s="281" t="s">
        <v>1369</v>
      </c>
      <c r="D281" s="270">
        <v>434</v>
      </c>
      <c r="E281" s="259" t="s">
        <v>821</v>
      </c>
      <c r="F281" s="259">
        <f t="shared" si="18"/>
        <v>4210338</v>
      </c>
      <c r="G281" s="259" t="s">
        <v>822</v>
      </c>
      <c r="H281" s="259" t="s">
        <v>822</v>
      </c>
      <c r="I281" s="270" t="str">
        <f t="shared" si="15"/>
        <v>OK</v>
      </c>
      <c r="J281" s="270" t="str">
        <f t="shared" si="19"/>
        <v>OK</v>
      </c>
      <c r="K281" s="267"/>
      <c r="L281" s="262">
        <v>1066335</v>
      </c>
      <c r="M281" s="262" t="s">
        <v>1992</v>
      </c>
      <c r="N281" s="262" t="s">
        <v>1993</v>
      </c>
      <c r="O281" s="262" t="s">
        <v>44</v>
      </c>
      <c r="P281" s="262" t="s">
        <v>1994</v>
      </c>
      <c r="Q281" s="262" t="s">
        <v>1786</v>
      </c>
      <c r="R281" s="262" t="s">
        <v>1993</v>
      </c>
      <c r="S281" s="262" t="s">
        <v>44</v>
      </c>
      <c r="T281" s="262" t="s">
        <v>1994</v>
      </c>
    </row>
    <row r="282" spans="2:20" ht="21.75" customHeight="1">
      <c r="B282" s="268">
        <v>33</v>
      </c>
      <c r="C282" s="281" t="s">
        <v>1370</v>
      </c>
      <c r="D282" s="270">
        <v>435</v>
      </c>
      <c r="E282" s="259" t="s">
        <v>823</v>
      </c>
      <c r="F282" s="259">
        <f t="shared" si="18"/>
        <v>4210339</v>
      </c>
      <c r="G282" s="259" t="s">
        <v>824</v>
      </c>
      <c r="H282" s="259" t="s">
        <v>824</v>
      </c>
      <c r="I282" s="270" t="str">
        <f t="shared" si="15"/>
        <v>OK</v>
      </c>
      <c r="J282" s="270" t="str">
        <f t="shared" si="19"/>
        <v>OK</v>
      </c>
      <c r="K282" s="267"/>
      <c r="L282" s="262">
        <v>1066464</v>
      </c>
      <c r="M282" s="262" t="s">
        <v>1995</v>
      </c>
      <c r="N282" s="262" t="s">
        <v>1509</v>
      </c>
      <c r="O282" s="262" t="s">
        <v>44</v>
      </c>
      <c r="P282" s="262" t="s">
        <v>825</v>
      </c>
      <c r="Q282" s="262" t="s">
        <v>1786</v>
      </c>
      <c r="R282" s="262" t="s">
        <v>1509</v>
      </c>
      <c r="S282" s="262" t="s">
        <v>44</v>
      </c>
      <c r="T282" s="262" t="s">
        <v>825</v>
      </c>
    </row>
    <row r="283" spans="2:20" ht="21.75" customHeight="1">
      <c r="B283" s="268">
        <v>34</v>
      </c>
      <c r="C283" s="281" t="s">
        <v>1371</v>
      </c>
      <c r="D283" s="270">
        <v>436</v>
      </c>
      <c r="E283" s="259" t="s">
        <v>826</v>
      </c>
      <c r="F283" s="259">
        <f t="shared" si="18"/>
        <v>4210340</v>
      </c>
      <c r="G283" s="259" t="s">
        <v>827</v>
      </c>
      <c r="H283" s="259" t="s">
        <v>827</v>
      </c>
      <c r="I283" s="270" t="str">
        <f t="shared" si="15"/>
        <v>OK</v>
      </c>
      <c r="J283" s="270" t="str">
        <f t="shared" si="19"/>
        <v>OK</v>
      </c>
      <c r="K283" s="267"/>
      <c r="L283" s="262">
        <v>1066218</v>
      </c>
      <c r="M283" s="262" t="s">
        <v>1952</v>
      </c>
      <c r="N283" s="262" t="s">
        <v>1953</v>
      </c>
      <c r="O283" s="262" t="s">
        <v>44</v>
      </c>
      <c r="P283" s="262" t="s">
        <v>1954</v>
      </c>
      <c r="Q283" s="262" t="s">
        <v>1786</v>
      </c>
      <c r="R283" s="262" t="s">
        <v>1953</v>
      </c>
      <c r="S283" s="262" t="s">
        <v>44</v>
      </c>
      <c r="T283" s="262" t="s">
        <v>1954</v>
      </c>
    </row>
    <row r="284" spans="2:20" ht="21.75" customHeight="1">
      <c r="B284" s="268">
        <v>35</v>
      </c>
      <c r="C284" s="281" t="s">
        <v>1372</v>
      </c>
      <c r="D284" s="270">
        <v>437</v>
      </c>
      <c r="E284" s="259" t="s">
        <v>828</v>
      </c>
      <c r="F284" s="259">
        <f t="shared" si="18"/>
        <v>4210341</v>
      </c>
      <c r="G284" s="259" t="s">
        <v>829</v>
      </c>
      <c r="H284" s="259" t="s">
        <v>829</v>
      </c>
      <c r="I284" s="270" t="str">
        <f t="shared" si="15"/>
        <v>OK</v>
      </c>
      <c r="J284" s="270" t="str">
        <f t="shared" si="19"/>
        <v>OK</v>
      </c>
      <c r="K284" s="267"/>
      <c r="L284" s="262">
        <v>1063852</v>
      </c>
      <c r="M284" s="262" t="s">
        <v>1991</v>
      </c>
      <c r="N284" s="262" t="s">
        <v>1966</v>
      </c>
      <c r="O284" s="262" t="s">
        <v>44</v>
      </c>
      <c r="P284" s="262" t="s">
        <v>1967</v>
      </c>
      <c r="Q284" s="262" t="s">
        <v>1786</v>
      </c>
      <c r="R284" s="262" t="s">
        <v>1966</v>
      </c>
      <c r="S284" s="262" t="s">
        <v>44</v>
      </c>
      <c r="T284" s="262" t="s">
        <v>1967</v>
      </c>
    </row>
    <row r="285" spans="2:20" ht="21.75" customHeight="1">
      <c r="B285" s="268">
        <v>36</v>
      </c>
      <c r="C285" s="281" t="s">
        <v>1373</v>
      </c>
      <c r="D285" s="270">
        <v>438</v>
      </c>
      <c r="E285" s="259" t="s">
        <v>830</v>
      </c>
      <c r="F285" s="259">
        <f t="shared" si="18"/>
        <v>4210342</v>
      </c>
      <c r="G285" s="259" t="s">
        <v>831</v>
      </c>
      <c r="H285" s="259" t="s">
        <v>831</v>
      </c>
      <c r="I285" s="270" t="str">
        <f t="shared" si="15"/>
        <v>OK</v>
      </c>
      <c r="J285" s="270" t="str">
        <f t="shared" si="19"/>
        <v>OK</v>
      </c>
      <c r="K285" s="267"/>
      <c r="L285" s="262">
        <v>1066753</v>
      </c>
      <c r="M285" s="262" t="s">
        <v>1996</v>
      </c>
      <c r="N285" s="262" t="s">
        <v>1997</v>
      </c>
      <c r="O285" s="262" t="s">
        <v>44</v>
      </c>
      <c r="P285" s="262" t="s">
        <v>1998</v>
      </c>
      <c r="Q285" s="262" t="s">
        <v>1786</v>
      </c>
      <c r="R285" s="262" t="s">
        <v>1997</v>
      </c>
      <c r="S285" s="262" t="s">
        <v>44</v>
      </c>
      <c r="T285" s="262" t="s">
        <v>1998</v>
      </c>
    </row>
    <row r="286" spans="2:20" ht="21.75" customHeight="1">
      <c r="B286" s="268">
        <v>37</v>
      </c>
      <c r="C286" s="281" t="s">
        <v>1374</v>
      </c>
      <c r="D286" s="270">
        <v>440</v>
      </c>
      <c r="E286" s="259" t="s">
        <v>834</v>
      </c>
      <c r="F286" s="259">
        <f t="shared" si="18"/>
        <v>4210349</v>
      </c>
      <c r="G286" s="259" t="s">
        <v>835</v>
      </c>
      <c r="H286" s="259" t="s">
        <v>835</v>
      </c>
      <c r="I286" s="270" t="str">
        <f t="shared" si="15"/>
        <v>OK</v>
      </c>
      <c r="J286" s="270" t="str">
        <f t="shared" si="19"/>
        <v>OK</v>
      </c>
      <c r="K286" s="267"/>
      <c r="L286" s="262">
        <v>1066651</v>
      </c>
      <c r="M286" s="262" t="s">
        <v>1999</v>
      </c>
      <c r="N286" s="262" t="s">
        <v>1793</v>
      </c>
      <c r="O286" s="262" t="s">
        <v>42</v>
      </c>
      <c r="P286" s="262" t="s">
        <v>646</v>
      </c>
      <c r="Q286" s="262" t="s">
        <v>1786</v>
      </c>
      <c r="R286" s="262" t="s">
        <v>1793</v>
      </c>
      <c r="S286" s="262" t="s">
        <v>42</v>
      </c>
      <c r="T286" s="262" t="s">
        <v>646</v>
      </c>
    </row>
    <row r="287" spans="2:20" ht="21.75" customHeight="1">
      <c r="B287" s="268">
        <v>38</v>
      </c>
      <c r="C287" s="281" t="s">
        <v>1375</v>
      </c>
      <c r="D287" s="270">
        <v>441</v>
      </c>
      <c r="E287" s="259" t="s">
        <v>840</v>
      </c>
      <c r="F287" s="259">
        <f t="shared" si="18"/>
        <v>4210354</v>
      </c>
      <c r="G287" s="259" t="s">
        <v>841</v>
      </c>
      <c r="H287" s="259" t="s">
        <v>841</v>
      </c>
      <c r="I287" s="270" t="str">
        <f t="shared" si="15"/>
        <v>OK</v>
      </c>
      <c r="J287" s="270" t="str">
        <f t="shared" si="19"/>
        <v>OK</v>
      </c>
      <c r="K287" s="267"/>
      <c r="L287" s="262">
        <v>1066992</v>
      </c>
      <c r="M287" s="262" t="s">
        <v>1313</v>
      </c>
      <c r="N287" s="262" t="s">
        <v>2000</v>
      </c>
      <c r="O287" s="262" t="s">
        <v>44</v>
      </c>
      <c r="P287" s="262" t="s">
        <v>842</v>
      </c>
      <c r="Q287" s="262" t="s">
        <v>1786</v>
      </c>
      <c r="R287" s="262" t="s">
        <v>2000</v>
      </c>
      <c r="S287" s="262" t="s">
        <v>44</v>
      </c>
      <c r="T287" s="262" t="s">
        <v>842</v>
      </c>
    </row>
    <row r="288" spans="2:20" ht="21.75" customHeight="1">
      <c r="B288" s="268">
        <v>39</v>
      </c>
      <c r="C288" s="281" t="s">
        <v>1376</v>
      </c>
      <c r="D288" s="270">
        <v>442</v>
      </c>
      <c r="E288" s="259" t="s">
        <v>843</v>
      </c>
      <c r="F288" s="259">
        <f t="shared" si="18"/>
        <v>4210393</v>
      </c>
      <c r="G288" s="259" t="s">
        <v>844</v>
      </c>
      <c r="H288" s="259" t="s">
        <v>844</v>
      </c>
      <c r="I288" s="270" t="str">
        <f t="shared" si="15"/>
        <v>OK</v>
      </c>
      <c r="J288" s="270" t="str">
        <f t="shared" si="19"/>
        <v>OK</v>
      </c>
      <c r="K288" s="267"/>
      <c r="L288" s="262">
        <v>1061839</v>
      </c>
      <c r="M288" s="262" t="s">
        <v>419</v>
      </c>
      <c r="N288" s="262" t="s">
        <v>2001</v>
      </c>
      <c r="O288" s="262" t="s">
        <v>44</v>
      </c>
      <c r="P288" s="262" t="s">
        <v>420</v>
      </c>
      <c r="Q288" s="262" t="s">
        <v>1786</v>
      </c>
      <c r="R288" s="262" t="s">
        <v>2001</v>
      </c>
      <c r="S288" s="262" t="s">
        <v>44</v>
      </c>
      <c r="T288" s="262" t="s">
        <v>420</v>
      </c>
    </row>
    <row r="289" spans="1:20" ht="21.75" customHeight="1">
      <c r="B289" s="268">
        <v>40</v>
      </c>
      <c r="C289" s="281" t="s">
        <v>1377</v>
      </c>
      <c r="D289" s="270">
        <v>443</v>
      </c>
      <c r="E289" s="259" t="s">
        <v>845</v>
      </c>
      <c r="F289" s="259">
        <f t="shared" si="18"/>
        <v>4210394</v>
      </c>
      <c r="G289" s="259" t="s">
        <v>846</v>
      </c>
      <c r="H289" s="259" t="s">
        <v>846</v>
      </c>
      <c r="I289" s="270" t="str">
        <f t="shared" si="15"/>
        <v>OK</v>
      </c>
      <c r="J289" s="270" t="str">
        <f t="shared" si="19"/>
        <v>OK</v>
      </c>
      <c r="K289" s="267"/>
      <c r="L289" s="262">
        <v>1061371</v>
      </c>
      <c r="M289" s="262" t="s">
        <v>1968</v>
      </c>
      <c r="N289" s="262" t="s">
        <v>1969</v>
      </c>
      <c r="O289" s="262" t="s">
        <v>44</v>
      </c>
      <c r="P289" s="262" t="s">
        <v>1970</v>
      </c>
      <c r="Q289" s="262" t="s">
        <v>1786</v>
      </c>
      <c r="R289" s="262" t="s">
        <v>1969</v>
      </c>
      <c r="S289" s="262" t="s">
        <v>44</v>
      </c>
      <c r="T289" s="262" t="s">
        <v>1970</v>
      </c>
    </row>
    <row r="290" spans="1:20" ht="21.75" customHeight="1">
      <c r="B290" s="268">
        <v>41</v>
      </c>
      <c r="C290" s="281" t="s">
        <v>1378</v>
      </c>
      <c r="D290" s="270">
        <v>444</v>
      </c>
      <c r="E290" s="259" t="s">
        <v>847</v>
      </c>
      <c r="F290" s="259">
        <f t="shared" si="18"/>
        <v>4210395</v>
      </c>
      <c r="G290" s="259" t="s">
        <v>848</v>
      </c>
      <c r="H290" s="259" t="s">
        <v>848</v>
      </c>
      <c r="I290" s="270" t="str">
        <f t="shared" si="15"/>
        <v>OK</v>
      </c>
      <c r="J290" s="270" t="str">
        <f t="shared" si="19"/>
        <v>OK</v>
      </c>
      <c r="K290" s="267"/>
      <c r="L290" s="262">
        <v>1059151</v>
      </c>
      <c r="M290" s="262" t="s">
        <v>387</v>
      </c>
      <c r="N290" s="262" t="s">
        <v>388</v>
      </c>
      <c r="O290" s="262" t="s">
        <v>42</v>
      </c>
      <c r="P290" s="262" t="s">
        <v>389</v>
      </c>
      <c r="Q290" s="262" t="s">
        <v>1786</v>
      </c>
      <c r="R290" s="262" t="s">
        <v>388</v>
      </c>
      <c r="S290" s="262" t="s">
        <v>42</v>
      </c>
      <c r="T290" s="262" t="s">
        <v>389</v>
      </c>
    </row>
    <row r="291" spans="1:20" ht="21.75" customHeight="1">
      <c r="B291" s="268">
        <v>42</v>
      </c>
      <c r="C291" s="281" t="s">
        <v>1379</v>
      </c>
      <c r="D291" s="270">
        <v>445</v>
      </c>
      <c r="E291" s="259" t="s">
        <v>849</v>
      </c>
      <c r="F291" s="259">
        <f t="shared" si="18"/>
        <v>4210396</v>
      </c>
      <c r="G291" s="259" t="s">
        <v>850</v>
      </c>
      <c r="H291" s="259" t="s">
        <v>850</v>
      </c>
      <c r="I291" s="270" t="str">
        <f t="shared" si="15"/>
        <v>OK</v>
      </c>
      <c r="J291" s="270" t="str">
        <f t="shared" si="19"/>
        <v>OK</v>
      </c>
      <c r="K291" s="267"/>
      <c r="L291" s="262">
        <v>1066679</v>
      </c>
      <c r="M291" s="262" t="s">
        <v>2002</v>
      </c>
      <c r="N291" s="262" t="s">
        <v>2003</v>
      </c>
      <c r="O291" s="262" t="s">
        <v>44</v>
      </c>
      <c r="P291" s="262" t="s">
        <v>2004</v>
      </c>
      <c r="Q291" s="262" t="s">
        <v>1786</v>
      </c>
      <c r="R291" s="262" t="s">
        <v>2003</v>
      </c>
      <c r="S291" s="262" t="s">
        <v>44</v>
      </c>
      <c r="T291" s="262" t="s">
        <v>2004</v>
      </c>
    </row>
    <row r="292" spans="1:20" ht="21.75" customHeight="1">
      <c r="B292" s="268">
        <v>43</v>
      </c>
      <c r="C292" s="281" t="s">
        <v>1380</v>
      </c>
      <c r="D292" s="270">
        <v>446</v>
      </c>
      <c r="E292" s="259" t="s">
        <v>851</v>
      </c>
      <c r="F292" s="259">
        <f t="shared" si="18"/>
        <v>4210398</v>
      </c>
      <c r="G292" s="259" t="s">
        <v>852</v>
      </c>
      <c r="H292" s="259" t="s">
        <v>852</v>
      </c>
      <c r="I292" s="270" t="str">
        <f t="shared" si="15"/>
        <v>OK</v>
      </c>
      <c r="J292" s="270" t="str">
        <f t="shared" si="19"/>
        <v>OK</v>
      </c>
      <c r="K292" s="267"/>
      <c r="L292" s="262">
        <v>1066336</v>
      </c>
      <c r="M292" s="262" t="s">
        <v>1297</v>
      </c>
      <c r="N292" s="262" t="s">
        <v>2005</v>
      </c>
      <c r="O292" s="262" t="s">
        <v>44</v>
      </c>
      <c r="P292" s="262" t="s">
        <v>549</v>
      </c>
      <c r="Q292" s="262" t="s">
        <v>1786</v>
      </c>
      <c r="R292" s="262" t="s">
        <v>2005</v>
      </c>
      <c r="S292" s="262" t="s">
        <v>44</v>
      </c>
      <c r="T292" s="262" t="s">
        <v>549</v>
      </c>
    </row>
    <row r="293" spans="1:20" ht="21.75" customHeight="1">
      <c r="B293" s="268">
        <v>44</v>
      </c>
      <c r="C293" s="281" t="s">
        <v>1672</v>
      </c>
      <c r="D293" s="270">
        <v>447</v>
      </c>
      <c r="E293" s="259" t="s">
        <v>853</v>
      </c>
      <c r="F293" s="259">
        <f t="shared" si="18"/>
        <v>4210481</v>
      </c>
      <c r="G293" s="259" t="s">
        <v>854</v>
      </c>
      <c r="H293" s="259" t="s">
        <v>854</v>
      </c>
      <c r="I293" s="270" t="str">
        <f t="shared" si="15"/>
        <v>OK</v>
      </c>
      <c r="J293" s="270" t="str">
        <f t="shared" si="19"/>
        <v>OK</v>
      </c>
      <c r="K293" s="267"/>
      <c r="L293" s="262">
        <v>1069003</v>
      </c>
      <c r="M293" s="262" t="s">
        <v>510</v>
      </c>
      <c r="N293" s="262" t="s">
        <v>2006</v>
      </c>
      <c r="O293" s="262" t="s">
        <v>42</v>
      </c>
      <c r="P293" s="262" t="s">
        <v>512</v>
      </c>
      <c r="Q293" s="262" t="s">
        <v>1786</v>
      </c>
      <c r="R293" s="262" t="s">
        <v>2006</v>
      </c>
      <c r="S293" s="262" t="s">
        <v>42</v>
      </c>
      <c r="T293" s="262" t="s">
        <v>512</v>
      </c>
    </row>
    <row r="294" spans="1:20" ht="21.75" customHeight="1">
      <c r="B294" s="268">
        <v>45</v>
      </c>
      <c r="C294" s="281" t="s">
        <v>1673</v>
      </c>
      <c r="D294" s="270">
        <v>448</v>
      </c>
      <c r="E294" s="259" t="s">
        <v>855</v>
      </c>
      <c r="F294" s="259">
        <f t="shared" si="18"/>
        <v>4210483</v>
      </c>
      <c r="G294" s="259" t="s">
        <v>856</v>
      </c>
      <c r="H294" s="259" t="s">
        <v>856</v>
      </c>
      <c r="I294" s="270" t="str">
        <f t="shared" si="15"/>
        <v>OK</v>
      </c>
      <c r="J294" s="270" t="str">
        <f t="shared" si="19"/>
        <v>OK</v>
      </c>
      <c r="K294" s="267"/>
      <c r="L294" s="262">
        <v>1068718</v>
      </c>
      <c r="M294" s="262" t="s">
        <v>2007</v>
      </c>
      <c r="N294" s="262" t="s">
        <v>2008</v>
      </c>
      <c r="O294" s="262" t="s">
        <v>44</v>
      </c>
      <c r="P294" s="262" t="s">
        <v>2009</v>
      </c>
      <c r="Q294" s="262" t="s">
        <v>1786</v>
      </c>
      <c r="R294" s="262" t="s">
        <v>2008</v>
      </c>
      <c r="S294" s="262" t="s">
        <v>44</v>
      </c>
      <c r="T294" s="262" t="s">
        <v>2009</v>
      </c>
    </row>
    <row r="295" spans="1:20" ht="21.75" customHeight="1">
      <c r="B295" s="268">
        <v>46</v>
      </c>
      <c r="C295" s="281" t="s">
        <v>859</v>
      </c>
      <c r="D295" s="270">
        <v>449</v>
      </c>
      <c r="E295" s="259" t="s">
        <v>860</v>
      </c>
      <c r="F295" s="259">
        <f t="shared" si="18"/>
        <v>4210487</v>
      </c>
      <c r="G295" s="259" t="s">
        <v>861</v>
      </c>
      <c r="H295" s="259" t="s">
        <v>861</v>
      </c>
      <c r="I295" s="270" t="str">
        <f t="shared" si="15"/>
        <v>OK</v>
      </c>
      <c r="J295" s="270" t="str">
        <f t="shared" si="19"/>
        <v>OK</v>
      </c>
      <c r="K295" s="267"/>
      <c r="L295" s="262">
        <v>1051446</v>
      </c>
      <c r="M295" s="262" t="s">
        <v>2010</v>
      </c>
      <c r="N295" s="262" t="s">
        <v>2011</v>
      </c>
      <c r="O295" s="262" t="s">
        <v>42</v>
      </c>
      <c r="P295" s="262" t="s">
        <v>2012</v>
      </c>
      <c r="Q295" s="262" t="s">
        <v>1786</v>
      </c>
      <c r="R295" s="262" t="s">
        <v>2011</v>
      </c>
      <c r="S295" s="262" t="s">
        <v>42</v>
      </c>
      <c r="T295" s="262" t="s">
        <v>2012</v>
      </c>
    </row>
    <row r="296" spans="1:20" ht="21.75" customHeight="1">
      <c r="B296" s="268">
        <v>47</v>
      </c>
      <c r="C296" s="281" t="s">
        <v>1674</v>
      </c>
      <c r="D296" s="270">
        <v>450</v>
      </c>
      <c r="E296" s="259" t="s">
        <v>862</v>
      </c>
      <c r="F296" s="259">
        <f t="shared" si="18"/>
        <v>4210488</v>
      </c>
      <c r="G296" s="259" t="s">
        <v>863</v>
      </c>
      <c r="H296" s="259" t="s">
        <v>863</v>
      </c>
      <c r="I296" s="270" t="str">
        <f t="shared" si="15"/>
        <v>OK</v>
      </c>
      <c r="J296" s="270" t="str">
        <f t="shared" si="19"/>
        <v>OK</v>
      </c>
      <c r="K296" s="267"/>
      <c r="L296" s="262">
        <v>1069202</v>
      </c>
      <c r="M296" s="262" t="s">
        <v>2013</v>
      </c>
      <c r="N296" s="262" t="s">
        <v>2014</v>
      </c>
      <c r="O296" s="262" t="s">
        <v>44</v>
      </c>
      <c r="P296" s="262" t="s">
        <v>2015</v>
      </c>
      <c r="Q296" s="262" t="s">
        <v>1786</v>
      </c>
      <c r="R296" s="262" t="s">
        <v>2014</v>
      </c>
      <c r="S296" s="262" t="s">
        <v>44</v>
      </c>
      <c r="T296" s="262" t="s">
        <v>2015</v>
      </c>
    </row>
    <row r="297" spans="1:20" ht="21.75" customHeight="1">
      <c r="B297" s="268">
        <v>48</v>
      </c>
      <c r="C297" s="281" t="s">
        <v>1675</v>
      </c>
      <c r="D297" s="270">
        <v>451</v>
      </c>
      <c r="E297" s="259" t="s">
        <v>864</v>
      </c>
      <c r="F297" s="259">
        <f t="shared" si="18"/>
        <v>4210489</v>
      </c>
      <c r="G297" s="259" t="s">
        <v>865</v>
      </c>
      <c r="H297" s="259" t="s">
        <v>865</v>
      </c>
      <c r="I297" s="270" t="str">
        <f t="shared" si="15"/>
        <v>OK</v>
      </c>
      <c r="J297" s="270" t="str">
        <f t="shared" si="19"/>
        <v>OK</v>
      </c>
      <c r="K297" s="267"/>
      <c r="L297" s="262">
        <v>1068987</v>
      </c>
      <c r="M297" s="262" t="s">
        <v>2016</v>
      </c>
      <c r="N297" s="262" t="s">
        <v>2017</v>
      </c>
      <c r="O297" s="262" t="s">
        <v>44</v>
      </c>
      <c r="P297" s="262" t="s">
        <v>2018</v>
      </c>
      <c r="Q297" s="262" t="s">
        <v>1786</v>
      </c>
      <c r="R297" s="262" t="s">
        <v>2017</v>
      </c>
      <c r="S297" s="262" t="s">
        <v>44</v>
      </c>
      <c r="T297" s="262" t="s">
        <v>2018</v>
      </c>
    </row>
    <row r="298" spans="1:20" ht="21.75" customHeight="1">
      <c r="B298" s="268">
        <v>49</v>
      </c>
      <c r="C298" s="281" t="s">
        <v>1172</v>
      </c>
      <c r="D298" s="270">
        <v>452</v>
      </c>
      <c r="E298" s="259" t="s">
        <v>868</v>
      </c>
      <c r="F298" s="259">
        <f t="shared" si="18"/>
        <v>4210536</v>
      </c>
      <c r="G298" s="259" t="s">
        <v>869</v>
      </c>
      <c r="H298" s="259" t="s">
        <v>869</v>
      </c>
      <c r="I298" s="270" t="str">
        <f t="shared" si="15"/>
        <v>OK</v>
      </c>
      <c r="J298" s="270" t="str">
        <f t="shared" si="19"/>
        <v>OK</v>
      </c>
      <c r="K298" s="267"/>
      <c r="L298" s="262">
        <v>1069108</v>
      </c>
      <c r="M298" s="262" t="s">
        <v>2019</v>
      </c>
      <c r="N298" s="262" t="s">
        <v>2020</v>
      </c>
      <c r="O298" s="262" t="s">
        <v>44</v>
      </c>
      <c r="P298" s="262" t="s">
        <v>2021</v>
      </c>
      <c r="Q298" s="262" t="s">
        <v>1786</v>
      </c>
      <c r="R298" s="262" t="s">
        <v>2020</v>
      </c>
      <c r="S298" s="262" t="s">
        <v>44</v>
      </c>
      <c r="T298" s="262" t="s">
        <v>2021</v>
      </c>
    </row>
    <row r="299" spans="1:20" s="254" customFormat="1" ht="23.25" customHeight="1">
      <c r="A299" s="253"/>
      <c r="B299" s="268">
        <v>50</v>
      </c>
      <c r="C299" s="281" t="s">
        <v>1381</v>
      </c>
      <c r="D299" s="270">
        <v>453</v>
      </c>
      <c r="E299" s="259" t="s">
        <v>870</v>
      </c>
      <c r="F299" s="259">
        <f t="shared" si="18"/>
        <v>4210590</v>
      </c>
      <c r="G299" s="259" t="s">
        <v>871</v>
      </c>
      <c r="H299" s="259" t="s">
        <v>871</v>
      </c>
      <c r="I299" s="270" t="str">
        <f t="shared" si="15"/>
        <v>OK</v>
      </c>
      <c r="J299" s="270" t="str">
        <f t="shared" si="19"/>
        <v>OK</v>
      </c>
      <c r="K299" s="267"/>
      <c r="L299" s="262">
        <v>1066679</v>
      </c>
      <c r="M299" s="262" t="s">
        <v>2002</v>
      </c>
      <c r="N299" s="262" t="s">
        <v>2022</v>
      </c>
      <c r="O299" s="262" t="s">
        <v>44</v>
      </c>
      <c r="P299" s="262" t="s">
        <v>2004</v>
      </c>
      <c r="Q299" s="262" t="s">
        <v>1786</v>
      </c>
      <c r="R299" s="262" t="s">
        <v>2022</v>
      </c>
      <c r="S299" s="262" t="s">
        <v>44</v>
      </c>
      <c r="T299" s="262" t="s">
        <v>2004</v>
      </c>
    </row>
    <row r="300" spans="1:20" s="254" customFormat="1">
      <c r="A300" s="253"/>
      <c r="B300" s="268">
        <v>51</v>
      </c>
      <c r="C300" s="281" t="s">
        <v>1382</v>
      </c>
      <c r="D300" s="270">
        <v>454</v>
      </c>
      <c r="E300" s="259" t="s">
        <v>872</v>
      </c>
      <c r="F300" s="259">
        <f t="shared" si="18"/>
        <v>4210596</v>
      </c>
      <c r="G300" s="259" t="s">
        <v>873</v>
      </c>
      <c r="H300" s="259" t="s">
        <v>873</v>
      </c>
      <c r="I300" s="270" t="str">
        <f t="shared" si="15"/>
        <v>OK</v>
      </c>
      <c r="J300" s="270" t="str">
        <f t="shared" si="19"/>
        <v>OK</v>
      </c>
      <c r="K300" s="267"/>
      <c r="L300" s="262">
        <v>1071476</v>
      </c>
      <c r="M300" s="262" t="s">
        <v>2023</v>
      </c>
      <c r="N300" s="262" t="s">
        <v>2024</v>
      </c>
      <c r="O300" s="262" t="s">
        <v>44</v>
      </c>
      <c r="P300" s="262" t="s">
        <v>2025</v>
      </c>
      <c r="Q300" s="262" t="s">
        <v>1786</v>
      </c>
      <c r="R300" s="262" t="s">
        <v>2024</v>
      </c>
      <c r="S300" s="262" t="s">
        <v>44</v>
      </c>
      <c r="T300" s="262" t="s">
        <v>2025</v>
      </c>
    </row>
    <row r="301" spans="1:20">
      <c r="B301" s="268">
        <v>52</v>
      </c>
      <c r="C301" s="281" t="s">
        <v>1383</v>
      </c>
      <c r="D301" s="270">
        <v>455</v>
      </c>
      <c r="E301" s="259" t="s">
        <v>874</v>
      </c>
      <c r="F301" s="259">
        <f t="shared" si="18"/>
        <v>4210597</v>
      </c>
      <c r="G301" s="259" t="s">
        <v>875</v>
      </c>
      <c r="H301" s="259" t="s">
        <v>875</v>
      </c>
      <c r="I301" s="270" t="str">
        <f t="shared" ref="I301:I334" si="20">IF(COUNTIF($G$5:$G$338,G301)=1,"OK","重複あり！")</f>
        <v>OK</v>
      </c>
      <c r="J301" s="270" t="str">
        <f t="shared" si="19"/>
        <v>OK</v>
      </c>
      <c r="K301" s="267"/>
      <c r="L301" s="262">
        <v>1071406</v>
      </c>
      <c r="M301" s="262" t="s">
        <v>1907</v>
      </c>
      <c r="N301" s="262" t="s">
        <v>2026</v>
      </c>
      <c r="O301" s="262" t="s">
        <v>42</v>
      </c>
      <c r="P301" s="262" t="s">
        <v>2027</v>
      </c>
      <c r="Q301" s="262" t="s">
        <v>1786</v>
      </c>
      <c r="R301" s="262" t="s">
        <v>2026</v>
      </c>
      <c r="S301" s="262" t="s">
        <v>42</v>
      </c>
      <c r="T301" s="262" t="s">
        <v>2027</v>
      </c>
    </row>
    <row r="302" spans="1:20">
      <c r="B302" s="268">
        <v>53</v>
      </c>
      <c r="C302" s="281" t="s">
        <v>1384</v>
      </c>
      <c r="D302" s="270">
        <v>456</v>
      </c>
      <c r="E302" s="259" t="s">
        <v>879</v>
      </c>
      <c r="F302" s="259">
        <f t="shared" si="18"/>
        <v>4210600</v>
      </c>
      <c r="G302" s="259" t="s">
        <v>880</v>
      </c>
      <c r="H302" s="259" t="s">
        <v>880</v>
      </c>
      <c r="I302" s="270" t="str">
        <f t="shared" si="20"/>
        <v>OK</v>
      </c>
      <c r="J302" s="270" t="str">
        <f t="shared" si="19"/>
        <v>OK</v>
      </c>
      <c r="K302" s="267"/>
      <c r="L302" s="262">
        <v>1066783</v>
      </c>
      <c r="M302" s="262" t="s">
        <v>832</v>
      </c>
      <c r="N302" s="262" t="s">
        <v>2028</v>
      </c>
      <c r="O302" s="262" t="s">
        <v>255</v>
      </c>
      <c r="P302" s="262" t="s">
        <v>1512</v>
      </c>
      <c r="Q302" s="262" t="s">
        <v>1786</v>
      </c>
      <c r="R302" s="262" t="s">
        <v>2028</v>
      </c>
      <c r="S302" s="262" t="s">
        <v>255</v>
      </c>
      <c r="T302" s="262" t="s">
        <v>1512</v>
      </c>
    </row>
    <row r="303" spans="1:20">
      <c r="B303" s="268">
        <v>54</v>
      </c>
      <c r="C303" s="281" t="s">
        <v>1173</v>
      </c>
      <c r="D303" s="270">
        <v>457</v>
      </c>
      <c r="E303" s="259">
        <v>4220001</v>
      </c>
      <c r="F303" s="259">
        <f t="shared" si="18"/>
        <v>4220001</v>
      </c>
      <c r="G303" s="259" t="s">
        <v>1174</v>
      </c>
      <c r="H303" s="259" t="s">
        <v>1174</v>
      </c>
      <c r="I303" s="270" t="str">
        <f t="shared" si="20"/>
        <v>OK</v>
      </c>
      <c r="J303" s="270" t="str">
        <f t="shared" si="19"/>
        <v>OK</v>
      </c>
      <c r="K303" s="267"/>
      <c r="L303" s="262">
        <v>1063127</v>
      </c>
      <c r="M303" s="262" t="s">
        <v>2029</v>
      </c>
      <c r="N303" s="262" t="s">
        <v>1982</v>
      </c>
      <c r="O303" s="262" t="s">
        <v>44</v>
      </c>
      <c r="P303" s="262" t="s">
        <v>1983</v>
      </c>
      <c r="Q303" s="262" t="s">
        <v>1786</v>
      </c>
      <c r="R303" s="262" t="s">
        <v>1982</v>
      </c>
      <c r="S303" s="262" t="s">
        <v>44</v>
      </c>
      <c r="T303" s="262" t="s">
        <v>1983</v>
      </c>
    </row>
    <row r="304" spans="1:20">
      <c r="B304" s="268">
        <v>55</v>
      </c>
      <c r="C304" s="281" t="s">
        <v>1541</v>
      </c>
      <c r="D304" s="270">
        <v>458</v>
      </c>
      <c r="E304" s="259">
        <v>4220002</v>
      </c>
      <c r="F304" s="259">
        <f t="shared" si="18"/>
        <v>4220002</v>
      </c>
      <c r="G304" s="259" t="s">
        <v>1676</v>
      </c>
      <c r="H304" s="259" t="s">
        <v>1676</v>
      </c>
      <c r="I304" s="270" t="str">
        <f t="shared" si="20"/>
        <v>OK</v>
      </c>
      <c r="J304" s="270" t="str">
        <f t="shared" si="19"/>
        <v>OK</v>
      </c>
      <c r="K304" s="267"/>
      <c r="L304" s="262">
        <v>1078366</v>
      </c>
      <c r="M304" s="262" t="s">
        <v>1959</v>
      </c>
      <c r="N304" s="262" t="s">
        <v>2030</v>
      </c>
      <c r="O304" s="262" t="s">
        <v>44</v>
      </c>
      <c r="P304" s="262" t="s">
        <v>412</v>
      </c>
      <c r="Q304" s="262" t="s">
        <v>1786</v>
      </c>
      <c r="R304" s="262" t="s">
        <v>2030</v>
      </c>
      <c r="S304" s="262" t="s">
        <v>44</v>
      </c>
      <c r="T304" s="262" t="s">
        <v>412</v>
      </c>
    </row>
    <row r="305" spans="1:20">
      <c r="B305" s="268">
        <v>56</v>
      </c>
      <c r="C305" s="281" t="s">
        <v>1536</v>
      </c>
      <c r="D305" s="270">
        <v>459</v>
      </c>
      <c r="E305" s="259">
        <v>4220003</v>
      </c>
      <c r="F305" s="259">
        <f t="shared" si="18"/>
        <v>4220003</v>
      </c>
      <c r="G305" s="259" t="s">
        <v>1526</v>
      </c>
      <c r="H305" s="259" t="s">
        <v>1526</v>
      </c>
      <c r="I305" s="270" t="str">
        <f t="shared" si="20"/>
        <v>OK</v>
      </c>
      <c r="J305" s="270" t="str">
        <f t="shared" si="19"/>
        <v>OK</v>
      </c>
      <c r="K305" s="267"/>
      <c r="L305" s="262">
        <v>1063669</v>
      </c>
      <c r="M305" s="262" t="s">
        <v>1289</v>
      </c>
      <c r="N305" s="262" t="s">
        <v>2031</v>
      </c>
      <c r="O305" s="262" t="s">
        <v>44</v>
      </c>
      <c r="P305" s="262" t="s">
        <v>449</v>
      </c>
      <c r="Q305" s="262" t="s">
        <v>1786</v>
      </c>
      <c r="R305" s="262" t="s">
        <v>2031</v>
      </c>
      <c r="S305" s="262" t="s">
        <v>44</v>
      </c>
      <c r="T305" s="262" t="s">
        <v>449</v>
      </c>
    </row>
    <row r="306" spans="1:20">
      <c r="B306" s="268">
        <v>57</v>
      </c>
      <c r="C306" s="282" t="s">
        <v>1537</v>
      </c>
      <c r="D306" s="270">
        <v>460</v>
      </c>
      <c r="E306" s="259">
        <v>4220004</v>
      </c>
      <c r="F306" s="259">
        <f t="shared" si="18"/>
        <v>4220004</v>
      </c>
      <c r="G306" s="259" t="s">
        <v>1677</v>
      </c>
      <c r="H306" s="259" t="s">
        <v>1677</v>
      </c>
      <c r="I306" s="270" t="str">
        <f t="shared" si="20"/>
        <v>OK</v>
      </c>
      <c r="J306" s="270" t="str">
        <f t="shared" si="19"/>
        <v>OK</v>
      </c>
      <c r="K306" s="267"/>
      <c r="L306" s="262">
        <v>1068987</v>
      </c>
      <c r="M306" s="262" t="s">
        <v>2016</v>
      </c>
      <c r="N306" s="262" t="s">
        <v>2032</v>
      </c>
      <c r="O306" s="262" t="s">
        <v>44</v>
      </c>
      <c r="P306" s="262" t="s">
        <v>2018</v>
      </c>
      <c r="Q306" s="262" t="s">
        <v>1786</v>
      </c>
      <c r="R306" s="262" t="s">
        <v>2032</v>
      </c>
      <c r="S306" s="262" t="s">
        <v>44</v>
      </c>
      <c r="T306" s="262" t="s">
        <v>2018</v>
      </c>
    </row>
    <row r="307" spans="1:20" ht="24" thickBot="1">
      <c r="A307" s="275" t="s">
        <v>885</v>
      </c>
      <c r="B307" s="283">
        <v>1</v>
      </c>
      <c r="C307" s="274" t="s">
        <v>886</v>
      </c>
      <c r="D307" s="270">
        <f>B307+500</f>
        <v>501</v>
      </c>
      <c r="E307" s="259" t="s">
        <v>887</v>
      </c>
      <c r="F307" s="259">
        <f t="shared" si="18"/>
        <v>7210041</v>
      </c>
      <c r="G307" s="259" t="s">
        <v>888</v>
      </c>
      <c r="H307" s="259" t="s">
        <v>888</v>
      </c>
      <c r="I307" s="270" t="str">
        <f t="shared" si="20"/>
        <v>OK</v>
      </c>
      <c r="J307" s="270" t="str">
        <f t="shared" si="19"/>
        <v>OK</v>
      </c>
      <c r="K307" s="267"/>
      <c r="L307" s="262">
        <v>1060121</v>
      </c>
      <c r="M307" s="262" t="s">
        <v>2033</v>
      </c>
      <c r="N307" s="262" t="s">
        <v>2034</v>
      </c>
      <c r="O307" s="262" t="s">
        <v>2035</v>
      </c>
      <c r="P307" s="262" t="s">
        <v>2036</v>
      </c>
      <c r="Q307" s="262" t="s">
        <v>1786</v>
      </c>
      <c r="R307" s="262" t="s">
        <v>2034</v>
      </c>
      <c r="S307" s="262" t="s">
        <v>2035</v>
      </c>
      <c r="T307" s="262" t="s">
        <v>2036</v>
      </c>
    </row>
    <row r="308" spans="1:20">
      <c r="B308" s="283">
        <f>B307+1</f>
        <v>2</v>
      </c>
      <c r="C308" s="274" t="s">
        <v>889</v>
      </c>
      <c r="D308" s="270">
        <f t="shared" ref="D308:D320" si="21">B308+500</f>
        <v>502</v>
      </c>
      <c r="E308" s="259" t="s">
        <v>890</v>
      </c>
      <c r="F308" s="259">
        <f t="shared" si="18"/>
        <v>7210042</v>
      </c>
      <c r="G308" s="259" t="s">
        <v>891</v>
      </c>
      <c r="H308" s="259" t="s">
        <v>891</v>
      </c>
      <c r="I308" s="270" t="str">
        <f t="shared" si="20"/>
        <v>OK</v>
      </c>
      <c r="J308" s="270" t="str">
        <f t="shared" si="19"/>
        <v>OK</v>
      </c>
      <c r="K308" s="267"/>
      <c r="L308" s="262">
        <v>1060103</v>
      </c>
      <c r="M308" s="262" t="s">
        <v>2037</v>
      </c>
      <c r="N308" s="262" t="s">
        <v>2038</v>
      </c>
      <c r="O308" s="262" t="s">
        <v>42</v>
      </c>
      <c r="P308" s="262" t="s">
        <v>1918</v>
      </c>
      <c r="Q308" s="262" t="s">
        <v>1786</v>
      </c>
      <c r="R308" s="262" t="s">
        <v>2038</v>
      </c>
      <c r="S308" s="262" t="s">
        <v>42</v>
      </c>
      <c r="T308" s="262" t="s">
        <v>1918</v>
      </c>
    </row>
    <row r="309" spans="1:20">
      <c r="B309" s="283">
        <f t="shared" ref="B309:B325" si="22">B308+1</f>
        <v>3</v>
      </c>
      <c r="C309" s="274" t="s">
        <v>892</v>
      </c>
      <c r="D309" s="270">
        <f t="shared" si="21"/>
        <v>503</v>
      </c>
      <c r="E309" s="259" t="s">
        <v>893</v>
      </c>
      <c r="F309" s="259">
        <f t="shared" si="18"/>
        <v>7210043</v>
      </c>
      <c r="G309" s="259" t="s">
        <v>894</v>
      </c>
      <c r="H309" s="259" t="s">
        <v>894</v>
      </c>
      <c r="I309" s="270" t="str">
        <f t="shared" si="20"/>
        <v>OK</v>
      </c>
      <c r="J309" s="270" t="str">
        <f t="shared" si="19"/>
        <v>OK</v>
      </c>
      <c r="K309" s="267"/>
      <c r="L309" s="262">
        <v>1060117</v>
      </c>
      <c r="M309" s="262" t="s">
        <v>2039</v>
      </c>
      <c r="N309" s="262" t="s">
        <v>2040</v>
      </c>
      <c r="O309" s="262" t="s">
        <v>44</v>
      </c>
      <c r="P309" s="262" t="s">
        <v>2041</v>
      </c>
      <c r="Q309" s="262" t="s">
        <v>1786</v>
      </c>
      <c r="R309" s="262" t="s">
        <v>2040</v>
      </c>
      <c r="S309" s="262" t="s">
        <v>44</v>
      </c>
      <c r="T309" s="262" t="s">
        <v>2041</v>
      </c>
    </row>
    <row r="310" spans="1:20">
      <c r="B310" s="283">
        <f t="shared" si="22"/>
        <v>4</v>
      </c>
      <c r="C310" s="274" t="s">
        <v>895</v>
      </c>
      <c r="D310" s="270">
        <f t="shared" si="21"/>
        <v>504</v>
      </c>
      <c r="E310" s="259" t="s">
        <v>896</v>
      </c>
      <c r="F310" s="259">
        <f t="shared" si="18"/>
        <v>7210044</v>
      </c>
      <c r="G310" s="259" t="s">
        <v>897</v>
      </c>
      <c r="H310" s="259" t="s">
        <v>897</v>
      </c>
      <c r="I310" s="270" t="str">
        <f t="shared" si="20"/>
        <v>OK</v>
      </c>
      <c r="J310" s="270" t="str">
        <f t="shared" si="19"/>
        <v>OK</v>
      </c>
      <c r="K310" s="267"/>
      <c r="L310" s="262">
        <v>1060116</v>
      </c>
      <c r="M310" s="262" t="s">
        <v>2042</v>
      </c>
      <c r="N310" s="262" t="s">
        <v>2043</v>
      </c>
      <c r="O310" s="262" t="s">
        <v>42</v>
      </c>
      <c r="P310" s="262" t="s">
        <v>2044</v>
      </c>
      <c r="Q310" s="262" t="s">
        <v>1786</v>
      </c>
      <c r="R310" s="262" t="s">
        <v>2043</v>
      </c>
      <c r="S310" s="262" t="s">
        <v>42</v>
      </c>
      <c r="T310" s="262" t="s">
        <v>2044</v>
      </c>
    </row>
    <row r="311" spans="1:20">
      <c r="B311" s="283">
        <f t="shared" si="22"/>
        <v>5</v>
      </c>
      <c r="C311" s="274" t="s">
        <v>898</v>
      </c>
      <c r="D311" s="270">
        <f t="shared" si="21"/>
        <v>505</v>
      </c>
      <c r="E311" s="259" t="s">
        <v>899</v>
      </c>
      <c r="F311" s="259">
        <f t="shared" si="18"/>
        <v>7210045</v>
      </c>
      <c r="G311" s="259" t="s">
        <v>900</v>
      </c>
      <c r="H311" s="259" t="s">
        <v>900</v>
      </c>
      <c r="I311" s="270" t="str">
        <f t="shared" si="20"/>
        <v>OK</v>
      </c>
      <c r="J311" s="270" t="str">
        <f t="shared" si="19"/>
        <v>OK</v>
      </c>
      <c r="K311" s="267"/>
      <c r="L311" s="262">
        <v>1061862</v>
      </c>
      <c r="M311" s="262" t="s">
        <v>2045</v>
      </c>
      <c r="N311" s="262" t="s">
        <v>2046</v>
      </c>
      <c r="O311" s="262" t="s">
        <v>42</v>
      </c>
      <c r="P311" s="262" t="s">
        <v>2047</v>
      </c>
      <c r="Q311" s="262" t="s">
        <v>1786</v>
      </c>
      <c r="R311" s="262" t="s">
        <v>2046</v>
      </c>
      <c r="S311" s="262" t="s">
        <v>42</v>
      </c>
      <c r="T311" s="262" t="s">
        <v>2047</v>
      </c>
    </row>
    <row r="312" spans="1:20">
      <c r="B312" s="283">
        <f t="shared" si="22"/>
        <v>6</v>
      </c>
      <c r="C312" s="274" t="s">
        <v>901</v>
      </c>
      <c r="D312" s="270">
        <f t="shared" si="21"/>
        <v>506</v>
      </c>
      <c r="E312" s="259" t="s">
        <v>902</v>
      </c>
      <c r="F312" s="259">
        <f t="shared" si="18"/>
        <v>7210097</v>
      </c>
      <c r="G312" s="259" t="s">
        <v>903</v>
      </c>
      <c r="H312" s="259" t="s">
        <v>903</v>
      </c>
      <c r="I312" s="270" t="str">
        <f t="shared" si="20"/>
        <v>OK</v>
      </c>
      <c r="J312" s="270" t="str">
        <f t="shared" si="19"/>
        <v>OK</v>
      </c>
      <c r="K312" s="267"/>
      <c r="L312" s="262">
        <v>1061019</v>
      </c>
      <c r="M312" s="262" t="s">
        <v>2048</v>
      </c>
      <c r="N312" s="262" t="s">
        <v>2049</v>
      </c>
      <c r="O312" s="262" t="s">
        <v>267</v>
      </c>
      <c r="P312" s="262" t="s">
        <v>2050</v>
      </c>
      <c r="Q312" s="262" t="s">
        <v>1786</v>
      </c>
      <c r="R312" s="262" t="s">
        <v>2049</v>
      </c>
      <c r="S312" s="262" t="s">
        <v>267</v>
      </c>
      <c r="T312" s="262" t="s">
        <v>2050</v>
      </c>
    </row>
    <row r="313" spans="1:20">
      <c r="B313" s="283">
        <f t="shared" si="22"/>
        <v>7</v>
      </c>
      <c r="C313" s="284" t="s">
        <v>904</v>
      </c>
      <c r="D313" s="270">
        <f t="shared" si="21"/>
        <v>507</v>
      </c>
      <c r="E313" s="259" t="s">
        <v>905</v>
      </c>
      <c r="F313" s="259">
        <f t="shared" si="18"/>
        <v>7210238</v>
      </c>
      <c r="G313" s="259" t="s">
        <v>906</v>
      </c>
      <c r="H313" s="259" t="s">
        <v>906</v>
      </c>
      <c r="I313" s="270" t="str">
        <f t="shared" si="20"/>
        <v>OK</v>
      </c>
      <c r="J313" s="270" t="str">
        <f t="shared" si="19"/>
        <v>OK</v>
      </c>
      <c r="K313" s="267"/>
      <c r="L313" s="262">
        <v>1064018</v>
      </c>
      <c r="M313" s="262" t="s">
        <v>2051</v>
      </c>
      <c r="N313" s="262" t="s">
        <v>2052</v>
      </c>
      <c r="O313" s="262" t="s">
        <v>267</v>
      </c>
      <c r="P313" s="262" t="s">
        <v>2053</v>
      </c>
      <c r="Q313" s="262" t="s">
        <v>1786</v>
      </c>
      <c r="R313" s="262" t="s">
        <v>2052</v>
      </c>
      <c r="S313" s="262" t="s">
        <v>267</v>
      </c>
      <c r="T313" s="262" t="s">
        <v>2053</v>
      </c>
    </row>
    <row r="314" spans="1:20">
      <c r="B314" s="283">
        <f t="shared" si="22"/>
        <v>8</v>
      </c>
      <c r="C314" s="284" t="s">
        <v>1678</v>
      </c>
      <c r="D314" s="270">
        <f t="shared" si="21"/>
        <v>508</v>
      </c>
      <c r="E314" s="259">
        <v>7220009</v>
      </c>
      <c r="F314" s="259">
        <f t="shared" si="18"/>
        <v>7220009</v>
      </c>
      <c r="G314" s="259" t="s">
        <v>1679</v>
      </c>
      <c r="H314" s="259" t="s">
        <v>1679</v>
      </c>
      <c r="I314" s="270" t="str">
        <f t="shared" si="20"/>
        <v>OK</v>
      </c>
      <c r="J314" s="270" t="str">
        <f t="shared" si="19"/>
        <v>OK</v>
      </c>
      <c r="K314" s="267"/>
      <c r="L314" s="262">
        <v>1080508</v>
      </c>
      <c r="M314" s="262" t="s">
        <v>2054</v>
      </c>
      <c r="N314" s="262"/>
      <c r="O314" s="262"/>
      <c r="P314" s="262"/>
      <c r="Q314" s="262"/>
      <c r="R314" s="262"/>
      <c r="S314" s="262"/>
      <c r="T314" s="262"/>
    </row>
    <row r="315" spans="1:20">
      <c r="B315" s="283">
        <f t="shared" si="22"/>
        <v>9</v>
      </c>
      <c r="C315" s="284" t="s">
        <v>1680</v>
      </c>
      <c r="D315" s="270">
        <f t="shared" si="21"/>
        <v>509</v>
      </c>
      <c r="E315" s="259">
        <v>7220010</v>
      </c>
      <c r="F315" s="259">
        <f t="shared" si="18"/>
        <v>7220010</v>
      </c>
      <c r="G315" s="259" t="s">
        <v>1681</v>
      </c>
      <c r="H315" s="259" t="s">
        <v>1681</v>
      </c>
      <c r="I315" s="270" t="str">
        <f t="shared" si="20"/>
        <v>OK</v>
      </c>
      <c r="J315" s="270" t="str">
        <f t="shared" si="19"/>
        <v>OK</v>
      </c>
      <c r="K315" s="267"/>
      <c r="L315" s="262">
        <v>1080508</v>
      </c>
      <c r="M315" s="262" t="s">
        <v>2054</v>
      </c>
      <c r="N315" s="262"/>
      <c r="O315" s="262"/>
      <c r="P315" s="262"/>
      <c r="Q315" s="262"/>
      <c r="R315" s="285"/>
      <c r="S315" s="262"/>
      <c r="T315" s="262"/>
    </row>
    <row r="316" spans="1:20" ht="26">
      <c r="B316" s="283">
        <f t="shared" si="22"/>
        <v>10</v>
      </c>
      <c r="C316" s="286" t="s">
        <v>1386</v>
      </c>
      <c r="D316" s="270">
        <f t="shared" si="21"/>
        <v>510</v>
      </c>
      <c r="E316" s="259" t="s">
        <v>908</v>
      </c>
      <c r="F316" s="259">
        <f t="shared" si="18"/>
        <v>7210351</v>
      </c>
      <c r="G316" s="259" t="s">
        <v>909</v>
      </c>
      <c r="H316" s="259" t="s">
        <v>909</v>
      </c>
      <c r="I316" s="270" t="str">
        <f t="shared" si="20"/>
        <v>OK</v>
      </c>
      <c r="J316" s="270" t="str">
        <f t="shared" si="19"/>
        <v>OK</v>
      </c>
      <c r="K316" s="267"/>
      <c r="L316" s="262">
        <v>1066661</v>
      </c>
      <c r="M316" s="262" t="s">
        <v>2055</v>
      </c>
      <c r="N316" s="262" t="s">
        <v>2056</v>
      </c>
      <c r="O316" s="262" t="s">
        <v>42</v>
      </c>
      <c r="P316" s="262" t="s">
        <v>2057</v>
      </c>
      <c r="Q316" s="262" t="s">
        <v>1786</v>
      </c>
      <c r="R316" s="262" t="s">
        <v>2056</v>
      </c>
      <c r="S316" s="262" t="s">
        <v>42</v>
      </c>
      <c r="T316" s="262" t="s">
        <v>2057</v>
      </c>
    </row>
    <row r="317" spans="1:20">
      <c r="A317" s="287"/>
      <c r="B317" s="283">
        <f t="shared" si="22"/>
        <v>11</v>
      </c>
      <c r="C317" s="288" t="s">
        <v>1387</v>
      </c>
      <c r="D317" s="270">
        <f t="shared" si="21"/>
        <v>511</v>
      </c>
      <c r="E317" s="259" t="s">
        <v>910</v>
      </c>
      <c r="F317" s="259">
        <f t="shared" si="18"/>
        <v>7210399</v>
      </c>
      <c r="G317" s="259" t="s">
        <v>911</v>
      </c>
      <c r="H317" s="259" t="s">
        <v>911</v>
      </c>
      <c r="I317" s="270" t="str">
        <f t="shared" si="20"/>
        <v>OK</v>
      </c>
      <c r="J317" s="270" t="str">
        <f t="shared" si="19"/>
        <v>OK</v>
      </c>
      <c r="K317" s="267"/>
      <c r="L317" s="262">
        <v>1066668</v>
      </c>
      <c r="M317" s="262" t="s">
        <v>2058</v>
      </c>
      <c r="N317" s="262" t="s">
        <v>2059</v>
      </c>
      <c r="O317" s="262" t="s">
        <v>44</v>
      </c>
      <c r="P317" s="262" t="s">
        <v>2060</v>
      </c>
      <c r="Q317" s="262" t="s">
        <v>2061</v>
      </c>
      <c r="R317" s="262" t="s">
        <v>2062</v>
      </c>
      <c r="S317" s="262" t="s">
        <v>1234</v>
      </c>
      <c r="T317" s="262" t="s">
        <v>2063</v>
      </c>
    </row>
    <row r="318" spans="1:20">
      <c r="B318" s="283">
        <f t="shared" si="22"/>
        <v>12</v>
      </c>
      <c r="C318" s="288" t="s">
        <v>1388</v>
      </c>
      <c r="D318" s="270">
        <f t="shared" si="21"/>
        <v>512</v>
      </c>
      <c r="E318" s="259" t="s">
        <v>912</v>
      </c>
      <c r="F318" s="259">
        <f t="shared" si="18"/>
        <v>7210602</v>
      </c>
      <c r="G318" s="259" t="s">
        <v>913</v>
      </c>
      <c r="H318" s="259" t="s">
        <v>913</v>
      </c>
      <c r="I318" s="270" t="str">
        <f t="shared" si="20"/>
        <v>OK</v>
      </c>
      <c r="J318" s="270" t="str">
        <f t="shared" si="19"/>
        <v>OK</v>
      </c>
      <c r="K318" s="267"/>
      <c r="L318" s="262">
        <v>1071405</v>
      </c>
      <c r="M318" s="262" t="s">
        <v>914</v>
      </c>
      <c r="N318" s="262" t="s">
        <v>1309</v>
      </c>
      <c r="O318" s="262" t="s">
        <v>44</v>
      </c>
      <c r="P318" s="262" t="s">
        <v>626</v>
      </c>
      <c r="Q318" s="262" t="s">
        <v>1786</v>
      </c>
      <c r="R318" s="262" t="s">
        <v>1309</v>
      </c>
      <c r="S318" s="262" t="s">
        <v>44</v>
      </c>
      <c r="T318" s="262" t="s">
        <v>626</v>
      </c>
    </row>
    <row r="319" spans="1:20">
      <c r="B319" s="283">
        <f t="shared" si="22"/>
        <v>13</v>
      </c>
      <c r="C319" s="288" t="s">
        <v>1177</v>
      </c>
      <c r="D319" s="270">
        <f t="shared" si="21"/>
        <v>513</v>
      </c>
      <c r="E319" s="259">
        <v>7220002</v>
      </c>
      <c r="F319" s="259">
        <f t="shared" si="18"/>
        <v>7220002</v>
      </c>
      <c r="G319" s="259" t="s">
        <v>1178</v>
      </c>
      <c r="H319" s="259" t="s">
        <v>1178</v>
      </c>
      <c r="I319" s="270" t="str">
        <f t="shared" si="20"/>
        <v>OK</v>
      </c>
      <c r="J319" s="270" t="str">
        <f t="shared" si="19"/>
        <v>OK</v>
      </c>
      <c r="K319" s="267"/>
      <c r="L319" s="262">
        <v>1064040</v>
      </c>
      <c r="M319" s="262" t="s">
        <v>472</v>
      </c>
      <c r="N319" s="262" t="s">
        <v>473</v>
      </c>
      <c r="O319" s="262" t="s">
        <v>474</v>
      </c>
      <c r="P319" s="262" t="s">
        <v>475</v>
      </c>
      <c r="Q319" s="262" t="s">
        <v>1786</v>
      </c>
      <c r="R319" s="262" t="s">
        <v>473</v>
      </c>
      <c r="S319" s="262" t="s">
        <v>474</v>
      </c>
      <c r="T319" s="262" t="s">
        <v>475</v>
      </c>
    </row>
    <row r="320" spans="1:20">
      <c r="B320" s="283">
        <f t="shared" si="22"/>
        <v>14</v>
      </c>
      <c r="C320" s="288" t="s">
        <v>1389</v>
      </c>
      <c r="D320" s="270">
        <f t="shared" si="21"/>
        <v>514</v>
      </c>
      <c r="E320" s="259">
        <v>7220003</v>
      </c>
      <c r="F320" s="259">
        <f t="shared" si="18"/>
        <v>7220003</v>
      </c>
      <c r="G320" s="259" t="s">
        <v>1390</v>
      </c>
      <c r="H320" s="259" t="s">
        <v>1390</v>
      </c>
      <c r="I320" s="270" t="str">
        <f t="shared" si="20"/>
        <v>OK</v>
      </c>
      <c r="J320" s="270" t="str">
        <f t="shared" si="19"/>
        <v>OK</v>
      </c>
      <c r="K320" s="267"/>
      <c r="L320" s="262">
        <v>1076471</v>
      </c>
      <c r="M320" s="262" t="s">
        <v>2064</v>
      </c>
      <c r="N320" s="262" t="s">
        <v>2065</v>
      </c>
      <c r="O320" s="262" t="s">
        <v>42</v>
      </c>
      <c r="P320" s="262" t="s">
        <v>2066</v>
      </c>
      <c r="Q320" s="262" t="s">
        <v>1786</v>
      </c>
      <c r="R320" s="262" t="s">
        <v>2065</v>
      </c>
      <c r="S320" s="262" t="s">
        <v>42</v>
      </c>
      <c r="T320" s="262" t="s">
        <v>2066</v>
      </c>
    </row>
    <row r="321" spans="1:20">
      <c r="B321" s="283">
        <f t="shared" si="22"/>
        <v>15</v>
      </c>
      <c r="C321" s="288" t="s">
        <v>1391</v>
      </c>
      <c r="D321" s="270">
        <f>B321+500</f>
        <v>515</v>
      </c>
      <c r="E321" s="259">
        <v>7220004</v>
      </c>
      <c r="F321" s="259">
        <f t="shared" si="18"/>
        <v>7220004</v>
      </c>
      <c r="G321" s="259" t="s">
        <v>1769</v>
      </c>
      <c r="H321" s="259" t="s">
        <v>1392</v>
      </c>
      <c r="I321" s="270" t="str">
        <f t="shared" si="20"/>
        <v>OK</v>
      </c>
      <c r="J321" s="270" t="str">
        <f t="shared" si="19"/>
        <v>OK</v>
      </c>
      <c r="K321" s="267"/>
      <c r="L321" s="262">
        <v>0</v>
      </c>
      <c r="M321" s="262" t="s">
        <v>2067</v>
      </c>
      <c r="N321" s="262" t="s">
        <v>2068</v>
      </c>
      <c r="O321" s="262" t="s">
        <v>42</v>
      </c>
      <c r="P321" s="262" t="s">
        <v>2069</v>
      </c>
      <c r="Q321" s="262" t="s">
        <v>1786</v>
      </c>
      <c r="R321" s="262" t="s">
        <v>2068</v>
      </c>
      <c r="S321" s="262" t="s">
        <v>42</v>
      </c>
      <c r="T321" s="262" t="s">
        <v>2069</v>
      </c>
    </row>
    <row r="322" spans="1:20">
      <c r="B322" s="283">
        <f t="shared" si="22"/>
        <v>16</v>
      </c>
      <c r="C322" s="288" t="s">
        <v>1682</v>
      </c>
      <c r="D322" s="270">
        <f>B322+500</f>
        <v>516</v>
      </c>
      <c r="E322" s="259">
        <v>7220011</v>
      </c>
      <c r="F322" s="259">
        <f t="shared" si="18"/>
        <v>7220011</v>
      </c>
      <c r="G322" s="259" t="s">
        <v>1683</v>
      </c>
      <c r="H322" s="259" t="s">
        <v>1683</v>
      </c>
      <c r="I322" s="270" t="str">
        <f t="shared" si="20"/>
        <v>OK</v>
      </c>
      <c r="J322" s="270" t="str">
        <f t="shared" si="19"/>
        <v>OK</v>
      </c>
      <c r="K322" s="267"/>
      <c r="L322" s="262">
        <v>1080508</v>
      </c>
      <c r="M322" s="262" t="s">
        <v>2054</v>
      </c>
      <c r="N322" s="262"/>
      <c r="O322" s="262"/>
      <c r="P322" s="262"/>
      <c r="Q322" s="262"/>
      <c r="R322" s="262"/>
      <c r="S322" s="262"/>
      <c r="T322" s="262"/>
    </row>
    <row r="323" spans="1:20">
      <c r="B323" s="283">
        <f t="shared" si="22"/>
        <v>17</v>
      </c>
      <c r="C323" s="288" t="s">
        <v>1684</v>
      </c>
      <c r="D323" s="270">
        <f t="shared" ref="D323:D325" si="23">B323+500</f>
        <v>517</v>
      </c>
      <c r="E323" s="259">
        <v>7220006</v>
      </c>
      <c r="F323" s="259">
        <f t="shared" si="18"/>
        <v>7220006</v>
      </c>
      <c r="G323" s="259" t="s">
        <v>1685</v>
      </c>
      <c r="H323" s="259" t="s">
        <v>1527</v>
      </c>
      <c r="I323" s="270" t="str">
        <f t="shared" si="20"/>
        <v>OK</v>
      </c>
      <c r="J323" s="270" t="str">
        <f t="shared" si="19"/>
        <v>OK</v>
      </c>
      <c r="K323" s="267"/>
      <c r="L323" s="262">
        <v>1078345</v>
      </c>
      <c r="M323" s="262" t="s">
        <v>2070</v>
      </c>
      <c r="N323" s="262" t="s">
        <v>2071</v>
      </c>
      <c r="O323" s="262" t="s">
        <v>42</v>
      </c>
      <c r="P323" s="262" t="s">
        <v>2072</v>
      </c>
      <c r="Q323" s="262" t="s">
        <v>1786</v>
      </c>
      <c r="R323" s="262" t="s">
        <v>2071</v>
      </c>
      <c r="S323" s="262" t="s">
        <v>42</v>
      </c>
      <c r="T323" s="262" t="s">
        <v>2072</v>
      </c>
    </row>
    <row r="324" spans="1:20">
      <c r="B324" s="283">
        <f t="shared" si="22"/>
        <v>18</v>
      </c>
      <c r="C324" s="288" t="s">
        <v>1782</v>
      </c>
      <c r="D324" s="270">
        <f t="shared" si="23"/>
        <v>518</v>
      </c>
      <c r="E324" s="259">
        <v>7220007</v>
      </c>
      <c r="F324" s="259">
        <v>7220007</v>
      </c>
      <c r="G324" s="259" t="s">
        <v>1686</v>
      </c>
      <c r="H324" s="259" t="s">
        <v>1686</v>
      </c>
      <c r="I324" s="270" t="str">
        <f t="shared" si="20"/>
        <v>OK</v>
      </c>
      <c r="J324" s="270" t="str">
        <f t="shared" ref="J324:J334" si="24">IF(EXACT(G324,H324),"OK","変更あり！")</f>
        <v>OK</v>
      </c>
      <c r="K324" s="267"/>
      <c r="L324" s="262">
        <v>1080023</v>
      </c>
      <c r="M324" s="262" t="s">
        <v>2073</v>
      </c>
      <c r="N324" s="262" t="s">
        <v>2074</v>
      </c>
      <c r="O324" s="262" t="s">
        <v>42</v>
      </c>
      <c r="P324" s="262" t="s">
        <v>2075</v>
      </c>
      <c r="Q324" s="262">
        <v>0</v>
      </c>
      <c r="R324" s="262">
        <v>0</v>
      </c>
      <c r="S324" s="262">
        <v>0</v>
      </c>
      <c r="T324" s="262">
        <v>0</v>
      </c>
    </row>
    <row r="325" spans="1:20">
      <c r="B325" s="283">
        <f t="shared" si="22"/>
        <v>19</v>
      </c>
      <c r="C325" s="288" t="s">
        <v>1783</v>
      </c>
      <c r="D325" s="270">
        <f t="shared" si="23"/>
        <v>519</v>
      </c>
      <c r="E325" s="259">
        <v>7220008</v>
      </c>
      <c r="F325" s="259">
        <v>7220008</v>
      </c>
      <c r="G325" s="259" t="s">
        <v>1687</v>
      </c>
      <c r="H325" s="259" t="s">
        <v>1687</v>
      </c>
      <c r="I325" s="270" t="str">
        <f t="shared" si="20"/>
        <v>OK</v>
      </c>
      <c r="J325" s="270" t="str">
        <f t="shared" si="24"/>
        <v>OK</v>
      </c>
      <c r="K325" s="267"/>
      <c r="L325" s="262">
        <v>1071622</v>
      </c>
      <c r="M325" s="262" t="s">
        <v>1879</v>
      </c>
      <c r="N325" s="262" t="s">
        <v>1880</v>
      </c>
      <c r="O325" s="262" t="s">
        <v>42</v>
      </c>
      <c r="P325" s="262" t="s">
        <v>1881</v>
      </c>
      <c r="Q325" s="262">
        <v>0</v>
      </c>
      <c r="R325" s="262">
        <v>0</v>
      </c>
      <c r="S325" s="262">
        <v>0</v>
      </c>
      <c r="T325" s="262">
        <v>0</v>
      </c>
    </row>
    <row r="326" spans="1:20" ht="23.5">
      <c r="A326" s="263" t="s">
        <v>915</v>
      </c>
      <c r="B326" s="268">
        <v>1</v>
      </c>
      <c r="C326" s="269" t="s">
        <v>1393</v>
      </c>
      <c r="D326" s="270">
        <v>601</v>
      </c>
      <c r="E326" s="259" t="s">
        <v>916</v>
      </c>
      <c r="F326" s="259">
        <f t="shared" ref="F326:F334" si="25">VALUE(E326)</f>
        <v>5210001</v>
      </c>
      <c r="G326" s="259" t="s">
        <v>917</v>
      </c>
      <c r="H326" s="259" t="s">
        <v>917</v>
      </c>
      <c r="I326" s="270" t="str">
        <f t="shared" si="20"/>
        <v>OK</v>
      </c>
      <c r="J326" s="270" t="str">
        <f t="shared" si="24"/>
        <v>OK</v>
      </c>
      <c r="K326" s="267"/>
      <c r="L326" s="262">
        <v>1039953</v>
      </c>
      <c r="M326" s="262">
        <v>0</v>
      </c>
      <c r="N326" s="262" t="s">
        <v>2076</v>
      </c>
      <c r="O326" s="262">
        <v>0</v>
      </c>
      <c r="P326" s="262" t="s">
        <v>2077</v>
      </c>
      <c r="Q326" s="262" t="s">
        <v>1786</v>
      </c>
      <c r="R326" s="262" t="s">
        <v>2076</v>
      </c>
      <c r="S326" s="262">
        <v>0</v>
      </c>
      <c r="T326" s="262" t="s">
        <v>2077</v>
      </c>
    </row>
    <row r="327" spans="1:20">
      <c r="B327" s="268">
        <v>2</v>
      </c>
      <c r="C327" s="269" t="s">
        <v>1394</v>
      </c>
      <c r="D327" s="270">
        <v>602</v>
      </c>
      <c r="E327" s="259" t="s">
        <v>919</v>
      </c>
      <c r="F327" s="259">
        <f t="shared" si="25"/>
        <v>5210002</v>
      </c>
      <c r="G327" s="259" t="s">
        <v>920</v>
      </c>
      <c r="H327" s="259" t="s">
        <v>920</v>
      </c>
      <c r="I327" s="270" t="str">
        <f t="shared" si="20"/>
        <v>OK</v>
      </c>
      <c r="J327" s="270" t="str">
        <f t="shared" si="24"/>
        <v>OK</v>
      </c>
      <c r="K327" s="267"/>
      <c r="L327" s="262">
        <v>1060122</v>
      </c>
      <c r="M327" s="262">
        <v>0</v>
      </c>
      <c r="N327" s="262" t="s">
        <v>2078</v>
      </c>
      <c r="O327" s="262">
        <v>0</v>
      </c>
      <c r="P327" s="262" t="s">
        <v>2079</v>
      </c>
      <c r="Q327" s="262" t="s">
        <v>1786</v>
      </c>
      <c r="R327" s="262" t="s">
        <v>2078</v>
      </c>
      <c r="S327" s="262">
        <v>0</v>
      </c>
      <c r="T327" s="262" t="s">
        <v>2079</v>
      </c>
    </row>
    <row r="328" spans="1:20">
      <c r="B328" s="268">
        <v>3</v>
      </c>
      <c r="C328" s="269" t="s">
        <v>1395</v>
      </c>
      <c r="D328" s="270">
        <v>605</v>
      </c>
      <c r="E328" s="259" t="s">
        <v>921</v>
      </c>
      <c r="F328" s="259">
        <f t="shared" si="25"/>
        <v>5210524</v>
      </c>
      <c r="G328" s="259" t="s">
        <v>922</v>
      </c>
      <c r="H328" s="259" t="s">
        <v>922</v>
      </c>
      <c r="I328" s="270" t="str">
        <f t="shared" si="20"/>
        <v>OK</v>
      </c>
      <c r="J328" s="270" t="str">
        <f t="shared" si="24"/>
        <v>OK</v>
      </c>
      <c r="K328" s="267"/>
      <c r="L328" s="262">
        <v>1050669</v>
      </c>
      <c r="M328" s="262" t="s">
        <v>2080</v>
      </c>
      <c r="N328" s="262" t="s">
        <v>2081</v>
      </c>
      <c r="O328" s="262" t="s">
        <v>402</v>
      </c>
      <c r="P328" s="262" t="s">
        <v>2082</v>
      </c>
      <c r="Q328" s="262" t="s">
        <v>1786</v>
      </c>
      <c r="R328" s="262" t="s">
        <v>2081</v>
      </c>
      <c r="S328" s="262" t="s">
        <v>402</v>
      </c>
      <c r="T328" s="262" t="s">
        <v>2082</v>
      </c>
    </row>
    <row r="329" spans="1:20">
      <c r="B329" s="268">
        <v>4</v>
      </c>
      <c r="C329" s="269" t="s">
        <v>1396</v>
      </c>
      <c r="D329" s="270">
        <v>603</v>
      </c>
      <c r="E329" s="259" t="s">
        <v>923</v>
      </c>
      <c r="F329" s="259">
        <f t="shared" si="25"/>
        <v>5210004</v>
      </c>
      <c r="G329" s="259" t="s">
        <v>924</v>
      </c>
      <c r="H329" s="259" t="s">
        <v>924</v>
      </c>
      <c r="I329" s="270" t="str">
        <f t="shared" si="20"/>
        <v>OK</v>
      </c>
      <c r="J329" s="270" t="str">
        <f t="shared" si="24"/>
        <v>OK</v>
      </c>
      <c r="K329" s="267"/>
      <c r="L329" s="262">
        <v>1060127</v>
      </c>
      <c r="M329" s="262">
        <v>0</v>
      </c>
      <c r="N329" s="262" t="s">
        <v>2083</v>
      </c>
      <c r="O329" s="262">
        <v>0</v>
      </c>
      <c r="P329" s="262" t="s">
        <v>2084</v>
      </c>
      <c r="Q329" s="262" t="s">
        <v>1786</v>
      </c>
      <c r="R329" s="262" t="s">
        <v>2083</v>
      </c>
      <c r="S329" s="262">
        <v>0</v>
      </c>
      <c r="T329" s="262" t="s">
        <v>2084</v>
      </c>
    </row>
    <row r="330" spans="1:20">
      <c r="B330" s="268">
        <v>5</v>
      </c>
      <c r="C330" s="272" t="s">
        <v>1397</v>
      </c>
      <c r="D330" s="270">
        <v>604</v>
      </c>
      <c r="E330" s="259" t="s">
        <v>925</v>
      </c>
      <c r="F330" s="259">
        <f t="shared" si="25"/>
        <v>5210417</v>
      </c>
      <c r="G330" s="259" t="s">
        <v>1688</v>
      </c>
      <c r="H330" s="259" t="s">
        <v>1689</v>
      </c>
      <c r="I330" s="270" t="str">
        <f t="shared" si="20"/>
        <v>OK</v>
      </c>
      <c r="J330" s="270" t="str">
        <f t="shared" si="24"/>
        <v>OK</v>
      </c>
      <c r="L330" s="262">
        <v>1063362</v>
      </c>
      <c r="M330" s="262" t="s">
        <v>1986</v>
      </c>
      <c r="N330" s="262" t="s">
        <v>2085</v>
      </c>
      <c r="O330" s="262" t="s">
        <v>44</v>
      </c>
      <c r="P330" s="262" t="s">
        <v>1988</v>
      </c>
      <c r="Q330" s="262" t="s">
        <v>1786</v>
      </c>
      <c r="R330" s="262" t="s">
        <v>2085</v>
      </c>
      <c r="S330" s="262" t="s">
        <v>44</v>
      </c>
      <c r="T330" s="262" t="s">
        <v>1988</v>
      </c>
    </row>
    <row r="331" spans="1:20">
      <c r="B331" s="268">
        <v>6</v>
      </c>
      <c r="C331" s="272" t="s">
        <v>1398</v>
      </c>
      <c r="D331" s="270">
        <v>607</v>
      </c>
      <c r="E331" s="259" t="s">
        <v>926</v>
      </c>
      <c r="F331" s="259">
        <f t="shared" si="25"/>
        <v>5210418</v>
      </c>
      <c r="G331" s="259" t="s">
        <v>927</v>
      </c>
      <c r="H331" s="259" t="s">
        <v>927</v>
      </c>
      <c r="I331" s="270" t="str">
        <f t="shared" si="20"/>
        <v>OK</v>
      </c>
      <c r="J331" s="270" t="str">
        <f t="shared" si="24"/>
        <v>OK</v>
      </c>
      <c r="L331" s="262">
        <v>1066590</v>
      </c>
      <c r="M331" s="262">
        <v>0</v>
      </c>
      <c r="N331" s="262" t="s">
        <v>2086</v>
      </c>
      <c r="O331" s="262">
        <v>0</v>
      </c>
      <c r="P331" s="262" t="s">
        <v>2087</v>
      </c>
      <c r="Q331" s="262" t="s">
        <v>1786</v>
      </c>
      <c r="R331" s="262" t="s">
        <v>2086</v>
      </c>
      <c r="S331" s="262">
        <v>0</v>
      </c>
      <c r="T331" s="262" t="s">
        <v>2087</v>
      </c>
    </row>
    <row r="332" spans="1:20">
      <c r="B332" s="268">
        <v>7</v>
      </c>
      <c r="C332" s="272" t="s">
        <v>1399</v>
      </c>
      <c r="D332" s="270">
        <v>606</v>
      </c>
      <c r="E332" s="259" t="s">
        <v>928</v>
      </c>
      <c r="F332" s="259">
        <f t="shared" si="25"/>
        <v>5210537</v>
      </c>
      <c r="G332" s="259" t="s">
        <v>1690</v>
      </c>
      <c r="H332" s="259" t="s">
        <v>1691</v>
      </c>
      <c r="I332" s="270" t="str">
        <f t="shared" si="20"/>
        <v>OK</v>
      </c>
      <c r="J332" s="270" t="str">
        <f t="shared" si="24"/>
        <v>OK</v>
      </c>
      <c r="L332" s="262">
        <v>1069375</v>
      </c>
      <c r="M332" s="262">
        <v>0</v>
      </c>
      <c r="N332" s="262" t="s">
        <v>2088</v>
      </c>
      <c r="O332" s="262">
        <v>0</v>
      </c>
      <c r="P332" s="262" t="s">
        <v>2089</v>
      </c>
      <c r="Q332" s="262" t="s">
        <v>1786</v>
      </c>
      <c r="R332" s="262" t="s">
        <v>2088</v>
      </c>
      <c r="S332" s="262">
        <v>0</v>
      </c>
      <c r="T332" s="262" t="s">
        <v>2089</v>
      </c>
    </row>
    <row r="333" spans="1:20" ht="23.5">
      <c r="A333" s="263" t="s">
        <v>1179</v>
      </c>
      <c r="B333" s="268">
        <v>1</v>
      </c>
      <c r="C333" s="289" t="s">
        <v>1180</v>
      </c>
      <c r="D333" s="270">
        <v>701</v>
      </c>
      <c r="E333" s="259">
        <v>8220001</v>
      </c>
      <c r="F333" s="259">
        <f t="shared" si="25"/>
        <v>8220001</v>
      </c>
      <c r="G333" s="259" t="s">
        <v>1181</v>
      </c>
      <c r="H333" s="259" t="s">
        <v>1181</v>
      </c>
      <c r="I333" s="270" t="str">
        <f t="shared" si="20"/>
        <v>OK</v>
      </c>
      <c r="J333" s="270" t="str">
        <f t="shared" si="24"/>
        <v>OK</v>
      </c>
      <c r="L333" s="262">
        <v>1069108</v>
      </c>
      <c r="M333" s="262" t="s">
        <v>2090</v>
      </c>
      <c r="N333" s="262" t="s">
        <v>2020</v>
      </c>
      <c r="O333" s="262" t="s">
        <v>44</v>
      </c>
      <c r="P333" s="262" t="s">
        <v>2091</v>
      </c>
      <c r="Q333" s="262" t="s">
        <v>1786</v>
      </c>
      <c r="R333" s="262" t="s">
        <v>2020</v>
      </c>
      <c r="S333" s="262" t="s">
        <v>44</v>
      </c>
      <c r="T333" s="262" t="s">
        <v>2091</v>
      </c>
    </row>
    <row r="334" spans="1:20">
      <c r="B334" s="268">
        <v>2</v>
      </c>
      <c r="C334" s="289" t="s">
        <v>1182</v>
      </c>
      <c r="D334" s="270">
        <v>702</v>
      </c>
      <c r="E334" s="259">
        <v>8220002</v>
      </c>
      <c r="F334" s="259">
        <f t="shared" si="25"/>
        <v>8220002</v>
      </c>
      <c r="G334" s="259" t="s">
        <v>1183</v>
      </c>
      <c r="H334" s="259" t="s">
        <v>1183</v>
      </c>
      <c r="I334" s="270" t="str">
        <f t="shared" si="20"/>
        <v>OK</v>
      </c>
      <c r="J334" s="270" t="str">
        <f t="shared" si="24"/>
        <v>OK</v>
      </c>
      <c r="L334" s="262">
        <v>1073430</v>
      </c>
      <c r="M334" s="262" t="s">
        <v>2092</v>
      </c>
      <c r="N334" s="262" t="s">
        <v>2093</v>
      </c>
      <c r="O334" s="262" t="s">
        <v>42</v>
      </c>
      <c r="P334" s="262" t="s">
        <v>2094</v>
      </c>
      <c r="Q334" s="262" t="s">
        <v>1786</v>
      </c>
      <c r="R334" s="262" t="s">
        <v>2093</v>
      </c>
      <c r="S334" s="262" t="s">
        <v>42</v>
      </c>
      <c r="T334" s="262" t="s">
        <v>2094</v>
      </c>
    </row>
  </sheetData>
  <sheetProtection sheet="1" objects="1" scenarios="1"/>
  <autoFilter ref="A4:AB281" xr:uid="{C6602216-4369-4437-BEB3-F16B1A9A5D85}"/>
  <phoneticPr fontId="4"/>
  <conditionalFormatting sqref="J3:K3">
    <cfRule type="containsText" dxfId="6" priority="1" operator="containsText" text="↓問題あり">
      <formula>NOT(ISERROR(SEARCH("↓問題あり",J3)))</formula>
    </cfRule>
  </conditionalFormatting>
  <conditionalFormatting sqref="R5:T334">
    <cfRule type="cellIs" dxfId="5" priority="2" operator="notEqual">
      <formula>N5</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241-6A27-4518-AC58-16EBE8251BD0}">
  <sheetPr>
    <tabColor theme="1"/>
  </sheetPr>
  <dimension ref="A1:BY354"/>
  <sheetViews>
    <sheetView zoomScale="70" zoomScaleNormal="70" workbookViewId="0">
      <selection sqref="A1:XFD1048576"/>
    </sheetView>
  </sheetViews>
  <sheetFormatPr defaultColWidth="9" defaultRowHeight="13"/>
  <cols>
    <col min="1" max="1" width="45.90625" style="290" customWidth="1"/>
    <col min="2" max="2" width="53.81640625" style="290" bestFit="1" customWidth="1"/>
    <col min="3" max="3" width="41.90625" style="290" bestFit="1" customWidth="1"/>
    <col min="4" max="4" width="8.90625" style="290" bestFit="1" customWidth="1"/>
    <col min="5" max="6" width="9.1796875" style="290" bestFit="1" customWidth="1"/>
    <col min="7" max="7" width="30.81640625" style="290" bestFit="1" customWidth="1"/>
    <col min="8" max="8" width="29.36328125" style="290" bestFit="1" customWidth="1"/>
    <col min="9" max="9" width="16.81640625" style="290" bestFit="1" customWidth="1"/>
    <col min="10" max="10" width="8.54296875" style="290" bestFit="1" customWidth="1"/>
    <col min="11" max="11" width="29.08984375" style="290" bestFit="1" customWidth="1"/>
    <col min="12" max="12" width="27.54296875" style="290" bestFit="1" customWidth="1"/>
    <col min="13" max="13" width="8.90625" style="290" bestFit="1" customWidth="1"/>
    <col min="14" max="14" width="49.81640625" style="290" bestFit="1" customWidth="1"/>
    <col min="15" max="15" width="36.81640625" style="290" bestFit="1" customWidth="1"/>
    <col min="16" max="16" width="41" style="290" bestFit="1" customWidth="1"/>
    <col min="17" max="17" width="8.90625" style="290" bestFit="1" customWidth="1"/>
    <col min="18" max="18" width="9.1796875" style="290" bestFit="1" customWidth="1"/>
    <col min="19" max="19" width="20" style="290" bestFit="1" customWidth="1"/>
    <col min="20" max="20" width="33.453125" style="290" bestFit="1" customWidth="1"/>
    <col min="21" max="21" width="27" style="290" bestFit="1" customWidth="1"/>
    <col min="22" max="22" width="23.81640625" style="290" bestFit="1" customWidth="1"/>
    <col min="23" max="23" width="7.36328125" style="290" bestFit="1" customWidth="1"/>
    <col min="24" max="24" width="23.81640625" style="290" bestFit="1" customWidth="1"/>
    <col min="25" max="25" width="29.81640625" style="290" bestFit="1" customWidth="1"/>
    <col min="26" max="26" width="22" style="290" bestFit="1" customWidth="1"/>
    <col min="27" max="27" width="30.453125" style="290" bestFit="1" customWidth="1"/>
    <col min="28" max="28" width="52" style="290" bestFit="1" customWidth="1"/>
    <col min="29" max="29" width="31" style="290" bestFit="1" customWidth="1"/>
    <col min="30" max="30" width="8.90625" style="290" bestFit="1" customWidth="1"/>
    <col min="31" max="31" width="9.1796875" style="290" bestFit="1" customWidth="1"/>
    <col min="32" max="32" width="38.81640625" style="290" bestFit="1" customWidth="1"/>
    <col min="33" max="33" width="28.1796875" style="290" bestFit="1" customWidth="1"/>
    <col min="34" max="34" width="39.453125" style="290" bestFit="1" customWidth="1"/>
    <col min="35" max="36" width="7.36328125" style="290" bestFit="1" customWidth="1"/>
    <col min="37" max="37" width="40.81640625" style="290" bestFit="1" customWidth="1"/>
    <col min="38" max="38" width="7.1796875" style="290" bestFit="1" customWidth="1"/>
    <col min="39" max="39" width="2.54296875" style="290" bestFit="1" customWidth="1"/>
    <col min="40" max="40" width="25.1796875" style="290" bestFit="1" customWidth="1"/>
    <col min="41" max="41" width="18.1796875" style="290" bestFit="1" customWidth="1"/>
    <col min="42" max="42" width="44" style="290" bestFit="1" customWidth="1"/>
    <col min="43" max="43" width="8.90625" style="290" bestFit="1" customWidth="1"/>
    <col min="44" max="44" width="9.1796875" style="290" bestFit="1" customWidth="1"/>
    <col min="45" max="45" width="34.453125" style="290" bestFit="1" customWidth="1"/>
    <col min="46" max="46" width="29.453125" style="290" bestFit="1" customWidth="1"/>
    <col min="47" max="47" width="7.36328125" style="290" bestFit="1" customWidth="1"/>
    <col min="48" max="48" width="35.1796875" style="290" bestFit="1" customWidth="1"/>
    <col min="49" max="50" width="7.36328125" style="290" bestFit="1" customWidth="1"/>
    <col min="51" max="51" width="7.1796875" style="290" bestFit="1" customWidth="1"/>
    <col min="52" max="52" width="2.54296875" style="290" bestFit="1" customWidth="1"/>
    <col min="53" max="53" width="40.90625" style="290" bestFit="1" customWidth="1"/>
    <col min="54" max="54" width="37.36328125" style="290" bestFit="1" customWidth="1"/>
    <col min="55" max="55" width="30.90625" style="290" bestFit="1" customWidth="1"/>
    <col min="56" max="56" width="38.08984375" style="290" bestFit="1" customWidth="1"/>
    <col min="57" max="57" width="50.1796875" style="290" bestFit="1" customWidth="1"/>
    <col min="58" max="58" width="7.36328125" style="290" bestFit="1" customWidth="1"/>
    <col min="59" max="59" width="22.6328125" style="290" bestFit="1" customWidth="1"/>
    <col min="60" max="60" width="34.90625" style="290" bestFit="1" customWidth="1"/>
    <col min="61" max="61" width="12.81640625" style="290" bestFit="1" customWidth="1"/>
    <col min="62" max="63" width="7.36328125" style="290" bestFit="1" customWidth="1"/>
    <col min="64" max="64" width="22" style="290" bestFit="1" customWidth="1"/>
    <col min="65" max="65" width="2.54296875" style="290" bestFit="1" customWidth="1"/>
    <col min="66" max="66" width="50.81640625" style="290" bestFit="1" customWidth="1"/>
    <col min="67" max="67" width="55.81640625" style="290" bestFit="1" customWidth="1"/>
    <col min="68" max="68" width="37.54296875" style="290" bestFit="1" customWidth="1"/>
    <col min="69" max="69" width="8.90625" style="290" bestFit="1" customWidth="1"/>
    <col min="70" max="70" width="9.1796875" style="290" bestFit="1" customWidth="1"/>
    <col min="71" max="71" width="12.81640625" style="290" bestFit="1" customWidth="1"/>
    <col min="72" max="72" width="29.453125" style="290" bestFit="1" customWidth="1"/>
    <col min="73" max="73" width="34.08984375" style="290" bestFit="1" customWidth="1"/>
    <col min="74" max="74" width="14.453125" style="290" bestFit="1" customWidth="1"/>
    <col min="75" max="75" width="7.36328125" style="290" bestFit="1" customWidth="1"/>
    <col min="76" max="76" width="33.08984375" style="290" bestFit="1" customWidth="1"/>
    <col min="77" max="77" width="18" style="290" bestFit="1" customWidth="1"/>
    <col min="78" max="16384" width="9" style="290"/>
  </cols>
  <sheetData>
    <row r="1" spans="1:77">
      <c r="A1" s="290" t="s">
        <v>94</v>
      </c>
      <c r="B1" s="291">
        <v>45748</v>
      </c>
      <c r="C1" s="290" t="s">
        <v>973</v>
      </c>
      <c r="D1" s="290">
        <f>+F1+H1</f>
        <v>360</v>
      </c>
      <c r="E1" s="290" t="s">
        <v>974</v>
      </c>
      <c r="F1" s="290">
        <f>J1+L1+N1+P1+R1+T1+V1+X1+Z1+AB1</f>
        <v>336</v>
      </c>
      <c r="G1" s="290" t="s">
        <v>975</v>
      </c>
      <c r="H1" s="290">
        <f>AD1+AF1</f>
        <v>24</v>
      </c>
      <c r="I1" s="290" t="s">
        <v>976</v>
      </c>
      <c r="J1" s="290">
        <f>A3+N3+AA3+AN3+BA3+BN3</f>
        <v>186</v>
      </c>
      <c r="K1" s="290" t="s">
        <v>977</v>
      </c>
      <c r="L1" s="290">
        <f>B3+O3+AB3+AO3+BB3+BO3</f>
        <v>16</v>
      </c>
      <c r="M1" s="290" t="s">
        <v>978</v>
      </c>
      <c r="N1" s="290">
        <f>C3+P3+AC3+AP3+BC3+BP3</f>
        <v>36</v>
      </c>
      <c r="O1" s="290" t="s">
        <v>979</v>
      </c>
      <c r="P1" s="290">
        <f>D3+Q3+AD3+AQ3+BD3+BQ3</f>
        <v>1</v>
      </c>
      <c r="Q1" s="290" t="s">
        <v>980</v>
      </c>
      <c r="R1" s="290">
        <f>E3+R3+AE3+AR3+BE3+BR3</f>
        <v>1</v>
      </c>
      <c r="S1" s="290" t="s">
        <v>981</v>
      </c>
      <c r="T1" s="290">
        <f>F3+S3+AF3+AS3+BF3+BS3</f>
        <v>8</v>
      </c>
      <c r="U1" s="290" t="s">
        <v>982</v>
      </c>
      <c r="V1" s="290">
        <f>G3+T3+AG3+AT3+BG3+BT3</f>
        <v>57</v>
      </c>
      <c r="W1" s="290" t="s">
        <v>983</v>
      </c>
      <c r="X1" s="290">
        <f>H3+U3+AH3+AU3+BH3+BU3</f>
        <v>22</v>
      </c>
      <c r="Y1" s="290" t="s">
        <v>984</v>
      </c>
      <c r="Z1" s="290">
        <f>I3+V3+AI3+AV3+BI3+BV3</f>
        <v>7</v>
      </c>
      <c r="AA1" s="290" t="s">
        <v>1195</v>
      </c>
      <c r="AB1" s="290">
        <f>J3+W3+AJ3+AW3+BJ3+BW3</f>
        <v>2</v>
      </c>
      <c r="AC1" s="290" t="s">
        <v>985</v>
      </c>
      <c r="AD1" s="290">
        <f>K3+X3+AK3+AX3+BK3+BX3</f>
        <v>18</v>
      </c>
      <c r="AE1" s="290" t="s">
        <v>986</v>
      </c>
      <c r="AF1" s="290">
        <f>L3+Y3+AL3+AY3+BL3+BY3</f>
        <v>6</v>
      </c>
    </row>
    <row r="3" spans="1:77">
      <c r="A3" s="290">
        <f>COUNTA(A6:A50)</f>
        <v>44</v>
      </c>
      <c r="B3" s="290">
        <f t="shared" ref="B3:BY3" si="0">COUNTA(B6:B50)</f>
        <v>2</v>
      </c>
      <c r="C3" s="290">
        <f t="shared" si="0"/>
        <v>10</v>
      </c>
      <c r="D3" s="290">
        <f t="shared" si="0"/>
        <v>0</v>
      </c>
      <c r="E3" s="290">
        <f t="shared" si="0"/>
        <v>0</v>
      </c>
      <c r="F3" s="290">
        <f t="shared" si="0"/>
        <v>1</v>
      </c>
      <c r="G3" s="290">
        <f t="shared" si="0"/>
        <v>18</v>
      </c>
      <c r="H3" s="290">
        <f t="shared" si="0"/>
        <v>7</v>
      </c>
      <c r="I3" s="290">
        <f t="shared" si="0"/>
        <v>1</v>
      </c>
      <c r="J3" s="290">
        <f t="shared" si="0"/>
        <v>1</v>
      </c>
      <c r="K3" s="290">
        <f t="shared" si="0"/>
        <v>9</v>
      </c>
      <c r="L3" s="290">
        <f t="shared" si="0"/>
        <v>2</v>
      </c>
      <c r="M3" s="290">
        <f t="shared" si="0"/>
        <v>0</v>
      </c>
      <c r="N3" s="290">
        <f t="shared" si="0"/>
        <v>30</v>
      </c>
      <c r="O3" s="290">
        <f t="shared" si="0"/>
        <v>1</v>
      </c>
      <c r="P3" s="290">
        <f t="shared" si="0"/>
        <v>5</v>
      </c>
      <c r="Q3" s="290">
        <f t="shared" si="0"/>
        <v>0</v>
      </c>
      <c r="R3" s="290">
        <f t="shared" si="0"/>
        <v>0</v>
      </c>
      <c r="S3" s="290">
        <f t="shared" si="0"/>
        <v>2</v>
      </c>
      <c r="T3" s="290">
        <f t="shared" si="0"/>
        <v>16</v>
      </c>
      <c r="U3" s="290">
        <f t="shared" si="0"/>
        <v>2</v>
      </c>
      <c r="V3" s="290">
        <f t="shared" si="0"/>
        <v>0</v>
      </c>
      <c r="W3" s="290">
        <f t="shared" si="0"/>
        <v>1</v>
      </c>
      <c r="X3" s="290">
        <f t="shared" si="0"/>
        <v>2</v>
      </c>
      <c r="Y3" s="290">
        <f t="shared" si="0"/>
        <v>2</v>
      </c>
      <c r="Z3" s="290">
        <f t="shared" si="0"/>
        <v>0</v>
      </c>
      <c r="AA3" s="290">
        <f t="shared" si="0"/>
        <v>30</v>
      </c>
      <c r="AB3" s="290">
        <f t="shared" si="0"/>
        <v>1</v>
      </c>
      <c r="AC3" s="290">
        <f t="shared" si="0"/>
        <v>7</v>
      </c>
      <c r="AD3" s="290">
        <f t="shared" si="0"/>
        <v>0</v>
      </c>
      <c r="AE3" s="290">
        <f t="shared" si="0"/>
        <v>0</v>
      </c>
      <c r="AF3" s="290">
        <f t="shared" si="0"/>
        <v>2</v>
      </c>
      <c r="AG3" s="290">
        <f t="shared" si="0"/>
        <v>6</v>
      </c>
      <c r="AH3" s="290">
        <f t="shared" si="0"/>
        <v>7</v>
      </c>
      <c r="AI3" s="290">
        <f t="shared" si="0"/>
        <v>0</v>
      </c>
      <c r="AJ3" s="290">
        <f t="shared" si="0"/>
        <v>0</v>
      </c>
      <c r="AK3" s="290">
        <f t="shared" si="0"/>
        <v>5</v>
      </c>
      <c r="AL3" s="290">
        <f>COUNTA(AL6:AL50)</f>
        <v>0</v>
      </c>
      <c r="AM3" s="290">
        <f t="shared" si="0"/>
        <v>0</v>
      </c>
      <c r="AN3" s="290">
        <f t="shared" si="0"/>
        <v>21</v>
      </c>
      <c r="AO3" s="290">
        <f t="shared" si="0"/>
        <v>1</v>
      </c>
      <c r="AP3" s="290">
        <f t="shared" si="0"/>
        <v>3</v>
      </c>
      <c r="AQ3" s="290">
        <f t="shared" si="0"/>
        <v>0</v>
      </c>
      <c r="AR3" s="290">
        <f t="shared" si="0"/>
        <v>0</v>
      </c>
      <c r="AS3" s="290">
        <f t="shared" si="0"/>
        <v>2</v>
      </c>
      <c r="AT3" s="290">
        <f t="shared" si="0"/>
        <v>7</v>
      </c>
      <c r="AU3" s="290">
        <f t="shared" si="0"/>
        <v>0</v>
      </c>
      <c r="AV3" s="290">
        <f t="shared" si="0"/>
        <v>4</v>
      </c>
      <c r="AW3" s="290">
        <f t="shared" si="0"/>
        <v>0</v>
      </c>
      <c r="AX3" s="290">
        <f t="shared" si="0"/>
        <v>0</v>
      </c>
      <c r="AY3" s="290">
        <f t="shared" si="0"/>
        <v>0</v>
      </c>
      <c r="AZ3" s="290">
        <f t="shared" si="0"/>
        <v>0</v>
      </c>
      <c r="BA3" s="290">
        <f>COUNTA(BA6:BA50)</f>
        <v>32</v>
      </c>
      <c r="BB3" s="290">
        <f t="shared" si="0"/>
        <v>4</v>
      </c>
      <c r="BC3" s="290">
        <f t="shared" si="0"/>
        <v>5</v>
      </c>
      <c r="BD3" s="290">
        <f t="shared" si="0"/>
        <v>1</v>
      </c>
      <c r="BE3" s="290">
        <f t="shared" si="0"/>
        <v>1</v>
      </c>
      <c r="BF3" s="290">
        <f t="shared" si="0"/>
        <v>0</v>
      </c>
      <c r="BG3" s="290">
        <f t="shared" si="0"/>
        <v>4</v>
      </c>
      <c r="BH3" s="290">
        <f t="shared" si="0"/>
        <v>4</v>
      </c>
      <c r="BI3" s="290">
        <f t="shared" si="0"/>
        <v>1</v>
      </c>
      <c r="BJ3" s="290">
        <f t="shared" si="0"/>
        <v>0</v>
      </c>
      <c r="BK3" s="290">
        <f t="shared" si="0"/>
        <v>0</v>
      </c>
      <c r="BL3" s="290">
        <f t="shared" si="0"/>
        <v>1</v>
      </c>
      <c r="BM3" s="290">
        <f t="shared" si="0"/>
        <v>0</v>
      </c>
      <c r="BN3" s="290">
        <f>COUNTA(BN6:BN50)</f>
        <v>29</v>
      </c>
      <c r="BO3" s="290">
        <f t="shared" si="0"/>
        <v>7</v>
      </c>
      <c r="BP3" s="290">
        <f t="shared" si="0"/>
        <v>6</v>
      </c>
      <c r="BQ3" s="290">
        <f t="shared" si="0"/>
        <v>0</v>
      </c>
      <c r="BR3" s="290">
        <f t="shared" si="0"/>
        <v>0</v>
      </c>
      <c r="BS3" s="290">
        <f t="shared" si="0"/>
        <v>1</v>
      </c>
      <c r="BT3" s="290">
        <f>COUNTA(BT6:BT50)</f>
        <v>6</v>
      </c>
      <c r="BU3" s="290">
        <f t="shared" si="0"/>
        <v>2</v>
      </c>
      <c r="BV3" s="290">
        <f t="shared" si="0"/>
        <v>1</v>
      </c>
      <c r="BW3" s="290">
        <f t="shared" si="0"/>
        <v>0</v>
      </c>
      <c r="BX3" s="290">
        <f t="shared" si="0"/>
        <v>2</v>
      </c>
      <c r="BY3" s="290">
        <f t="shared" si="0"/>
        <v>1</v>
      </c>
    </row>
    <row r="4" spans="1:77">
      <c r="A4" s="292" t="s">
        <v>987</v>
      </c>
      <c r="B4" s="292"/>
      <c r="C4" s="292"/>
      <c r="D4" s="292"/>
      <c r="E4" s="292"/>
      <c r="F4" s="292"/>
      <c r="G4" s="292"/>
      <c r="H4" s="292"/>
      <c r="I4" s="292"/>
      <c r="J4" s="292"/>
      <c r="K4" s="292"/>
      <c r="L4" s="292"/>
      <c r="N4" s="292" t="s">
        <v>988</v>
      </c>
      <c r="O4" s="292"/>
      <c r="P4" s="292"/>
      <c r="Q4" s="292"/>
      <c r="R4" s="292"/>
      <c r="S4" s="292"/>
      <c r="T4" s="292"/>
      <c r="U4" s="292"/>
      <c r="V4" s="292"/>
      <c r="W4" s="292"/>
      <c r="X4" s="292"/>
      <c r="Y4" s="292"/>
      <c r="AA4" s="292" t="s">
        <v>989</v>
      </c>
      <c r="AB4" s="292"/>
      <c r="AC4" s="292"/>
      <c r="AD4" s="292"/>
      <c r="AE4" s="292"/>
      <c r="AF4" s="292"/>
      <c r="AG4" s="292"/>
      <c r="AH4" s="292"/>
      <c r="AI4" s="292"/>
      <c r="AJ4" s="292"/>
      <c r="AK4" s="292"/>
      <c r="AL4" s="292"/>
      <c r="AN4" s="292" t="s">
        <v>990</v>
      </c>
      <c r="AO4" s="292"/>
      <c r="AP4" s="292"/>
      <c r="AQ4" s="292"/>
      <c r="AR4" s="292"/>
      <c r="AS4" s="292"/>
      <c r="AT4" s="292"/>
      <c r="AU4" s="292"/>
      <c r="AV4" s="292"/>
      <c r="AW4" s="292"/>
      <c r="AX4" s="292"/>
      <c r="AY4" s="292"/>
      <c r="BA4" s="292" t="s">
        <v>991</v>
      </c>
      <c r="BB4" s="292"/>
      <c r="BC4" s="292"/>
      <c r="BD4" s="292"/>
      <c r="BE4" s="292"/>
      <c r="BF4" s="292"/>
      <c r="BG4" s="292"/>
      <c r="BH4" s="292"/>
      <c r="BI4" s="292"/>
      <c r="BJ4" s="292"/>
      <c r="BK4" s="292"/>
      <c r="BL4" s="292"/>
      <c r="BN4" s="292" t="s">
        <v>992</v>
      </c>
      <c r="BO4" s="292"/>
      <c r="BP4" s="292"/>
      <c r="BQ4" s="292"/>
      <c r="BR4" s="292"/>
      <c r="BS4" s="292"/>
      <c r="BT4" s="292"/>
      <c r="BU4" s="292"/>
      <c r="BV4" s="292"/>
      <c r="BW4" s="292"/>
      <c r="BX4" s="292"/>
      <c r="BY4" s="292"/>
    </row>
    <row r="5" spans="1:77" s="293" customFormat="1" ht="39">
      <c r="A5" s="293" t="s">
        <v>993</v>
      </c>
      <c r="B5" s="293" t="s">
        <v>994</v>
      </c>
      <c r="C5" s="293" t="s">
        <v>995</v>
      </c>
      <c r="D5" s="293" t="s">
        <v>996</v>
      </c>
      <c r="E5" s="293" t="s">
        <v>997</v>
      </c>
      <c r="F5" s="293" t="s">
        <v>998</v>
      </c>
      <c r="G5" s="293" t="s">
        <v>999</v>
      </c>
      <c r="H5" s="293" t="s">
        <v>1000</v>
      </c>
      <c r="I5" s="293" t="s">
        <v>1001</v>
      </c>
      <c r="J5" s="293" t="s">
        <v>1196</v>
      </c>
      <c r="K5" s="293" t="s">
        <v>1002</v>
      </c>
      <c r="L5" s="293" t="s">
        <v>1003</v>
      </c>
      <c r="N5" s="293" t="s">
        <v>993</v>
      </c>
      <c r="O5" s="293" t="s">
        <v>994</v>
      </c>
      <c r="P5" s="293" t="s">
        <v>995</v>
      </c>
      <c r="Q5" s="293" t="s">
        <v>996</v>
      </c>
      <c r="R5" s="293" t="s">
        <v>997</v>
      </c>
      <c r="S5" s="293" t="s">
        <v>998</v>
      </c>
      <c r="T5" s="293" t="s">
        <v>999</v>
      </c>
      <c r="U5" s="293" t="s">
        <v>1000</v>
      </c>
      <c r="V5" s="293" t="s">
        <v>1001</v>
      </c>
      <c r="W5" s="293" t="s">
        <v>1196</v>
      </c>
      <c r="X5" s="293" t="s">
        <v>1002</v>
      </c>
      <c r="Y5" s="293" t="s">
        <v>1003</v>
      </c>
      <c r="AA5" s="293" t="s">
        <v>993</v>
      </c>
      <c r="AB5" s="293" t="s">
        <v>994</v>
      </c>
      <c r="AC5" s="293" t="s">
        <v>995</v>
      </c>
      <c r="AD5" s="293" t="s">
        <v>996</v>
      </c>
      <c r="AE5" s="293" t="s">
        <v>997</v>
      </c>
      <c r="AF5" s="293" t="s">
        <v>998</v>
      </c>
      <c r="AG5" s="293" t="s">
        <v>999</v>
      </c>
      <c r="AH5" s="293" t="s">
        <v>1000</v>
      </c>
      <c r="AI5" s="293" t="s">
        <v>1001</v>
      </c>
      <c r="AJ5" s="293" t="s">
        <v>1196</v>
      </c>
      <c r="AK5" s="293" t="s">
        <v>1002</v>
      </c>
      <c r="AL5" s="293" t="s">
        <v>1003</v>
      </c>
      <c r="AN5" s="293" t="s">
        <v>993</v>
      </c>
      <c r="AO5" s="293" t="s">
        <v>994</v>
      </c>
      <c r="AP5" s="293" t="s">
        <v>995</v>
      </c>
      <c r="AQ5" s="293" t="s">
        <v>996</v>
      </c>
      <c r="AR5" s="293" t="s">
        <v>997</v>
      </c>
      <c r="AS5" s="293" t="s">
        <v>998</v>
      </c>
      <c r="AT5" s="293" t="s">
        <v>999</v>
      </c>
      <c r="AU5" s="293" t="s">
        <v>1000</v>
      </c>
      <c r="AV5" s="293" t="s">
        <v>1001</v>
      </c>
      <c r="AW5" s="293" t="s">
        <v>1196</v>
      </c>
      <c r="AX5" s="293" t="s">
        <v>1002</v>
      </c>
      <c r="AY5" s="293" t="s">
        <v>1003</v>
      </c>
      <c r="BA5" s="293" t="s">
        <v>993</v>
      </c>
      <c r="BB5" s="293" t="s">
        <v>994</v>
      </c>
      <c r="BC5" s="293" t="s">
        <v>995</v>
      </c>
      <c r="BD5" s="293" t="s">
        <v>996</v>
      </c>
      <c r="BE5" s="293" t="s">
        <v>997</v>
      </c>
      <c r="BF5" s="293" t="s">
        <v>998</v>
      </c>
      <c r="BG5" s="293" t="s">
        <v>999</v>
      </c>
      <c r="BH5" s="293" t="s">
        <v>1000</v>
      </c>
      <c r="BI5" s="293" t="s">
        <v>1001</v>
      </c>
      <c r="BJ5" s="293" t="s">
        <v>1196</v>
      </c>
      <c r="BK5" s="293" t="s">
        <v>1002</v>
      </c>
      <c r="BL5" s="293" t="s">
        <v>1003</v>
      </c>
      <c r="BN5" s="293" t="s">
        <v>993</v>
      </c>
      <c r="BO5" s="293" t="s">
        <v>994</v>
      </c>
      <c r="BP5" s="293" t="s">
        <v>995</v>
      </c>
      <c r="BQ5" s="293" t="s">
        <v>996</v>
      </c>
      <c r="BR5" s="293" t="s">
        <v>997</v>
      </c>
      <c r="BS5" s="293" t="s">
        <v>998</v>
      </c>
      <c r="BT5" s="293" t="s">
        <v>999</v>
      </c>
      <c r="BU5" s="293" t="s">
        <v>1000</v>
      </c>
      <c r="BV5" s="293" t="s">
        <v>1001</v>
      </c>
      <c r="BW5" s="293" t="s">
        <v>1196</v>
      </c>
      <c r="BX5" s="293" t="s">
        <v>1002</v>
      </c>
      <c r="BY5" s="293" t="s">
        <v>1003</v>
      </c>
    </row>
    <row r="6" spans="1:77">
      <c r="A6" s="290" t="s">
        <v>111</v>
      </c>
      <c r="B6" s="290" t="s">
        <v>948</v>
      </c>
      <c r="C6" s="290" t="s">
        <v>657</v>
      </c>
      <c r="F6" s="290" t="s">
        <v>1185</v>
      </c>
      <c r="G6" s="290" t="s">
        <v>730</v>
      </c>
      <c r="H6" s="290" t="s">
        <v>886</v>
      </c>
      <c r="I6" s="290" t="s">
        <v>1692</v>
      </c>
      <c r="J6" s="290" t="s">
        <v>1180</v>
      </c>
      <c r="K6" s="290" t="s">
        <v>1013</v>
      </c>
      <c r="L6" s="290" t="s">
        <v>1004</v>
      </c>
      <c r="N6" s="290" t="s">
        <v>929</v>
      </c>
      <c r="O6" s="290" t="s">
        <v>1693</v>
      </c>
      <c r="P6" s="290" t="s">
        <v>1005</v>
      </c>
      <c r="S6" s="290" t="s">
        <v>1006</v>
      </c>
      <c r="T6" s="290" t="s">
        <v>743</v>
      </c>
      <c r="U6" s="290" t="s">
        <v>1177</v>
      </c>
      <c r="W6" s="290" t="s">
        <v>1182</v>
      </c>
      <c r="X6" s="290" t="s">
        <v>1694</v>
      </c>
      <c r="Y6" s="290" t="s">
        <v>1695</v>
      </c>
      <c r="AA6" s="290" t="s">
        <v>121</v>
      </c>
      <c r="AB6" s="290" t="s">
        <v>643</v>
      </c>
      <c r="AC6" s="290" t="s">
        <v>649</v>
      </c>
      <c r="AF6" s="290" t="s">
        <v>1184</v>
      </c>
      <c r="AG6" s="290" t="s">
        <v>1696</v>
      </c>
      <c r="AH6" s="290" t="s">
        <v>889</v>
      </c>
      <c r="AK6" s="290" t="s">
        <v>1697</v>
      </c>
      <c r="AN6" s="290" t="s">
        <v>117</v>
      </c>
      <c r="AO6" s="290" t="s">
        <v>1698</v>
      </c>
      <c r="AP6" s="290" t="s">
        <v>669</v>
      </c>
      <c r="AS6" s="290" t="s">
        <v>1699</v>
      </c>
      <c r="AT6" s="290" t="s">
        <v>1700</v>
      </c>
      <c r="AV6" s="290" t="s">
        <v>968</v>
      </c>
      <c r="BA6" s="290" t="s">
        <v>170</v>
      </c>
      <c r="BB6" s="290" t="s">
        <v>652</v>
      </c>
      <c r="BC6" s="290" t="s">
        <v>675</v>
      </c>
      <c r="BD6" s="290" t="s">
        <v>1008</v>
      </c>
      <c r="BE6" s="290" t="s">
        <v>1701</v>
      </c>
      <c r="BG6" s="290" t="s">
        <v>740</v>
      </c>
      <c r="BH6" s="290" t="s">
        <v>892</v>
      </c>
      <c r="BI6" s="290" t="s">
        <v>967</v>
      </c>
      <c r="BL6" s="290" t="s">
        <v>1009</v>
      </c>
      <c r="BN6" s="290" t="s">
        <v>164</v>
      </c>
      <c r="BO6" s="290" t="s">
        <v>1010</v>
      </c>
      <c r="BP6" s="290" t="s">
        <v>678</v>
      </c>
      <c r="BS6" s="290" t="s">
        <v>1702</v>
      </c>
      <c r="BT6" s="290" t="s">
        <v>951</v>
      </c>
      <c r="BU6" s="290" t="s">
        <v>898</v>
      </c>
      <c r="BX6" s="290" t="s">
        <v>1011</v>
      </c>
      <c r="BY6" s="290" t="s">
        <v>1012</v>
      </c>
    </row>
    <row r="7" spans="1:77">
      <c r="A7" s="290" t="s">
        <v>136</v>
      </c>
      <c r="B7" s="290" t="s">
        <v>663</v>
      </c>
      <c r="C7" s="290" t="s">
        <v>660</v>
      </c>
      <c r="G7" s="290" t="s">
        <v>747</v>
      </c>
      <c r="H7" s="290" t="s">
        <v>904</v>
      </c>
      <c r="K7" s="290" t="s">
        <v>1019</v>
      </c>
      <c r="L7" s="290" t="s">
        <v>1528</v>
      </c>
      <c r="N7" s="290" t="s">
        <v>130</v>
      </c>
      <c r="P7" s="290" t="s">
        <v>1014</v>
      </c>
      <c r="S7" s="290" t="s">
        <v>1703</v>
      </c>
      <c r="T7" s="290" t="s">
        <v>949</v>
      </c>
      <c r="U7" s="290" t="s">
        <v>1400</v>
      </c>
      <c r="X7" s="290" t="s">
        <v>1529</v>
      </c>
      <c r="Y7" s="290" t="s">
        <v>1530</v>
      </c>
      <c r="AA7" s="290" t="s">
        <v>1015</v>
      </c>
      <c r="AC7" s="290" t="s">
        <v>1016</v>
      </c>
      <c r="AF7" s="290" t="s">
        <v>1531</v>
      </c>
      <c r="AG7" s="290" t="s">
        <v>758</v>
      </c>
      <c r="AH7" s="290" t="s">
        <v>1385</v>
      </c>
      <c r="AK7" s="290" t="s">
        <v>1704</v>
      </c>
      <c r="AN7" s="290" t="s">
        <v>142</v>
      </c>
      <c r="AP7" s="290" t="s">
        <v>1186</v>
      </c>
      <c r="AS7" s="290" t="s">
        <v>1705</v>
      </c>
      <c r="AT7" s="290" t="s">
        <v>755</v>
      </c>
      <c r="AV7" s="290" t="s">
        <v>969</v>
      </c>
      <c r="BA7" s="290" t="s">
        <v>214</v>
      </c>
      <c r="BB7" s="290" t="s">
        <v>672</v>
      </c>
      <c r="BC7" s="290" t="s">
        <v>1018</v>
      </c>
      <c r="BG7" s="290" t="s">
        <v>761</v>
      </c>
      <c r="BH7" s="290" t="s">
        <v>895</v>
      </c>
      <c r="BN7" s="290" t="s">
        <v>198</v>
      </c>
      <c r="BO7" s="290" t="s">
        <v>636</v>
      </c>
      <c r="BP7" s="290" t="s">
        <v>681</v>
      </c>
      <c r="BT7" s="290" t="s">
        <v>959</v>
      </c>
      <c r="BU7" s="290" t="s">
        <v>1706</v>
      </c>
      <c r="BV7" s="290" t="s">
        <v>971</v>
      </c>
      <c r="BX7" s="290" t="s">
        <v>1532</v>
      </c>
    </row>
    <row r="8" spans="1:77">
      <c r="A8" s="290" t="s">
        <v>148</v>
      </c>
      <c r="C8" s="290" t="s">
        <v>666</v>
      </c>
      <c r="G8" s="290" t="s">
        <v>750</v>
      </c>
      <c r="H8" s="290" t="s">
        <v>966</v>
      </c>
      <c r="K8" s="290" t="s">
        <v>1533</v>
      </c>
      <c r="N8" s="290" t="s">
        <v>1020</v>
      </c>
      <c r="P8" s="290" t="s">
        <v>1021</v>
      </c>
      <c r="T8" s="290" t="s">
        <v>1022</v>
      </c>
      <c r="AA8" s="290" t="s">
        <v>203</v>
      </c>
      <c r="AC8" s="290" t="s">
        <v>1023</v>
      </c>
      <c r="AG8" s="290" t="s">
        <v>950</v>
      </c>
      <c r="AH8" s="290" t="s">
        <v>907</v>
      </c>
      <c r="AK8" s="290" t="s">
        <v>1707</v>
      </c>
      <c r="AN8" s="290" t="s">
        <v>158</v>
      </c>
      <c r="AP8" s="290" t="s">
        <v>1187</v>
      </c>
      <c r="AT8" s="290" t="s">
        <v>791</v>
      </c>
      <c r="AV8" s="290" t="s">
        <v>970</v>
      </c>
      <c r="BA8" s="290" t="s">
        <v>930</v>
      </c>
      <c r="BB8" s="290" t="s">
        <v>1024</v>
      </c>
      <c r="BC8" s="290" t="s">
        <v>1401</v>
      </c>
      <c r="BG8" s="290" t="s">
        <v>952</v>
      </c>
      <c r="BH8" s="290" t="s">
        <v>1025</v>
      </c>
      <c r="BN8" s="290" t="s">
        <v>209</v>
      </c>
      <c r="BO8" s="290" t="s">
        <v>639</v>
      </c>
      <c r="BP8" s="290" t="s">
        <v>684</v>
      </c>
      <c r="BT8" s="290" t="s">
        <v>1044</v>
      </c>
    </row>
    <row r="9" spans="1:77">
      <c r="A9" s="290" t="s">
        <v>153</v>
      </c>
      <c r="C9" s="290" t="s">
        <v>1026</v>
      </c>
      <c r="G9" s="290" t="s">
        <v>764</v>
      </c>
      <c r="H9" s="290" t="s">
        <v>1402</v>
      </c>
      <c r="K9" s="290" t="s">
        <v>1708</v>
      </c>
      <c r="N9" s="290" t="s">
        <v>1028</v>
      </c>
      <c r="P9" s="290" t="s">
        <v>1029</v>
      </c>
      <c r="T9" s="290" t="s">
        <v>785</v>
      </c>
      <c r="AA9" s="290" t="s">
        <v>1030</v>
      </c>
      <c r="AC9" s="290" t="s">
        <v>1031</v>
      </c>
      <c r="AG9" s="290" t="s">
        <v>800</v>
      </c>
      <c r="AH9" s="290" t="s">
        <v>965</v>
      </c>
      <c r="AK9" s="290" t="s">
        <v>1709</v>
      </c>
      <c r="AN9" s="290" t="s">
        <v>176</v>
      </c>
      <c r="AT9" s="290" t="s">
        <v>794</v>
      </c>
      <c r="AV9" s="290" t="s">
        <v>972</v>
      </c>
      <c r="BA9" s="290" t="s">
        <v>228</v>
      </c>
      <c r="BB9" s="290" t="s">
        <v>1403</v>
      </c>
      <c r="BC9" s="290" t="s">
        <v>1535</v>
      </c>
      <c r="BG9" s="290" t="s">
        <v>964</v>
      </c>
      <c r="BH9" s="290" t="s">
        <v>1710</v>
      </c>
      <c r="BN9" s="290" t="s">
        <v>1043</v>
      </c>
      <c r="BO9" s="290" t="s">
        <v>1643</v>
      </c>
      <c r="BP9" s="290" t="s">
        <v>687</v>
      </c>
      <c r="BT9" s="290" t="s">
        <v>1060</v>
      </c>
    </row>
    <row r="10" spans="1:77">
      <c r="A10" s="290" t="s">
        <v>181</v>
      </c>
      <c r="C10" s="290" t="s">
        <v>1032</v>
      </c>
      <c r="G10" s="290" t="s">
        <v>767</v>
      </c>
      <c r="H10" s="290" t="s">
        <v>1534</v>
      </c>
      <c r="K10" s="290" t="s">
        <v>1027</v>
      </c>
      <c r="N10" s="290" t="s">
        <v>323</v>
      </c>
      <c r="P10" s="290" t="s">
        <v>1404</v>
      </c>
      <c r="T10" s="290" t="s">
        <v>788</v>
      </c>
      <c r="AA10" s="290" t="s">
        <v>1034</v>
      </c>
      <c r="AC10" s="290" t="s">
        <v>1711</v>
      </c>
      <c r="AG10" s="290" t="s">
        <v>1035</v>
      </c>
      <c r="AH10" s="290" t="s">
        <v>1712</v>
      </c>
      <c r="AK10" s="290" t="s">
        <v>1713</v>
      </c>
      <c r="AN10" s="290" t="s">
        <v>192</v>
      </c>
      <c r="AT10" s="290" t="s">
        <v>1036</v>
      </c>
      <c r="BA10" s="290" t="s">
        <v>1042</v>
      </c>
      <c r="BC10" s="290" t="s">
        <v>1714</v>
      </c>
      <c r="BN10" s="290" t="s">
        <v>1050</v>
      </c>
      <c r="BO10" s="290" t="s">
        <v>1715</v>
      </c>
      <c r="BP10" s="290" t="s">
        <v>690</v>
      </c>
      <c r="BT10" s="290" t="s">
        <v>1173</v>
      </c>
    </row>
    <row r="11" spans="1:77">
      <c r="A11" s="290" t="s">
        <v>1037</v>
      </c>
      <c r="C11" s="290" t="s">
        <v>1038</v>
      </c>
      <c r="G11" s="290" t="s">
        <v>1716</v>
      </c>
      <c r="H11" s="290" t="s">
        <v>1717</v>
      </c>
      <c r="K11" s="290" t="s">
        <v>1033</v>
      </c>
      <c r="N11" s="290" t="s">
        <v>1039</v>
      </c>
      <c r="T11" s="290" t="s">
        <v>956</v>
      </c>
      <c r="AA11" s="290" t="s">
        <v>1718</v>
      </c>
      <c r="AC11" s="290" t="s">
        <v>1719</v>
      </c>
      <c r="AG11" s="290" t="s">
        <v>73</v>
      </c>
      <c r="AH11" s="290" t="s">
        <v>1678</v>
      </c>
      <c r="AN11" s="290" t="s">
        <v>1040</v>
      </c>
      <c r="AT11" s="290" t="s">
        <v>1041</v>
      </c>
      <c r="BA11" s="290" t="s">
        <v>1049</v>
      </c>
      <c r="BN11" s="290" t="s">
        <v>1055</v>
      </c>
      <c r="BO11" s="290" t="s">
        <v>1720</v>
      </c>
      <c r="BT11" s="290" t="s">
        <v>1537</v>
      </c>
    </row>
    <row r="12" spans="1:77">
      <c r="A12" s="290" t="s">
        <v>1045</v>
      </c>
      <c r="C12" s="290" t="s">
        <v>707</v>
      </c>
      <c r="G12" s="290" t="s">
        <v>772</v>
      </c>
      <c r="H12" s="290" t="s">
        <v>1682</v>
      </c>
      <c r="K12" s="290" t="s">
        <v>1538</v>
      </c>
      <c r="N12" s="290" t="s">
        <v>1046</v>
      </c>
      <c r="T12" s="290" t="s">
        <v>957</v>
      </c>
      <c r="AA12" s="290" t="s">
        <v>1047</v>
      </c>
      <c r="AC12" s="290" t="s">
        <v>1721</v>
      </c>
      <c r="AH12" s="290" t="s">
        <v>1680</v>
      </c>
      <c r="AN12" s="290" t="s">
        <v>1048</v>
      </c>
      <c r="AT12" s="290" t="s">
        <v>1536</v>
      </c>
      <c r="BA12" s="290" t="s">
        <v>1201</v>
      </c>
      <c r="BN12" s="290" t="s">
        <v>1064</v>
      </c>
      <c r="BO12" s="290" t="s">
        <v>1655</v>
      </c>
      <c r="BP12" s="290" t="s">
        <v>1722</v>
      </c>
    </row>
    <row r="13" spans="1:77">
      <c r="A13" s="290" t="s">
        <v>1051</v>
      </c>
      <c r="C13" s="290" t="s">
        <v>1405</v>
      </c>
      <c r="G13" s="290" t="s">
        <v>1066</v>
      </c>
      <c r="K13" s="290" t="s">
        <v>1539</v>
      </c>
      <c r="N13" s="290" t="s">
        <v>932</v>
      </c>
      <c r="T13" s="290" t="s">
        <v>1052</v>
      </c>
      <c r="AA13" s="290" t="s">
        <v>1053</v>
      </c>
      <c r="AN13" s="290" t="s">
        <v>1054</v>
      </c>
      <c r="BA13" s="290" t="s">
        <v>1059</v>
      </c>
      <c r="BN13" s="290" t="s">
        <v>1070</v>
      </c>
    </row>
    <row r="14" spans="1:77">
      <c r="A14" s="290" t="s">
        <v>1188</v>
      </c>
      <c r="C14" s="290" t="s">
        <v>1723</v>
      </c>
      <c r="G14" s="290" t="s">
        <v>797</v>
      </c>
      <c r="K14" s="290" t="s">
        <v>1540</v>
      </c>
      <c r="N14" s="290" t="s">
        <v>1057</v>
      </c>
      <c r="T14" s="290" t="s">
        <v>958</v>
      </c>
      <c r="AA14" s="290" t="s">
        <v>1202</v>
      </c>
      <c r="AN14" s="290" t="s">
        <v>1058</v>
      </c>
      <c r="BA14" s="290" t="s">
        <v>1724</v>
      </c>
      <c r="BN14" s="290" t="s">
        <v>75</v>
      </c>
    </row>
    <row r="15" spans="1:77">
      <c r="A15" s="290" t="s">
        <v>1061</v>
      </c>
      <c r="C15" s="290" t="s">
        <v>1725</v>
      </c>
      <c r="G15" s="290" t="s">
        <v>1079</v>
      </c>
      <c r="N15" s="290" t="s">
        <v>1214</v>
      </c>
      <c r="T15" s="290" t="s">
        <v>72</v>
      </c>
      <c r="AA15" s="290" t="s">
        <v>1062</v>
      </c>
      <c r="AN15" s="290" t="s">
        <v>1063</v>
      </c>
      <c r="BA15" s="290" t="s">
        <v>1069</v>
      </c>
      <c r="BN15" s="290" t="s">
        <v>945</v>
      </c>
    </row>
    <row r="16" spans="1:77">
      <c r="A16" s="290" t="s">
        <v>1065</v>
      </c>
      <c r="G16" s="290" t="s">
        <v>953</v>
      </c>
      <c r="N16" s="290" t="s">
        <v>76</v>
      </c>
      <c r="T16" s="290" t="s">
        <v>961</v>
      </c>
      <c r="AA16" s="290" t="s">
        <v>1067</v>
      </c>
      <c r="AN16" s="290" t="s">
        <v>1068</v>
      </c>
      <c r="BA16" s="290" t="s">
        <v>1073</v>
      </c>
      <c r="BN16" s="290" t="s">
        <v>1726</v>
      </c>
    </row>
    <row r="17" spans="1:66">
      <c r="A17" s="290" t="s">
        <v>1189</v>
      </c>
      <c r="G17" s="290" t="s">
        <v>954</v>
      </c>
      <c r="N17" s="290" t="s">
        <v>1071</v>
      </c>
      <c r="T17" s="290" t="s">
        <v>962</v>
      </c>
      <c r="AA17" s="290" t="s">
        <v>1203</v>
      </c>
      <c r="AN17" s="290" t="s">
        <v>1072</v>
      </c>
      <c r="BA17" s="290" t="s">
        <v>1076</v>
      </c>
      <c r="BN17" s="290" t="s">
        <v>1082</v>
      </c>
    </row>
    <row r="18" spans="1:66">
      <c r="A18" s="290" t="s">
        <v>1074</v>
      </c>
      <c r="G18" s="290" t="s">
        <v>955</v>
      </c>
      <c r="N18" s="290" t="s">
        <v>1727</v>
      </c>
      <c r="T18" s="290" t="s">
        <v>963</v>
      </c>
      <c r="AA18" s="290" t="s">
        <v>1075</v>
      </c>
      <c r="AN18" s="290" t="s">
        <v>940</v>
      </c>
      <c r="BA18" s="290" t="s">
        <v>1078</v>
      </c>
      <c r="BN18" s="290" t="s">
        <v>1190</v>
      </c>
    </row>
    <row r="19" spans="1:66">
      <c r="A19" s="290" t="s">
        <v>1077</v>
      </c>
      <c r="G19" s="290" t="s">
        <v>960</v>
      </c>
      <c r="N19" s="290" t="s">
        <v>937</v>
      </c>
      <c r="T19" s="290" t="s">
        <v>859</v>
      </c>
      <c r="AA19" s="290" t="s">
        <v>938</v>
      </c>
      <c r="AN19" s="290" t="s">
        <v>941</v>
      </c>
      <c r="BA19" s="290" t="s">
        <v>1081</v>
      </c>
      <c r="BN19" s="290" t="s">
        <v>1160</v>
      </c>
    </row>
    <row r="20" spans="1:66">
      <c r="A20" s="290" t="s">
        <v>931</v>
      </c>
      <c r="G20" s="290" t="s">
        <v>1100</v>
      </c>
      <c r="N20" s="290" t="s">
        <v>1080</v>
      </c>
      <c r="T20" s="290" t="s">
        <v>1085</v>
      </c>
      <c r="AA20" s="290" t="s">
        <v>939</v>
      </c>
      <c r="AN20" s="290" t="s">
        <v>942</v>
      </c>
      <c r="BA20" s="290" t="s">
        <v>1087</v>
      </c>
      <c r="BN20" s="290" t="s">
        <v>1162</v>
      </c>
    </row>
    <row r="21" spans="1:66">
      <c r="A21" s="290" t="s">
        <v>1083</v>
      </c>
      <c r="G21" s="290" t="s">
        <v>1104</v>
      </c>
      <c r="N21" s="290" t="s">
        <v>1084</v>
      </c>
      <c r="T21" s="290" t="s">
        <v>1089</v>
      </c>
      <c r="AA21" s="290" t="s">
        <v>943</v>
      </c>
      <c r="AN21" s="290" t="s">
        <v>1086</v>
      </c>
      <c r="BA21" s="290" t="s">
        <v>1092</v>
      </c>
      <c r="BN21" s="290" t="s">
        <v>1191</v>
      </c>
    </row>
    <row r="22" spans="1:66">
      <c r="A22" s="290" t="s">
        <v>1728</v>
      </c>
      <c r="G22" s="290" t="s">
        <v>1172</v>
      </c>
      <c r="N22" s="290" t="s">
        <v>1088</v>
      </c>
      <c r="AA22" s="290" t="s">
        <v>1090</v>
      </c>
      <c r="AN22" s="290" t="s">
        <v>1091</v>
      </c>
      <c r="BA22" s="290" t="s">
        <v>1097</v>
      </c>
      <c r="BN22" s="290" t="s">
        <v>1192</v>
      </c>
    </row>
    <row r="23" spans="1:66">
      <c r="A23" s="290" t="s">
        <v>1093</v>
      </c>
      <c r="G23" s="290" t="s">
        <v>1541</v>
      </c>
      <c r="N23" s="290" t="s">
        <v>1094</v>
      </c>
      <c r="AA23" s="290" t="s">
        <v>1095</v>
      </c>
      <c r="AN23" s="290" t="s">
        <v>1096</v>
      </c>
      <c r="BA23" s="290" t="s">
        <v>1216</v>
      </c>
      <c r="BN23" s="290" t="s">
        <v>1729</v>
      </c>
    </row>
    <row r="24" spans="1:66">
      <c r="A24" s="290" t="s">
        <v>1098</v>
      </c>
      <c r="N24" s="290" t="s">
        <v>69</v>
      </c>
      <c r="AA24" s="290" t="s">
        <v>71</v>
      </c>
      <c r="AN24" s="290" t="s">
        <v>1099</v>
      </c>
      <c r="BA24" s="290" t="s">
        <v>944</v>
      </c>
      <c r="BN24" s="290" t="s">
        <v>1204</v>
      </c>
    </row>
    <row r="25" spans="1:66">
      <c r="A25" s="290" t="s">
        <v>933</v>
      </c>
      <c r="N25" s="290" t="s">
        <v>1101</v>
      </c>
      <c r="AA25" s="290" t="s">
        <v>1102</v>
      </c>
      <c r="AN25" s="290" t="s">
        <v>1328</v>
      </c>
      <c r="BA25" s="290" t="s">
        <v>79</v>
      </c>
      <c r="BN25" s="290" t="s">
        <v>1205</v>
      </c>
    </row>
    <row r="26" spans="1:66">
      <c r="A26" s="290" t="s">
        <v>934</v>
      </c>
      <c r="N26" s="290" t="s">
        <v>1103</v>
      </c>
      <c r="AA26" s="290" t="s">
        <v>947</v>
      </c>
      <c r="AN26" s="290" t="s">
        <v>1730</v>
      </c>
      <c r="BA26" s="290" t="s">
        <v>946</v>
      </c>
      <c r="BN26" s="290" t="s">
        <v>1056</v>
      </c>
    </row>
    <row r="27" spans="1:66">
      <c r="A27" s="290" t="s">
        <v>935</v>
      </c>
      <c r="N27" s="290" t="s">
        <v>1105</v>
      </c>
      <c r="AA27" s="290" t="s">
        <v>1106</v>
      </c>
      <c r="BA27" s="290" t="s">
        <v>587</v>
      </c>
      <c r="BN27" s="290" t="s">
        <v>1331</v>
      </c>
    </row>
    <row r="28" spans="1:66">
      <c r="A28" s="290" t="s">
        <v>936</v>
      </c>
      <c r="N28" s="290" t="s">
        <v>1731</v>
      </c>
      <c r="AA28" s="290" t="s">
        <v>1107</v>
      </c>
      <c r="BA28" s="290" t="s">
        <v>1111</v>
      </c>
      <c r="BN28" s="290" t="s">
        <v>1333</v>
      </c>
    </row>
    <row r="29" spans="1:66">
      <c r="A29" s="290" t="s">
        <v>1108</v>
      </c>
      <c r="N29" s="290" t="s">
        <v>1109</v>
      </c>
      <c r="AA29" s="290" t="s">
        <v>1110</v>
      </c>
      <c r="BA29" s="290" t="s">
        <v>1220</v>
      </c>
      <c r="BN29" s="290" t="s">
        <v>1605</v>
      </c>
    </row>
    <row r="30" spans="1:66">
      <c r="A30" s="290" t="s">
        <v>1112</v>
      </c>
      <c r="N30" s="290" t="s">
        <v>1113</v>
      </c>
      <c r="AA30" s="290" t="s">
        <v>1114</v>
      </c>
      <c r="BA30" s="290" t="s">
        <v>1119</v>
      </c>
      <c r="BN30" s="290" t="s">
        <v>1732</v>
      </c>
    </row>
    <row r="31" spans="1:66">
      <c r="A31" s="290" t="s">
        <v>1115</v>
      </c>
      <c r="N31" s="290" t="s">
        <v>1116</v>
      </c>
      <c r="AA31" s="290" t="s">
        <v>1117</v>
      </c>
      <c r="BA31" s="290" t="s">
        <v>1121</v>
      </c>
      <c r="BN31" s="290" t="s">
        <v>1733</v>
      </c>
    </row>
    <row r="32" spans="1:66">
      <c r="A32" s="290" t="s">
        <v>1118</v>
      </c>
      <c r="N32" s="290" t="s">
        <v>1734</v>
      </c>
      <c r="AA32" s="290" t="s">
        <v>1156</v>
      </c>
      <c r="BA32" s="290" t="s">
        <v>1123</v>
      </c>
      <c r="BN32" s="290" t="s">
        <v>1735</v>
      </c>
    </row>
    <row r="33" spans="1:66">
      <c r="A33" s="290" t="s">
        <v>1120</v>
      </c>
      <c r="N33" s="290" t="s">
        <v>1319</v>
      </c>
      <c r="AA33" s="290" t="s">
        <v>1325</v>
      </c>
      <c r="BA33" s="290" t="s">
        <v>1157</v>
      </c>
      <c r="BN33" s="290" t="s">
        <v>1736</v>
      </c>
    </row>
    <row r="34" spans="1:66">
      <c r="A34" s="290" t="s">
        <v>1122</v>
      </c>
      <c r="N34" s="290" t="s">
        <v>1322</v>
      </c>
      <c r="AA34" s="290" t="s">
        <v>1737</v>
      </c>
      <c r="BA34" s="290" t="s">
        <v>1738</v>
      </c>
      <c r="BN34" s="290" t="s">
        <v>1739</v>
      </c>
    </row>
    <row r="35" spans="1:66">
      <c r="A35" s="290" t="s">
        <v>1124</v>
      </c>
      <c r="N35" s="290" t="s">
        <v>1740</v>
      </c>
      <c r="AA35" s="290" t="s">
        <v>1741</v>
      </c>
      <c r="BA35" s="290" t="s">
        <v>1175</v>
      </c>
    </row>
    <row r="36" spans="1:66">
      <c r="A36" s="290" t="s">
        <v>1125</v>
      </c>
      <c r="BA36" s="290" t="s">
        <v>1519</v>
      </c>
    </row>
    <row r="37" spans="1:66">
      <c r="A37" s="290" t="s">
        <v>1126</v>
      </c>
      <c r="BA37" s="290" t="s">
        <v>1542</v>
      </c>
    </row>
    <row r="38" spans="1:66">
      <c r="A38" s="290" t="s">
        <v>1193</v>
      </c>
    </row>
    <row r="39" spans="1:66">
      <c r="A39" s="290" t="s">
        <v>1194</v>
      </c>
    </row>
    <row r="40" spans="1:66">
      <c r="A40" s="290" t="s">
        <v>1155</v>
      </c>
    </row>
    <row r="41" spans="1:66">
      <c r="A41" s="290" t="s">
        <v>1335</v>
      </c>
    </row>
    <row r="42" spans="1:66">
      <c r="A42" s="290" t="s">
        <v>1513</v>
      </c>
    </row>
    <row r="43" spans="1:66">
      <c r="A43" s="290" t="s">
        <v>1515</v>
      </c>
    </row>
    <row r="44" spans="1:66">
      <c r="A44" s="290" t="s">
        <v>1517</v>
      </c>
    </row>
    <row r="45" spans="1:66">
      <c r="A45" s="290" t="s">
        <v>1742</v>
      </c>
    </row>
    <row r="46" spans="1:66">
      <c r="A46" s="290" t="s">
        <v>1743</v>
      </c>
    </row>
    <row r="47" spans="1:66">
      <c r="A47" s="290" t="s">
        <v>1744</v>
      </c>
    </row>
    <row r="48" spans="1:66">
      <c r="A48" s="290" t="s">
        <v>1745</v>
      </c>
    </row>
    <row r="49" spans="1:1">
      <c r="A49" s="290" t="s">
        <v>1746</v>
      </c>
    </row>
    <row r="77" spans="13:27">
      <c r="M77" s="290" t="s">
        <v>1747</v>
      </c>
      <c r="N77" s="290" t="s">
        <v>1004</v>
      </c>
      <c r="O77" s="290" t="s">
        <v>1748</v>
      </c>
      <c r="P77" s="290" t="s">
        <v>1749</v>
      </c>
      <c r="T77" s="290" t="s">
        <v>1004</v>
      </c>
      <c r="U77" s="290" t="s">
        <v>1007</v>
      </c>
      <c r="V77" s="290" t="s">
        <v>1750</v>
      </c>
      <c r="Z77" s="290" t="s">
        <v>1009</v>
      </c>
      <c r="AA77" s="290" t="s">
        <v>1012</v>
      </c>
    </row>
    <row r="78" spans="13:27">
      <c r="M78" s="290" t="s">
        <v>1747</v>
      </c>
      <c r="N78" s="290" t="s">
        <v>1007</v>
      </c>
      <c r="O78" s="290" t="s">
        <v>1751</v>
      </c>
      <c r="P78" s="290" t="s">
        <v>1752</v>
      </c>
      <c r="V78" s="290" t="s">
        <v>1017</v>
      </c>
    </row>
    <row r="79" spans="13:27">
      <c r="M79" s="290" t="s">
        <v>1747</v>
      </c>
      <c r="N79" s="290" t="s">
        <v>1750</v>
      </c>
      <c r="O79" s="290" t="s">
        <v>1753</v>
      </c>
      <c r="P79" s="290" t="s">
        <v>1754</v>
      </c>
    </row>
    <row r="80" spans="13:27">
      <c r="M80" s="290" t="s">
        <v>1747</v>
      </c>
      <c r="N80" s="290" t="s">
        <v>1017</v>
      </c>
      <c r="O80" s="290" t="s">
        <v>1755</v>
      </c>
      <c r="P80" s="290" t="s">
        <v>1756</v>
      </c>
    </row>
    <row r="81" spans="13:32">
      <c r="M81" s="290" t="s">
        <v>1747</v>
      </c>
      <c r="N81" s="290" t="s">
        <v>1009</v>
      </c>
      <c r="O81" s="290" t="s">
        <v>1757</v>
      </c>
      <c r="P81" s="290" t="s">
        <v>1758</v>
      </c>
    </row>
    <row r="82" spans="13:32">
      <c r="M82" s="290" t="s">
        <v>1747</v>
      </c>
      <c r="N82" s="290" t="s">
        <v>1012</v>
      </c>
      <c r="O82" s="290" t="s">
        <v>1759</v>
      </c>
      <c r="P82" s="290" t="s">
        <v>1760</v>
      </c>
    </row>
    <row r="87" spans="13:32">
      <c r="AF87" s="290" t="s">
        <v>918</v>
      </c>
    </row>
    <row r="88" spans="13:32">
      <c r="AF88" s="290" t="s">
        <v>918</v>
      </c>
    </row>
    <row r="117" spans="47:47" ht="13" customHeight="1"/>
    <row r="118" spans="47:47" ht="13" customHeight="1"/>
    <row r="119" spans="47:47" ht="13" customHeight="1"/>
    <row r="120" spans="47:47" ht="13" customHeight="1"/>
    <row r="121" spans="47:47" ht="13" customHeight="1">
      <c r="AU121" s="290" t="s">
        <v>918</v>
      </c>
    </row>
    <row r="122" spans="47:47" ht="13" customHeight="1">
      <c r="AU122" s="290" t="s">
        <v>918</v>
      </c>
    </row>
    <row r="123" spans="47:47" ht="13" customHeight="1">
      <c r="AU123" s="290" t="s">
        <v>918</v>
      </c>
    </row>
    <row r="124" spans="47:47" ht="13" customHeight="1">
      <c r="AU124" s="290" t="s">
        <v>918</v>
      </c>
    </row>
    <row r="125" spans="47:47" ht="13" customHeight="1">
      <c r="AU125" s="290" t="s">
        <v>918</v>
      </c>
    </row>
    <row r="126" spans="47:47" ht="13" customHeight="1">
      <c r="AU126" s="290" t="s">
        <v>918</v>
      </c>
    </row>
    <row r="127" spans="47:47" ht="13" customHeight="1">
      <c r="AU127" s="290" t="s">
        <v>918</v>
      </c>
    </row>
    <row r="128" spans="47:47" ht="13" customHeight="1">
      <c r="AU128" s="290" t="s">
        <v>918</v>
      </c>
    </row>
    <row r="129" spans="47:47">
      <c r="AU129" s="290" t="s">
        <v>918</v>
      </c>
    </row>
    <row r="130" spans="47:47">
      <c r="AU130" s="290" t="s">
        <v>918</v>
      </c>
    </row>
    <row r="131" spans="47:47">
      <c r="AU131" s="290" t="s">
        <v>918</v>
      </c>
    </row>
    <row r="132" spans="47:47">
      <c r="AU132" s="290" t="s">
        <v>918</v>
      </c>
    </row>
    <row r="343" spans="38:38" ht="13" customHeight="1"/>
    <row r="344" spans="38:38" ht="13" customHeight="1"/>
    <row r="345" spans="38:38" ht="13" customHeight="1"/>
    <row r="346" spans="38:38" ht="13" customHeight="1"/>
    <row r="347" spans="38:38" ht="13" customHeight="1">
      <c r="AL347" s="290" t="s">
        <v>918</v>
      </c>
    </row>
    <row r="348" spans="38:38" ht="13" customHeight="1">
      <c r="AL348" s="290" t="s">
        <v>918</v>
      </c>
    </row>
    <row r="349" spans="38:38" ht="13" customHeight="1">
      <c r="AL349" s="290" t="s">
        <v>918</v>
      </c>
    </row>
    <row r="350" spans="38:38" ht="13" customHeight="1">
      <c r="AL350" s="290" t="s">
        <v>918</v>
      </c>
    </row>
    <row r="351" spans="38:38">
      <c r="AL351" s="290" t="s">
        <v>918</v>
      </c>
    </row>
    <row r="352" spans="38:38">
      <c r="AL352" s="290" t="s">
        <v>918</v>
      </c>
    </row>
    <row r="353" spans="38:38">
      <c r="AL353" s="290" t="s">
        <v>918</v>
      </c>
    </row>
    <row r="354" spans="38:38">
      <c r="AL354" s="290" t="s">
        <v>918</v>
      </c>
    </row>
  </sheetData>
  <sheetProtection sheet="1" objects="1" scenarios="1"/>
  <mergeCells count="6">
    <mergeCell ref="BN4:BY4"/>
    <mergeCell ref="A4:L4"/>
    <mergeCell ref="N4:Y4"/>
    <mergeCell ref="AA4:AL4"/>
    <mergeCell ref="AN4:AY4"/>
    <mergeCell ref="BA4:BL4"/>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36"/>
  <sheetViews>
    <sheetView tabSelected="1" view="pageBreakPreview" zoomScale="90" zoomScaleNormal="100" zoomScaleSheetLayoutView="90" workbookViewId="0">
      <selection activeCell="C19" sqref="C19:G19"/>
    </sheetView>
  </sheetViews>
  <sheetFormatPr defaultRowHeight="16.5"/>
  <cols>
    <col min="1" max="1" width="5.08984375" style="49" customWidth="1"/>
    <col min="2" max="2" width="9" style="49" customWidth="1"/>
    <col min="3" max="3" width="9" style="49"/>
    <col min="4" max="4" width="5.08984375" style="49" customWidth="1"/>
    <col min="5" max="10" width="9" style="49"/>
    <col min="11" max="11" width="8.1796875" style="49" customWidth="1"/>
    <col min="12" max="256" width="9" style="49"/>
    <col min="257" max="257" width="5.08984375" style="49" customWidth="1"/>
    <col min="258" max="259" width="9" style="49"/>
    <col min="260" max="260" width="5.08984375" style="49" customWidth="1"/>
    <col min="261" max="266" width="9" style="49"/>
    <col min="267" max="267" width="8.1796875" style="49" customWidth="1"/>
    <col min="268" max="512" width="9" style="49"/>
    <col min="513" max="513" width="5.08984375" style="49" customWidth="1"/>
    <col min="514" max="515" width="9" style="49"/>
    <col min="516" max="516" width="5.08984375" style="49" customWidth="1"/>
    <col min="517" max="522" width="9" style="49"/>
    <col min="523" max="523" width="8.1796875" style="49" customWidth="1"/>
    <col min="524" max="768" width="9" style="49"/>
    <col min="769" max="769" width="5.08984375" style="49" customWidth="1"/>
    <col min="770" max="771" width="9" style="49"/>
    <col min="772" max="772" width="5.08984375" style="49" customWidth="1"/>
    <col min="773" max="778" width="9" style="49"/>
    <col min="779" max="779" width="8.1796875" style="49" customWidth="1"/>
    <col min="780" max="1024" width="9" style="49"/>
    <col min="1025" max="1025" width="5.08984375" style="49" customWidth="1"/>
    <col min="1026" max="1027" width="9" style="49"/>
    <col min="1028" max="1028" width="5.08984375" style="49" customWidth="1"/>
    <col min="1029" max="1034" width="9" style="49"/>
    <col min="1035" max="1035" width="8.1796875" style="49" customWidth="1"/>
    <col min="1036" max="1280" width="9" style="49"/>
    <col min="1281" max="1281" width="5.08984375" style="49" customWidth="1"/>
    <col min="1282" max="1283" width="9" style="49"/>
    <col min="1284" max="1284" width="5.08984375" style="49" customWidth="1"/>
    <col min="1285" max="1290" width="9" style="49"/>
    <col min="1291" max="1291" width="8.1796875" style="49" customWidth="1"/>
    <col min="1292" max="1536" width="9" style="49"/>
    <col min="1537" max="1537" width="5.08984375" style="49" customWidth="1"/>
    <col min="1538" max="1539" width="9" style="49"/>
    <col min="1540" max="1540" width="5.08984375" style="49" customWidth="1"/>
    <col min="1541" max="1546" width="9" style="49"/>
    <col min="1547" max="1547" width="8.1796875" style="49" customWidth="1"/>
    <col min="1548" max="1792" width="9" style="49"/>
    <col min="1793" max="1793" width="5.08984375" style="49" customWidth="1"/>
    <col min="1794" max="1795" width="9" style="49"/>
    <col min="1796" max="1796" width="5.08984375" style="49" customWidth="1"/>
    <col min="1797" max="1802" width="9" style="49"/>
    <col min="1803" max="1803" width="8.1796875" style="49" customWidth="1"/>
    <col min="1804" max="2048" width="9" style="49"/>
    <col min="2049" max="2049" width="5.08984375" style="49" customWidth="1"/>
    <col min="2050" max="2051" width="9" style="49"/>
    <col min="2052" max="2052" width="5.08984375" style="49" customWidth="1"/>
    <col min="2053" max="2058" width="9" style="49"/>
    <col min="2059" max="2059" width="8.1796875" style="49" customWidth="1"/>
    <col min="2060" max="2304" width="9" style="49"/>
    <col min="2305" max="2305" width="5.08984375" style="49" customWidth="1"/>
    <col min="2306" max="2307" width="9" style="49"/>
    <col min="2308" max="2308" width="5.08984375" style="49" customWidth="1"/>
    <col min="2309" max="2314" width="9" style="49"/>
    <col min="2315" max="2315" width="8.1796875" style="49" customWidth="1"/>
    <col min="2316" max="2560" width="9" style="49"/>
    <col min="2561" max="2561" width="5.08984375" style="49" customWidth="1"/>
    <col min="2562" max="2563" width="9" style="49"/>
    <col min="2564" max="2564" width="5.08984375" style="49" customWidth="1"/>
    <col min="2565" max="2570" width="9" style="49"/>
    <col min="2571" max="2571" width="8.1796875" style="49" customWidth="1"/>
    <col min="2572" max="2816" width="9" style="49"/>
    <col min="2817" max="2817" width="5.08984375" style="49" customWidth="1"/>
    <col min="2818" max="2819" width="9" style="49"/>
    <col min="2820" max="2820" width="5.08984375" style="49" customWidth="1"/>
    <col min="2821" max="2826" width="9" style="49"/>
    <col min="2827" max="2827" width="8.1796875" style="49" customWidth="1"/>
    <col min="2828" max="3072" width="9" style="49"/>
    <col min="3073" max="3073" width="5.08984375" style="49" customWidth="1"/>
    <col min="3074" max="3075" width="9" style="49"/>
    <col min="3076" max="3076" width="5.08984375" style="49" customWidth="1"/>
    <col min="3077" max="3082" width="9" style="49"/>
    <col min="3083" max="3083" width="8.1796875" style="49" customWidth="1"/>
    <col min="3084" max="3328" width="9" style="49"/>
    <col min="3329" max="3329" width="5.08984375" style="49" customWidth="1"/>
    <col min="3330" max="3331" width="9" style="49"/>
    <col min="3332" max="3332" width="5.08984375" style="49" customWidth="1"/>
    <col min="3333" max="3338" width="9" style="49"/>
    <col min="3339" max="3339" width="8.1796875" style="49" customWidth="1"/>
    <col min="3340" max="3584" width="9" style="49"/>
    <col min="3585" max="3585" width="5.08984375" style="49" customWidth="1"/>
    <col min="3586" max="3587" width="9" style="49"/>
    <col min="3588" max="3588" width="5.08984375" style="49" customWidth="1"/>
    <col min="3589" max="3594" width="9" style="49"/>
    <col min="3595" max="3595" width="8.1796875" style="49" customWidth="1"/>
    <col min="3596" max="3840" width="9" style="49"/>
    <col min="3841" max="3841" width="5.08984375" style="49" customWidth="1"/>
    <col min="3842" max="3843" width="9" style="49"/>
    <col min="3844" max="3844" width="5.08984375" style="49" customWidth="1"/>
    <col min="3845" max="3850" width="9" style="49"/>
    <col min="3851" max="3851" width="8.1796875" style="49" customWidth="1"/>
    <col min="3852" max="4096" width="9" style="49"/>
    <col min="4097" max="4097" width="5.08984375" style="49" customWidth="1"/>
    <col min="4098" max="4099" width="9" style="49"/>
    <col min="4100" max="4100" width="5.08984375" style="49" customWidth="1"/>
    <col min="4101" max="4106" width="9" style="49"/>
    <col min="4107" max="4107" width="8.1796875" style="49" customWidth="1"/>
    <col min="4108" max="4352" width="9" style="49"/>
    <col min="4353" max="4353" width="5.08984375" style="49" customWidth="1"/>
    <col min="4354" max="4355" width="9" style="49"/>
    <col min="4356" max="4356" width="5.08984375" style="49" customWidth="1"/>
    <col min="4357" max="4362" width="9" style="49"/>
    <col min="4363" max="4363" width="8.1796875" style="49" customWidth="1"/>
    <col min="4364" max="4608" width="9" style="49"/>
    <col min="4609" max="4609" width="5.08984375" style="49" customWidth="1"/>
    <col min="4610" max="4611" width="9" style="49"/>
    <col min="4612" max="4612" width="5.08984375" style="49" customWidth="1"/>
    <col min="4613" max="4618" width="9" style="49"/>
    <col min="4619" max="4619" width="8.1796875" style="49" customWidth="1"/>
    <col min="4620" max="4864" width="9" style="49"/>
    <col min="4865" max="4865" width="5.08984375" style="49" customWidth="1"/>
    <col min="4866" max="4867" width="9" style="49"/>
    <col min="4868" max="4868" width="5.08984375" style="49" customWidth="1"/>
    <col min="4869" max="4874" width="9" style="49"/>
    <col min="4875" max="4875" width="8.1796875" style="49" customWidth="1"/>
    <col min="4876" max="5120" width="9" style="49"/>
    <col min="5121" max="5121" width="5.08984375" style="49" customWidth="1"/>
    <col min="5122" max="5123" width="9" style="49"/>
    <col min="5124" max="5124" width="5.08984375" style="49" customWidth="1"/>
    <col min="5125" max="5130" width="9" style="49"/>
    <col min="5131" max="5131" width="8.1796875" style="49" customWidth="1"/>
    <col min="5132" max="5376" width="9" style="49"/>
    <col min="5377" max="5377" width="5.08984375" style="49" customWidth="1"/>
    <col min="5378" max="5379" width="9" style="49"/>
    <col min="5380" max="5380" width="5.08984375" style="49" customWidth="1"/>
    <col min="5381" max="5386" width="9" style="49"/>
    <col min="5387" max="5387" width="8.1796875" style="49" customWidth="1"/>
    <col min="5388" max="5632" width="9" style="49"/>
    <col min="5633" max="5633" width="5.08984375" style="49" customWidth="1"/>
    <col min="5634" max="5635" width="9" style="49"/>
    <col min="5636" max="5636" width="5.08984375" style="49" customWidth="1"/>
    <col min="5637" max="5642" width="9" style="49"/>
    <col min="5643" max="5643" width="8.1796875" style="49" customWidth="1"/>
    <col min="5644" max="5888" width="9" style="49"/>
    <col min="5889" max="5889" width="5.08984375" style="49" customWidth="1"/>
    <col min="5890" max="5891" width="9" style="49"/>
    <col min="5892" max="5892" width="5.08984375" style="49" customWidth="1"/>
    <col min="5893" max="5898" width="9" style="49"/>
    <col min="5899" max="5899" width="8.1796875" style="49" customWidth="1"/>
    <col min="5900" max="6144" width="9" style="49"/>
    <col min="6145" max="6145" width="5.08984375" style="49" customWidth="1"/>
    <col min="6146" max="6147" width="9" style="49"/>
    <col min="6148" max="6148" width="5.08984375" style="49" customWidth="1"/>
    <col min="6149" max="6154" width="9" style="49"/>
    <col min="6155" max="6155" width="8.1796875" style="49" customWidth="1"/>
    <col min="6156" max="6400" width="9" style="49"/>
    <col min="6401" max="6401" width="5.08984375" style="49" customWidth="1"/>
    <col min="6402" max="6403" width="9" style="49"/>
    <col min="6404" max="6404" width="5.08984375" style="49" customWidth="1"/>
    <col min="6405" max="6410" width="9" style="49"/>
    <col min="6411" max="6411" width="8.1796875" style="49" customWidth="1"/>
    <col min="6412" max="6656" width="9" style="49"/>
    <col min="6657" max="6657" width="5.08984375" style="49" customWidth="1"/>
    <col min="6658" max="6659" width="9" style="49"/>
    <col min="6660" max="6660" width="5.08984375" style="49" customWidth="1"/>
    <col min="6661" max="6666" width="9" style="49"/>
    <col min="6667" max="6667" width="8.1796875" style="49" customWidth="1"/>
    <col min="6668" max="6912" width="9" style="49"/>
    <col min="6913" max="6913" width="5.08984375" style="49" customWidth="1"/>
    <col min="6914" max="6915" width="9" style="49"/>
    <col min="6916" max="6916" width="5.08984375" style="49" customWidth="1"/>
    <col min="6917" max="6922" width="9" style="49"/>
    <col min="6923" max="6923" width="8.1796875" style="49" customWidth="1"/>
    <col min="6924" max="7168" width="9" style="49"/>
    <col min="7169" max="7169" width="5.08984375" style="49" customWidth="1"/>
    <col min="7170" max="7171" width="9" style="49"/>
    <col min="7172" max="7172" width="5.08984375" style="49" customWidth="1"/>
    <col min="7173" max="7178" width="9" style="49"/>
    <col min="7179" max="7179" width="8.1796875" style="49" customWidth="1"/>
    <col min="7180" max="7424" width="9" style="49"/>
    <col min="7425" max="7425" width="5.08984375" style="49" customWidth="1"/>
    <col min="7426" max="7427" width="9" style="49"/>
    <col min="7428" max="7428" width="5.08984375" style="49" customWidth="1"/>
    <col min="7429" max="7434" width="9" style="49"/>
    <col min="7435" max="7435" width="8.1796875" style="49" customWidth="1"/>
    <col min="7436" max="7680" width="9" style="49"/>
    <col min="7681" max="7681" width="5.08984375" style="49" customWidth="1"/>
    <col min="7682" max="7683" width="9" style="49"/>
    <col min="7684" max="7684" width="5.08984375" style="49" customWidth="1"/>
    <col min="7685" max="7690" width="9" style="49"/>
    <col min="7691" max="7691" width="8.1796875" style="49" customWidth="1"/>
    <col min="7692" max="7936" width="9" style="49"/>
    <col min="7937" max="7937" width="5.08984375" style="49" customWidth="1"/>
    <col min="7938" max="7939" width="9" style="49"/>
    <col min="7940" max="7940" width="5.08984375" style="49" customWidth="1"/>
    <col min="7941" max="7946" width="9" style="49"/>
    <col min="7947" max="7947" width="8.1796875" style="49" customWidth="1"/>
    <col min="7948" max="8192" width="9" style="49"/>
    <col min="8193" max="8193" width="5.08984375" style="49" customWidth="1"/>
    <col min="8194" max="8195" width="9" style="49"/>
    <col min="8196" max="8196" width="5.08984375" style="49" customWidth="1"/>
    <col min="8197" max="8202" width="9" style="49"/>
    <col min="8203" max="8203" width="8.1796875" style="49" customWidth="1"/>
    <col min="8204" max="8448" width="9" style="49"/>
    <col min="8449" max="8449" width="5.08984375" style="49" customWidth="1"/>
    <col min="8450" max="8451" width="9" style="49"/>
    <col min="8452" max="8452" width="5.08984375" style="49" customWidth="1"/>
    <col min="8453" max="8458" width="9" style="49"/>
    <col min="8459" max="8459" width="8.1796875" style="49" customWidth="1"/>
    <col min="8460" max="8704" width="9" style="49"/>
    <col min="8705" max="8705" width="5.08984375" style="49" customWidth="1"/>
    <col min="8706" max="8707" width="9" style="49"/>
    <col min="8708" max="8708" width="5.08984375" style="49" customWidth="1"/>
    <col min="8709" max="8714" width="9" style="49"/>
    <col min="8715" max="8715" width="8.1796875" style="49" customWidth="1"/>
    <col min="8716" max="8960" width="9" style="49"/>
    <col min="8961" max="8961" width="5.08984375" style="49" customWidth="1"/>
    <col min="8962" max="8963" width="9" style="49"/>
    <col min="8964" max="8964" width="5.08984375" style="49" customWidth="1"/>
    <col min="8965" max="8970" width="9" style="49"/>
    <col min="8971" max="8971" width="8.1796875" style="49" customWidth="1"/>
    <col min="8972" max="9216" width="9" style="49"/>
    <col min="9217" max="9217" width="5.08984375" style="49" customWidth="1"/>
    <col min="9218" max="9219" width="9" style="49"/>
    <col min="9220" max="9220" width="5.08984375" style="49" customWidth="1"/>
    <col min="9221" max="9226" width="9" style="49"/>
    <col min="9227" max="9227" width="8.1796875" style="49" customWidth="1"/>
    <col min="9228" max="9472" width="9" style="49"/>
    <col min="9473" max="9473" width="5.08984375" style="49" customWidth="1"/>
    <col min="9474" max="9475" width="9" style="49"/>
    <col min="9476" max="9476" width="5.08984375" style="49" customWidth="1"/>
    <col min="9477" max="9482" width="9" style="49"/>
    <col min="9483" max="9483" width="8.1796875" style="49" customWidth="1"/>
    <col min="9484" max="9728" width="9" style="49"/>
    <col min="9729" max="9729" width="5.08984375" style="49" customWidth="1"/>
    <col min="9730" max="9731" width="9" style="49"/>
    <col min="9732" max="9732" width="5.08984375" style="49" customWidth="1"/>
    <col min="9733" max="9738" width="9" style="49"/>
    <col min="9739" max="9739" width="8.1796875" style="49" customWidth="1"/>
    <col min="9740" max="9984" width="9" style="49"/>
    <col min="9985" max="9985" width="5.08984375" style="49" customWidth="1"/>
    <col min="9986" max="9987" width="9" style="49"/>
    <col min="9988" max="9988" width="5.08984375" style="49" customWidth="1"/>
    <col min="9989" max="9994" width="9" style="49"/>
    <col min="9995" max="9995" width="8.1796875" style="49" customWidth="1"/>
    <col min="9996" max="10240" width="9" style="49"/>
    <col min="10241" max="10241" width="5.08984375" style="49" customWidth="1"/>
    <col min="10242" max="10243" width="9" style="49"/>
    <col min="10244" max="10244" width="5.08984375" style="49" customWidth="1"/>
    <col min="10245" max="10250" width="9" style="49"/>
    <col min="10251" max="10251" width="8.1796875" style="49" customWidth="1"/>
    <col min="10252" max="10496" width="9" style="49"/>
    <col min="10497" max="10497" width="5.08984375" style="49" customWidth="1"/>
    <col min="10498" max="10499" width="9" style="49"/>
    <col min="10500" max="10500" width="5.08984375" style="49" customWidth="1"/>
    <col min="10501" max="10506" width="9" style="49"/>
    <col min="10507" max="10507" width="8.1796875" style="49" customWidth="1"/>
    <col min="10508" max="10752" width="9" style="49"/>
    <col min="10753" max="10753" width="5.08984375" style="49" customWidth="1"/>
    <col min="10754" max="10755" width="9" style="49"/>
    <col min="10756" max="10756" width="5.08984375" style="49" customWidth="1"/>
    <col min="10757" max="10762" width="9" style="49"/>
    <col min="10763" max="10763" width="8.1796875" style="49" customWidth="1"/>
    <col min="10764" max="11008" width="9" style="49"/>
    <col min="11009" max="11009" width="5.08984375" style="49" customWidth="1"/>
    <col min="11010" max="11011" width="9" style="49"/>
    <col min="11012" max="11012" width="5.08984375" style="49" customWidth="1"/>
    <col min="11013" max="11018" width="9" style="49"/>
    <col min="11019" max="11019" width="8.1796875" style="49" customWidth="1"/>
    <col min="11020" max="11264" width="9" style="49"/>
    <col min="11265" max="11265" width="5.08984375" style="49" customWidth="1"/>
    <col min="11266" max="11267" width="9" style="49"/>
    <col min="11268" max="11268" width="5.08984375" style="49" customWidth="1"/>
    <col min="11269" max="11274" width="9" style="49"/>
    <col min="11275" max="11275" width="8.1796875" style="49" customWidth="1"/>
    <col min="11276" max="11520" width="9" style="49"/>
    <col min="11521" max="11521" width="5.08984375" style="49" customWidth="1"/>
    <col min="11522" max="11523" width="9" style="49"/>
    <col min="11524" max="11524" width="5.08984375" style="49" customWidth="1"/>
    <col min="11525" max="11530" width="9" style="49"/>
    <col min="11531" max="11531" width="8.1796875" style="49" customWidth="1"/>
    <col min="11532" max="11776" width="9" style="49"/>
    <col min="11777" max="11777" width="5.08984375" style="49" customWidth="1"/>
    <col min="11778" max="11779" width="9" style="49"/>
    <col min="11780" max="11780" width="5.08984375" style="49" customWidth="1"/>
    <col min="11781" max="11786" width="9" style="49"/>
    <col min="11787" max="11787" width="8.1796875" style="49" customWidth="1"/>
    <col min="11788" max="12032" width="9" style="49"/>
    <col min="12033" max="12033" width="5.08984375" style="49" customWidth="1"/>
    <col min="12034" max="12035" width="9" style="49"/>
    <col min="12036" max="12036" width="5.08984375" style="49" customWidth="1"/>
    <col min="12037" max="12042" width="9" style="49"/>
    <col min="12043" max="12043" width="8.1796875" style="49" customWidth="1"/>
    <col min="12044" max="12288" width="9" style="49"/>
    <col min="12289" max="12289" width="5.08984375" style="49" customWidth="1"/>
    <col min="12290" max="12291" width="9" style="49"/>
    <col min="12292" max="12292" width="5.08984375" style="49" customWidth="1"/>
    <col min="12293" max="12298" width="9" style="49"/>
    <col min="12299" max="12299" width="8.1796875" style="49" customWidth="1"/>
    <col min="12300" max="12544" width="9" style="49"/>
    <col min="12545" max="12545" width="5.08984375" style="49" customWidth="1"/>
    <col min="12546" max="12547" width="9" style="49"/>
    <col min="12548" max="12548" width="5.08984375" style="49" customWidth="1"/>
    <col min="12549" max="12554" width="9" style="49"/>
    <col min="12555" max="12555" width="8.1796875" style="49" customWidth="1"/>
    <col min="12556" max="12800" width="9" style="49"/>
    <col min="12801" max="12801" width="5.08984375" style="49" customWidth="1"/>
    <col min="12802" max="12803" width="9" style="49"/>
    <col min="12804" max="12804" width="5.08984375" style="49" customWidth="1"/>
    <col min="12805" max="12810" width="9" style="49"/>
    <col min="12811" max="12811" width="8.1796875" style="49" customWidth="1"/>
    <col min="12812" max="13056" width="9" style="49"/>
    <col min="13057" max="13057" width="5.08984375" style="49" customWidth="1"/>
    <col min="13058" max="13059" width="9" style="49"/>
    <col min="13060" max="13060" width="5.08984375" style="49" customWidth="1"/>
    <col min="13061" max="13066" width="9" style="49"/>
    <col min="13067" max="13067" width="8.1796875" style="49" customWidth="1"/>
    <col min="13068" max="13312" width="9" style="49"/>
    <col min="13313" max="13313" width="5.08984375" style="49" customWidth="1"/>
    <col min="13314" max="13315" width="9" style="49"/>
    <col min="13316" max="13316" width="5.08984375" style="49" customWidth="1"/>
    <col min="13317" max="13322" width="9" style="49"/>
    <col min="13323" max="13323" width="8.1796875" style="49" customWidth="1"/>
    <col min="13324" max="13568" width="9" style="49"/>
    <col min="13569" max="13569" width="5.08984375" style="49" customWidth="1"/>
    <col min="13570" max="13571" width="9" style="49"/>
    <col min="13572" max="13572" width="5.08984375" style="49" customWidth="1"/>
    <col min="13573" max="13578" width="9" style="49"/>
    <col min="13579" max="13579" width="8.1796875" style="49" customWidth="1"/>
    <col min="13580" max="13824" width="9" style="49"/>
    <col min="13825" max="13825" width="5.08984375" style="49" customWidth="1"/>
    <col min="13826" max="13827" width="9" style="49"/>
    <col min="13828" max="13828" width="5.08984375" style="49" customWidth="1"/>
    <col min="13829" max="13834" width="9" style="49"/>
    <col min="13835" max="13835" width="8.1796875" style="49" customWidth="1"/>
    <col min="13836" max="14080" width="9" style="49"/>
    <col min="14081" max="14081" width="5.08984375" style="49" customWidth="1"/>
    <col min="14082" max="14083" width="9" style="49"/>
    <col min="14084" max="14084" width="5.08984375" style="49" customWidth="1"/>
    <col min="14085" max="14090" width="9" style="49"/>
    <col min="14091" max="14091" width="8.1796875" style="49" customWidth="1"/>
    <col min="14092" max="14336" width="9" style="49"/>
    <col min="14337" max="14337" width="5.08984375" style="49" customWidth="1"/>
    <col min="14338" max="14339" width="9" style="49"/>
    <col min="14340" max="14340" width="5.08984375" style="49" customWidth="1"/>
    <col min="14341" max="14346" width="9" style="49"/>
    <col min="14347" max="14347" width="8.1796875" style="49" customWidth="1"/>
    <col min="14348" max="14592" width="9" style="49"/>
    <col min="14593" max="14593" width="5.08984375" style="49" customWidth="1"/>
    <col min="14594" max="14595" width="9" style="49"/>
    <col min="14596" max="14596" width="5.08984375" style="49" customWidth="1"/>
    <col min="14597" max="14602" width="9" style="49"/>
    <col min="14603" max="14603" width="8.1796875" style="49" customWidth="1"/>
    <col min="14604" max="14848" width="9" style="49"/>
    <col min="14849" max="14849" width="5.08984375" style="49" customWidth="1"/>
    <col min="14850" max="14851" width="9" style="49"/>
    <col min="14852" max="14852" width="5.08984375" style="49" customWidth="1"/>
    <col min="14853" max="14858" width="9" style="49"/>
    <col min="14859" max="14859" width="8.1796875" style="49" customWidth="1"/>
    <col min="14860" max="15104" width="9" style="49"/>
    <col min="15105" max="15105" width="5.08984375" style="49" customWidth="1"/>
    <col min="15106" max="15107" width="9" style="49"/>
    <col min="15108" max="15108" width="5.08984375" style="49" customWidth="1"/>
    <col min="15109" max="15114" width="9" style="49"/>
    <col min="15115" max="15115" width="8.1796875" style="49" customWidth="1"/>
    <col min="15116" max="15360" width="9" style="49"/>
    <col min="15361" max="15361" width="5.08984375" style="49" customWidth="1"/>
    <col min="15362" max="15363" width="9" style="49"/>
    <col min="15364" max="15364" width="5.08984375" style="49" customWidth="1"/>
    <col min="15365" max="15370" width="9" style="49"/>
    <col min="15371" max="15371" width="8.1796875" style="49" customWidth="1"/>
    <col min="15372" max="15616" width="9" style="49"/>
    <col min="15617" max="15617" width="5.08984375" style="49" customWidth="1"/>
    <col min="15618" max="15619" width="9" style="49"/>
    <col min="15620" max="15620" width="5.08984375" style="49" customWidth="1"/>
    <col min="15621" max="15626" width="9" style="49"/>
    <col min="15627" max="15627" width="8.1796875" style="49" customWidth="1"/>
    <col min="15628" max="15872" width="9" style="49"/>
    <col min="15873" max="15873" width="5.08984375" style="49" customWidth="1"/>
    <col min="15874" max="15875" width="9" style="49"/>
    <col min="15876" max="15876" width="5.08984375" style="49" customWidth="1"/>
    <col min="15877" max="15882" width="9" style="49"/>
    <col min="15883" max="15883" width="8.1796875" style="49" customWidth="1"/>
    <col min="15884" max="16128" width="9" style="49"/>
    <col min="16129" max="16129" width="5.08984375" style="49" customWidth="1"/>
    <col min="16130" max="16131" width="9" style="49"/>
    <col min="16132" max="16132" width="5.08984375" style="49" customWidth="1"/>
    <col min="16133" max="16138" width="9" style="49"/>
    <col min="16139" max="16139" width="8.1796875" style="49" customWidth="1"/>
    <col min="16140" max="16384" width="9" style="49"/>
  </cols>
  <sheetData>
    <row r="1" spans="1:11" ht="5.15" customHeight="1">
      <c r="I1" s="50"/>
      <c r="J1" s="50"/>
      <c r="K1" s="50"/>
    </row>
    <row r="2" spans="1:11" ht="39.75" customHeight="1">
      <c r="A2" s="132" t="s">
        <v>74</v>
      </c>
      <c r="B2" s="132"/>
      <c r="C2" s="132"/>
      <c r="D2" s="132"/>
      <c r="E2" s="132"/>
      <c r="F2" s="132"/>
      <c r="G2" s="132"/>
      <c r="H2" s="132"/>
      <c r="I2" s="132"/>
      <c r="J2" s="132"/>
      <c r="K2" s="132"/>
    </row>
    <row r="3" spans="1:11" ht="24" customHeight="1">
      <c r="A3" s="133" t="s">
        <v>65</v>
      </c>
      <c r="B3" s="133"/>
      <c r="C3" s="133"/>
      <c r="D3" s="133"/>
      <c r="E3" s="133"/>
      <c r="F3" s="133"/>
      <c r="G3" s="133"/>
      <c r="H3" s="133"/>
      <c r="I3" s="133"/>
      <c r="J3" s="133"/>
      <c r="K3" s="133"/>
    </row>
    <row r="4" spans="1:11" ht="24" customHeight="1">
      <c r="A4" s="125" t="s">
        <v>63</v>
      </c>
      <c r="B4" s="125"/>
      <c r="C4" s="125"/>
      <c r="D4" s="125"/>
      <c r="E4" s="125"/>
      <c r="F4" s="125"/>
      <c r="G4" s="125"/>
      <c r="H4" s="125"/>
      <c r="I4" s="125"/>
      <c r="J4" s="125"/>
      <c r="K4" s="125"/>
    </row>
    <row r="5" spans="1:11" ht="24" customHeight="1">
      <c r="A5" s="125" t="s">
        <v>1149</v>
      </c>
      <c r="B5" s="125"/>
      <c r="C5" s="125"/>
      <c r="D5" s="125"/>
      <c r="E5" s="125"/>
      <c r="F5" s="125"/>
      <c r="G5" s="125"/>
      <c r="H5" s="125"/>
      <c r="I5" s="125"/>
      <c r="J5" s="125"/>
      <c r="K5" s="125"/>
    </row>
    <row r="6" spans="1:11" ht="24" customHeight="1">
      <c r="A6" s="56"/>
      <c r="B6" s="135" t="s">
        <v>1150</v>
      </c>
      <c r="C6" s="135"/>
      <c r="D6" s="135"/>
      <c r="E6" s="135"/>
      <c r="F6" s="135"/>
      <c r="G6" s="135"/>
      <c r="H6" s="135"/>
      <c r="I6" s="135"/>
      <c r="J6" s="135"/>
      <c r="K6" s="135"/>
    </row>
    <row r="7" spans="1:11" ht="24" customHeight="1">
      <c r="A7" s="56"/>
      <c r="B7" s="135"/>
      <c r="C7" s="135"/>
      <c r="D7" s="135"/>
      <c r="E7" s="135"/>
      <c r="F7" s="135"/>
      <c r="G7" s="135"/>
      <c r="H7" s="135"/>
      <c r="I7" s="135"/>
      <c r="J7" s="135"/>
      <c r="K7" s="135"/>
    </row>
    <row r="8" spans="1:11" ht="24" hidden="1" customHeight="1">
      <c r="A8" s="134" t="s">
        <v>1134</v>
      </c>
      <c r="B8" s="134"/>
      <c r="C8" s="134"/>
      <c r="D8" s="134"/>
      <c r="E8" s="134"/>
      <c r="F8" s="134"/>
      <c r="G8" s="134"/>
      <c r="H8" s="134"/>
      <c r="I8" s="134"/>
      <c r="J8" s="134"/>
      <c r="K8" s="134"/>
    </row>
    <row r="9" spans="1:11" ht="24" hidden="1" customHeight="1">
      <c r="A9" s="56"/>
      <c r="B9" s="136" t="s">
        <v>91</v>
      </c>
      <c r="C9" s="136"/>
      <c r="D9" s="136"/>
      <c r="E9" s="136"/>
      <c r="F9" s="136"/>
      <c r="G9" s="136"/>
      <c r="H9" s="136"/>
      <c r="I9" s="136"/>
      <c r="J9" s="136"/>
      <c r="K9" s="56"/>
    </row>
    <row r="10" spans="1:11" ht="24" hidden="1" customHeight="1">
      <c r="A10" s="56"/>
      <c r="B10" s="136"/>
      <c r="C10" s="136"/>
      <c r="D10" s="136"/>
      <c r="E10" s="136"/>
      <c r="F10" s="136"/>
      <c r="G10" s="136"/>
      <c r="H10" s="136"/>
      <c r="I10" s="136"/>
      <c r="J10" s="136"/>
      <c r="K10" s="56"/>
    </row>
    <row r="11" spans="1:11" ht="24" customHeight="1">
      <c r="A11" s="125" t="s">
        <v>1231</v>
      </c>
      <c r="B11" s="125"/>
      <c r="C11" s="125"/>
      <c r="D11" s="125"/>
      <c r="E11" s="125"/>
      <c r="F11" s="125"/>
      <c r="G11" s="125"/>
      <c r="H11" s="125"/>
      <c r="I11" s="125"/>
      <c r="J11" s="125"/>
      <c r="K11" s="125"/>
    </row>
    <row r="12" spans="1:11" ht="24" hidden="1" customHeight="1">
      <c r="A12" s="125" t="s">
        <v>1148</v>
      </c>
      <c r="B12" s="125"/>
      <c r="C12" s="125"/>
      <c r="D12" s="125"/>
      <c r="E12" s="125"/>
      <c r="F12" s="125"/>
      <c r="G12" s="125"/>
      <c r="H12" s="125"/>
      <c r="I12" s="125"/>
      <c r="J12" s="125"/>
      <c r="K12" s="125"/>
    </row>
    <row r="13" spans="1:11" ht="24" hidden="1" customHeight="1">
      <c r="A13" s="125" t="s">
        <v>1135</v>
      </c>
      <c r="B13" s="125"/>
      <c r="C13" s="125"/>
      <c r="D13" s="125"/>
      <c r="E13" s="125"/>
      <c r="F13" s="125"/>
      <c r="G13" s="125"/>
      <c r="H13" s="125"/>
      <c r="I13" s="125"/>
      <c r="J13" s="125"/>
      <c r="K13" s="125"/>
    </row>
    <row r="14" spans="1:11" ht="24" hidden="1" customHeight="1">
      <c r="A14" s="125" t="s">
        <v>1136</v>
      </c>
      <c r="B14" s="125"/>
      <c r="C14" s="125"/>
      <c r="D14" s="125"/>
      <c r="E14" s="125"/>
      <c r="F14" s="125"/>
      <c r="G14" s="125"/>
      <c r="H14" s="125"/>
      <c r="I14" s="125"/>
      <c r="J14" s="125"/>
      <c r="K14" s="125"/>
    </row>
    <row r="15" spans="1:11" ht="24" hidden="1" customHeight="1">
      <c r="A15" s="126" t="s">
        <v>1147</v>
      </c>
      <c r="B15" s="126"/>
      <c r="C15" s="126"/>
      <c r="D15" s="126"/>
      <c r="E15" s="126"/>
      <c r="F15" s="126"/>
      <c r="G15" s="126"/>
      <c r="H15" s="126"/>
      <c r="I15" s="126"/>
      <c r="J15" s="126"/>
      <c r="K15" s="126"/>
    </row>
    <row r="16" spans="1:11" ht="24" customHeight="1">
      <c r="A16" s="127" t="s">
        <v>64</v>
      </c>
      <c r="B16" s="127"/>
      <c r="C16" s="127"/>
      <c r="D16" s="127"/>
      <c r="E16" s="127"/>
      <c r="F16" s="127"/>
      <c r="G16" s="51"/>
      <c r="H16" s="51"/>
      <c r="I16" s="51"/>
      <c r="J16" s="51"/>
      <c r="K16" s="51"/>
    </row>
    <row r="17" spans="1:13" ht="24" customHeight="1">
      <c r="A17" s="128" t="s">
        <v>1406</v>
      </c>
      <c r="B17" s="129"/>
      <c r="C17" s="130"/>
      <c r="D17" s="131"/>
      <c r="E17" s="96" t="s">
        <v>1543</v>
      </c>
      <c r="F17" s="96"/>
      <c r="G17" s="96"/>
      <c r="H17" s="96"/>
      <c r="I17" s="96"/>
      <c r="J17" s="96"/>
      <c r="K17" s="51"/>
    </row>
    <row r="18" spans="1:13" ht="24" customHeight="1">
      <c r="A18" s="52"/>
      <c r="B18" s="52"/>
      <c r="C18" s="52"/>
      <c r="D18" s="52"/>
      <c r="E18" s="52"/>
      <c r="F18" s="52"/>
      <c r="G18" s="52"/>
      <c r="H18" s="52"/>
      <c r="I18" s="52"/>
      <c r="J18" s="52"/>
      <c r="K18" s="52"/>
    </row>
    <row r="19" spans="1:13" ht="24" customHeight="1">
      <c r="A19" s="52"/>
      <c r="B19" s="67" t="s">
        <v>1127</v>
      </c>
      <c r="C19" s="139"/>
      <c r="D19" s="139"/>
      <c r="E19" s="139"/>
      <c r="F19" s="139"/>
      <c r="G19" s="139"/>
      <c r="H19" s="52"/>
      <c r="I19" s="140" t="s">
        <v>1128</v>
      </c>
      <c r="J19" s="140"/>
      <c r="K19" s="140"/>
    </row>
    <row r="20" spans="1:13" ht="24" customHeight="1">
      <c r="A20" s="52"/>
      <c r="B20" s="67" t="s">
        <v>1129</v>
      </c>
      <c r="C20" s="139"/>
      <c r="D20" s="139"/>
      <c r="E20" s="139"/>
      <c r="F20" s="139"/>
      <c r="G20" s="139"/>
      <c r="H20" s="52"/>
      <c r="I20" s="141"/>
      <c r="J20" s="141"/>
      <c r="K20" s="141"/>
    </row>
    <row r="21" spans="1:13" ht="24" customHeight="1">
      <c r="A21" s="52"/>
      <c r="B21" s="67" t="s">
        <v>1130</v>
      </c>
      <c r="C21" s="142"/>
      <c r="D21" s="142"/>
      <c r="E21" s="142"/>
      <c r="F21" s="142"/>
      <c r="G21" s="142"/>
      <c r="H21" s="52"/>
      <c r="I21" s="143" t="e">
        <f>IF(EXACT(VLOOKUP(C21,補助金用基本データ!$C$5:$T$400,5,FALSE),ASC(I20))=TRUE,"OK","パスワードが違います")</f>
        <v>#N/A</v>
      </c>
      <c r="J21" s="143"/>
      <c r="K21" s="143"/>
      <c r="M21" s="92" t="e">
        <f>IF(I21="OK",VLOOKUP(C21,補助金用基本データ!$C$5:$T$400,2,FALSE),"")</f>
        <v>#N/A</v>
      </c>
    </row>
    <row r="22" spans="1:13" ht="24" customHeight="1">
      <c r="A22" s="144" t="s">
        <v>1408</v>
      </c>
      <c r="B22" s="144"/>
      <c r="C22" s="144"/>
      <c r="D22" s="99"/>
      <c r="E22" s="99"/>
      <c r="F22" s="99"/>
      <c r="G22" s="99"/>
      <c r="H22" s="99"/>
      <c r="I22" s="100"/>
      <c r="J22" s="98"/>
      <c r="K22" s="98"/>
      <c r="M22" s="92"/>
    </row>
    <row r="23" spans="1:13" ht="24" customHeight="1">
      <c r="A23" s="144"/>
      <c r="B23" s="144"/>
      <c r="C23" s="144"/>
      <c r="D23" s="145"/>
      <c r="E23" s="145"/>
      <c r="F23" s="145"/>
      <c r="G23" s="101" t="s">
        <v>1409</v>
      </c>
      <c r="H23" s="146" t="str">
        <f>IF(D23=0,"←入力がありません（又は0円）ご確認ください。","")</f>
        <v>←入力がありません（又は0円）ご確認ください。</v>
      </c>
      <c r="I23" s="146"/>
      <c r="J23" s="146"/>
      <c r="K23" s="146"/>
      <c r="M23" s="92"/>
    </row>
    <row r="24" spans="1:13" ht="24" customHeight="1">
      <c r="A24" s="99"/>
      <c r="B24" s="99"/>
      <c r="C24" s="99"/>
      <c r="D24" s="99"/>
      <c r="E24" s="99"/>
      <c r="F24" s="99"/>
      <c r="G24" s="99"/>
      <c r="H24" s="146"/>
      <c r="I24" s="146"/>
      <c r="J24" s="146"/>
      <c r="K24" s="146"/>
    </row>
    <row r="25" spans="1:13" ht="24" customHeight="1">
      <c r="A25" s="52"/>
      <c r="B25" s="67" t="s">
        <v>1131</v>
      </c>
      <c r="C25" t="s">
        <v>1132</v>
      </c>
      <c r="D25" s="137"/>
      <c r="E25" s="137"/>
      <c r="F25" s="137"/>
      <c r="G25" s="137"/>
      <c r="H25" s="137"/>
      <c r="I25" s="137"/>
      <c r="J25" s="52"/>
    </row>
    <row r="26" spans="1:13" ht="24" customHeight="1">
      <c r="A26" s="52"/>
      <c r="B26"/>
      <c r="C26" t="s">
        <v>1133</v>
      </c>
      <c r="D26" s="138"/>
      <c r="E26" s="138"/>
      <c r="F26" s="138"/>
      <c r="G26" s="138"/>
      <c r="H26" s="138"/>
      <c r="I26" s="138"/>
      <c r="J26" s="52"/>
    </row>
    <row r="27" spans="1:13" ht="24" customHeight="1">
      <c r="A27" s="52"/>
      <c r="B27"/>
      <c r="C27"/>
      <c r="D27" s="97" t="s">
        <v>1407</v>
      </c>
      <c r="E27" s="98"/>
      <c r="F27" s="98"/>
      <c r="G27" s="98"/>
      <c r="H27" s="98"/>
      <c r="I27" s="98"/>
      <c r="J27" s="98"/>
    </row>
    <row r="29" spans="1:13">
      <c r="A29" s="114" t="s">
        <v>1761</v>
      </c>
      <c r="B29" s="114"/>
      <c r="C29" s="114"/>
      <c r="D29" s="114"/>
      <c r="E29" s="114"/>
      <c r="F29" s="114"/>
      <c r="G29" s="114"/>
      <c r="H29" s="114"/>
      <c r="I29" s="114"/>
      <c r="J29" s="114"/>
      <c r="K29" s="114"/>
    </row>
    <row r="30" spans="1:13">
      <c r="A30" s="114"/>
      <c r="B30" s="114"/>
      <c r="C30" s="114"/>
      <c r="D30" s="114"/>
      <c r="E30" s="114"/>
      <c r="F30" s="114"/>
      <c r="G30" s="114"/>
      <c r="H30" s="114"/>
      <c r="I30" s="114"/>
      <c r="J30" s="114"/>
      <c r="K30" s="114"/>
    </row>
    <row r="31" spans="1:13">
      <c r="A31" s="52"/>
      <c r="B31" s="52"/>
      <c r="C31" s="52"/>
      <c r="D31" s="52"/>
      <c r="E31" s="52"/>
      <c r="F31" s="52"/>
      <c r="G31" s="52"/>
      <c r="H31" s="52"/>
      <c r="I31" s="52"/>
      <c r="J31" s="52"/>
      <c r="K31" s="52"/>
    </row>
    <row r="32" spans="1:13">
      <c r="A32" s="80"/>
      <c r="B32" s="115" t="s">
        <v>1762</v>
      </c>
      <c r="C32" s="117" t="s">
        <v>1151</v>
      </c>
      <c r="D32" s="118"/>
      <c r="E32" s="118"/>
      <c r="F32" s="118"/>
      <c r="G32" s="118"/>
      <c r="H32" s="118"/>
      <c r="I32" s="118"/>
      <c r="J32" s="119"/>
      <c r="K32" s="80"/>
    </row>
    <row r="33" spans="1:11">
      <c r="A33" s="80"/>
      <c r="B33" s="116"/>
      <c r="C33" s="120" t="s">
        <v>1197</v>
      </c>
      <c r="D33" s="121"/>
      <c r="E33" s="121"/>
      <c r="F33" s="121"/>
      <c r="G33" s="121"/>
      <c r="H33" s="121"/>
      <c r="I33" s="121"/>
      <c r="J33" s="121"/>
      <c r="K33" s="80"/>
    </row>
    <row r="36" spans="1:11">
      <c r="B36" s="122" t="s">
        <v>1152</v>
      </c>
      <c r="C36" s="123"/>
      <c r="D36" s="123"/>
      <c r="E36" s="123"/>
      <c r="F36" s="123" t="s">
        <v>1763</v>
      </c>
      <c r="G36" s="123"/>
      <c r="H36" s="123"/>
      <c r="I36" s="123"/>
      <c r="J36" s="124"/>
    </row>
  </sheetData>
  <sheetProtection sheet="1" selectLockedCells="1"/>
  <mergeCells count="32">
    <mergeCell ref="D25:I25"/>
    <mergeCell ref="D26:I26"/>
    <mergeCell ref="C19:G19"/>
    <mergeCell ref="I19:K19"/>
    <mergeCell ref="C20:G20"/>
    <mergeCell ref="I20:K20"/>
    <mergeCell ref="C21:G21"/>
    <mergeCell ref="I21:K21"/>
    <mergeCell ref="A22:C23"/>
    <mergeCell ref="D23:F23"/>
    <mergeCell ref="H23:K24"/>
    <mergeCell ref="A12:K12"/>
    <mergeCell ref="A2:K2"/>
    <mergeCell ref="A3:K3"/>
    <mergeCell ref="A4:K4"/>
    <mergeCell ref="A5:K5"/>
    <mergeCell ref="A8:K8"/>
    <mergeCell ref="A11:K11"/>
    <mergeCell ref="B6:K7"/>
    <mergeCell ref="B9:J10"/>
    <mergeCell ref="A13:K13"/>
    <mergeCell ref="A14:K14"/>
    <mergeCell ref="A15:K15"/>
    <mergeCell ref="A16:F16"/>
    <mergeCell ref="A17:B17"/>
    <mergeCell ref="C17:D17"/>
    <mergeCell ref="A29:K30"/>
    <mergeCell ref="B32:B33"/>
    <mergeCell ref="C32:J32"/>
    <mergeCell ref="C33:J33"/>
    <mergeCell ref="B36:E36"/>
    <mergeCell ref="F36:J36"/>
  </mergeCells>
  <phoneticPr fontId="4"/>
  <conditionalFormatting sqref="C19:G21">
    <cfRule type="containsBlanks" dxfId="4" priority="4">
      <formula>LEN(TRIM(C19))=0</formula>
    </cfRule>
  </conditionalFormatting>
  <conditionalFormatting sqref="D23:F23">
    <cfRule type="containsBlanks" dxfId="3" priority="1">
      <formula>LEN(TRIM(D23))=0</formula>
    </cfRule>
  </conditionalFormatting>
  <conditionalFormatting sqref="D25:H26">
    <cfRule type="containsBlanks" dxfId="2" priority="2">
      <formula>LEN(TRIM(D25))=0</formula>
    </cfRule>
  </conditionalFormatting>
  <conditionalFormatting sqref="I20">
    <cfRule type="containsBlanks" dxfId="1" priority="3">
      <formula>LEN(TRIM(I20))=0</formula>
    </cfRule>
  </conditionalFormatting>
  <dataValidations count="4">
    <dataValidation type="list" allowBlank="1" showInputMessage="1" showErrorMessage="1" sqref="C19:G19" xr:uid="{434B6084-5C51-47D8-ADC9-4C769822FF3F}">
      <formula1>"中央区,花見川区,稲毛区,若葉区,緑区,美浜区"</formula1>
    </dataValidation>
    <dataValidation type="list" allowBlank="1" showInputMessage="1" showErrorMessage="1" sqref="C20:G20" xr:uid="{1CFE3015-2B39-49F0-A673-41ED8DB138DC}">
      <formula1>INDIRECT($C19)</formula1>
    </dataValidation>
    <dataValidation type="list" allowBlank="1" showInputMessage="1" showErrorMessage="1" sqref="C21:G21" xr:uid="{6F66EE47-06ED-4EA4-AC3A-1B52B8E83EAD}">
      <formula1>INDIRECT(TEXT($C19&amp;$C20,"@"))</formula1>
    </dataValidation>
    <dataValidation type="list" allowBlank="1" showInputMessage="1" showErrorMessage="1" sqref="I22" xr:uid="{DA154FC8-64A8-48D4-9625-3EDD3BF433A3}">
      <formula1>"希望しない,希望する"</formula1>
    </dataValidation>
  </dataValidations>
  <hyperlinks>
    <hyperlink ref="C33" r:id="rId1" xr:uid="{9C8E1A3E-2984-4617-B5C6-8BC4257AED25}"/>
  </hyperlinks>
  <pageMargins left="0.7" right="0.7" top="0.75" bottom="0.75" header="0.3" footer="0.3"/>
  <pageSetup paperSize="9" scale="9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58F6-02B5-4FBF-9105-69B7F6A7C211}">
  <sheetPr>
    <tabColor rgb="FFFFFF00"/>
  </sheetPr>
  <dimension ref="B2:E12"/>
  <sheetViews>
    <sheetView showGridLines="0" workbookViewId="0">
      <selection activeCell="D6" sqref="D6"/>
    </sheetView>
  </sheetViews>
  <sheetFormatPr defaultRowHeight="13"/>
  <cols>
    <col min="1" max="1" width="4" customWidth="1"/>
    <col min="2" max="2" width="61.54296875" customWidth="1"/>
    <col min="3" max="3" width="13.453125" customWidth="1"/>
    <col min="4" max="4" width="12.1796875" bestFit="1" customWidth="1"/>
    <col min="5" max="5" width="70.1796875" bestFit="1" customWidth="1"/>
  </cols>
  <sheetData>
    <row r="2" spans="2:5" ht="16.5">
      <c r="B2" s="109" t="s">
        <v>2095</v>
      </c>
      <c r="C2" s="110"/>
      <c r="D2" s="110"/>
      <c r="E2" s="110"/>
    </row>
    <row r="3" spans="2:5" ht="16.5">
      <c r="B3" s="109" t="s">
        <v>2096</v>
      </c>
      <c r="C3" s="110"/>
      <c r="D3" s="110"/>
      <c r="E3" s="110"/>
    </row>
    <row r="5" spans="2:5" ht="18" customHeight="1">
      <c r="B5" s="111" t="s">
        <v>2097</v>
      </c>
      <c r="C5" s="111" t="s">
        <v>2098</v>
      </c>
      <c r="D5" s="111" t="s">
        <v>2099</v>
      </c>
      <c r="E5" s="111" t="s">
        <v>2100</v>
      </c>
    </row>
    <row r="6" spans="2:5" ht="24" customHeight="1">
      <c r="B6" s="13" t="s">
        <v>2101</v>
      </c>
      <c r="C6" s="108" t="str">
        <f>IF(①ファイルの説明!C21&lt;&gt;"","〇","×")</f>
        <v>×</v>
      </c>
      <c r="D6" s="112"/>
      <c r="E6" s="13" t="s">
        <v>2102</v>
      </c>
    </row>
    <row r="7" spans="2:5" ht="24" customHeight="1">
      <c r="B7" s="13" t="s">
        <v>2103</v>
      </c>
      <c r="C7" s="108" t="str">
        <f>IF(①ファイルの説明!I20&lt;&gt;"","〇","×")</f>
        <v>×</v>
      </c>
      <c r="D7" s="112"/>
      <c r="E7" s="13" t="s">
        <v>2102</v>
      </c>
    </row>
    <row r="8" spans="2:5" ht="24" customHeight="1">
      <c r="B8" s="13" t="s">
        <v>2104</v>
      </c>
      <c r="C8" s="108" t="str">
        <f>IF(①ファイルの説明!D23&lt;&gt;"","〇","×")</f>
        <v>×</v>
      </c>
      <c r="D8" s="112"/>
      <c r="E8" s="13" t="s">
        <v>2102</v>
      </c>
    </row>
    <row r="9" spans="2:5" ht="24" customHeight="1">
      <c r="B9" s="13" t="s">
        <v>2105</v>
      </c>
      <c r="C9" s="108" t="str">
        <f>IF(①ファイルの説明!D25&lt;&gt;"","〇","×")</f>
        <v>×</v>
      </c>
      <c r="D9" s="112"/>
      <c r="E9" s="13" t="s">
        <v>2102</v>
      </c>
    </row>
    <row r="10" spans="2:5" ht="24" customHeight="1">
      <c r="B10" s="13" t="s">
        <v>2106</v>
      </c>
      <c r="C10" s="108" t="str">
        <f>IF(①ファイルの説明!D26&lt;&gt;"","〇","×")</f>
        <v>×</v>
      </c>
      <c r="D10" s="112"/>
      <c r="E10" s="13" t="s">
        <v>2102</v>
      </c>
    </row>
    <row r="11" spans="2:5" ht="24" customHeight="1">
      <c r="B11" s="13" t="s">
        <v>2107</v>
      </c>
      <c r="C11" s="108" t="str">
        <f>IF(延べ利用児童数!F18=②個別表!C23,"〇","×")</f>
        <v>〇</v>
      </c>
      <c r="D11" s="112"/>
      <c r="E11" s="13" t="s">
        <v>2108</v>
      </c>
    </row>
    <row r="12" spans="2:5" ht="24" customHeight="1">
      <c r="B12" s="13" t="s">
        <v>2109</v>
      </c>
      <c r="C12" s="108" t="str">
        <f>IF(②個別表!J20=0,"×","〇")</f>
        <v>×</v>
      </c>
      <c r="D12" s="112"/>
      <c r="E12" s="13" t="s">
        <v>2110</v>
      </c>
    </row>
  </sheetData>
  <sheetProtection sheet="1" selectLockedCells="1"/>
  <phoneticPr fontId="4"/>
  <conditionalFormatting sqref="D6:D12">
    <cfRule type="containsBlanks" dxfId="0" priority="2">
      <formula>LEN(TRIM(D6))=0</formula>
    </cfRule>
  </conditionalFormatting>
  <dataValidations count="1">
    <dataValidation type="list" allowBlank="1" showInputMessage="1" showErrorMessage="1" sqref="D6:D12" xr:uid="{DB9C60C0-7FB2-423E-82CC-970E8FE54C21}">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Q96"/>
  <sheetViews>
    <sheetView showGridLines="0" view="pageBreakPreview" zoomScaleNormal="100" zoomScaleSheetLayoutView="100" workbookViewId="0">
      <selection activeCell="C11" sqref="C11"/>
    </sheetView>
  </sheetViews>
  <sheetFormatPr defaultColWidth="9" defaultRowHeight="13"/>
  <cols>
    <col min="1" max="1" width="13.08984375" customWidth="1"/>
    <col min="2" max="2" width="9.1796875" bestFit="1" customWidth="1"/>
    <col min="3" max="6" width="9.08984375" bestFit="1" customWidth="1"/>
    <col min="7" max="7" width="9.1796875" bestFit="1" customWidth="1"/>
    <col min="8" max="9" width="9.08984375" bestFit="1" customWidth="1"/>
    <col min="10" max="10" width="3.08984375" customWidth="1"/>
    <col min="11" max="11" width="5.453125" customWidth="1"/>
    <col min="12" max="13" width="9.1796875" bestFit="1" customWidth="1"/>
    <col min="14" max="14" width="8.1796875" customWidth="1"/>
    <col min="15" max="15" width="12.6328125" style="10" customWidth="1"/>
    <col min="16" max="16" width="13.08984375" customWidth="1"/>
  </cols>
  <sheetData>
    <row r="1" spans="1:16" ht="17.149999999999999" customHeight="1" thickBot="1">
      <c r="A1" s="2" t="s">
        <v>33</v>
      </c>
      <c r="B1" s="152" t="s">
        <v>46</v>
      </c>
      <c r="C1" s="152"/>
      <c r="D1" s="152"/>
      <c r="E1" s="152"/>
      <c r="F1" s="152"/>
      <c r="G1" s="152"/>
      <c r="H1" s="2"/>
      <c r="I1" s="79" t="e">
        <f>K2</f>
        <v>#N/A</v>
      </c>
      <c r="O1"/>
    </row>
    <row r="2" spans="1:16" ht="17.149999999999999" customHeight="1" thickBot="1">
      <c r="A2" s="2"/>
      <c r="B2" s="2"/>
      <c r="C2" s="2"/>
      <c r="D2" s="2"/>
      <c r="E2" s="2"/>
      <c r="F2" s="6" t="s">
        <v>66</v>
      </c>
      <c r="G2" s="153">
        <f>①ファイルの説明!C21</f>
        <v>0</v>
      </c>
      <c r="H2" s="153"/>
      <c r="I2" s="153"/>
      <c r="K2" s="91" t="e">
        <f>①ファイルの説明!M21</f>
        <v>#N/A</v>
      </c>
      <c r="O2"/>
    </row>
    <row r="3" spans="1:16" ht="17.149999999999999" customHeight="1">
      <c r="A3" s="2"/>
      <c r="B3" s="2"/>
      <c r="C3" s="2"/>
      <c r="D3" s="2"/>
      <c r="E3" s="2"/>
      <c r="F3" s="161" t="s">
        <v>50</v>
      </c>
      <c r="G3" s="161"/>
      <c r="H3" s="161"/>
      <c r="I3" s="161"/>
      <c r="O3"/>
    </row>
    <row r="4" spans="1:16" ht="17.149999999999999" customHeight="1" thickBot="1">
      <c r="A4" s="154" t="s">
        <v>36</v>
      </c>
      <c r="B4" s="154"/>
      <c r="C4" s="154"/>
      <c r="D4" s="2"/>
      <c r="E4" s="2"/>
      <c r="F4" s="82"/>
      <c r="G4" s="1"/>
      <c r="H4" s="1"/>
      <c r="I4" s="1"/>
      <c r="O4"/>
    </row>
    <row r="5" spans="1:16" ht="17.149999999999999" customHeight="1">
      <c r="A5" s="155"/>
      <c r="B5" s="155"/>
      <c r="C5" s="156"/>
      <c r="D5" s="162" t="s">
        <v>49</v>
      </c>
      <c r="E5" s="163"/>
      <c r="F5" s="163"/>
      <c r="G5" s="163"/>
      <c r="H5" s="163"/>
      <c r="I5" s="164"/>
      <c r="O5"/>
    </row>
    <row r="6" spans="1:16" ht="17.149999999999999" customHeight="1" thickBot="1">
      <c r="A6" s="155"/>
      <c r="B6" s="155"/>
      <c r="C6" s="156"/>
      <c r="D6" s="165"/>
      <c r="E6" s="166"/>
      <c r="F6" s="166"/>
      <c r="G6" s="166"/>
      <c r="H6" s="166"/>
      <c r="I6" s="167"/>
      <c r="O6"/>
    </row>
    <row r="7" spans="1:16" ht="17.149999999999999" customHeight="1">
      <c r="A7" s="2"/>
      <c r="B7" s="2"/>
      <c r="C7" s="2"/>
      <c r="D7" s="157"/>
      <c r="E7" s="157"/>
      <c r="F7" s="157"/>
      <c r="G7" s="157"/>
      <c r="H7" s="157"/>
      <c r="I7" s="1"/>
      <c r="O7"/>
    </row>
    <row r="8" spans="1:16" ht="30" customHeight="1">
      <c r="A8" s="7" t="s">
        <v>51</v>
      </c>
      <c r="B8" s="2"/>
      <c r="C8" s="2"/>
      <c r="D8" s="2"/>
      <c r="E8" s="2"/>
      <c r="F8" s="2"/>
      <c r="G8" s="2"/>
      <c r="H8" s="2"/>
      <c r="I8" s="2"/>
      <c r="L8" s="193" t="s">
        <v>1765</v>
      </c>
      <c r="M8" s="193"/>
      <c r="N8" s="193"/>
      <c r="O8" s="193"/>
      <c r="P8" s="193"/>
    </row>
    <row r="9" spans="1:16" ht="17.149999999999999" customHeight="1">
      <c r="A9" s="2" t="s">
        <v>14</v>
      </c>
      <c r="B9" s="2"/>
      <c r="C9" s="2"/>
      <c r="D9" s="2"/>
      <c r="E9" s="2"/>
      <c r="F9" s="2"/>
      <c r="G9" s="2" t="s">
        <v>13</v>
      </c>
      <c r="H9" s="2"/>
      <c r="I9" s="2"/>
      <c r="L9" s="41">
        <v>2600</v>
      </c>
      <c r="M9" s="42" t="s">
        <v>1766</v>
      </c>
      <c r="N9" s="42"/>
      <c r="O9" s="42"/>
      <c r="P9" s="42"/>
    </row>
    <row r="10" spans="1:16" ht="17.149999999999999" customHeight="1">
      <c r="A10" s="158"/>
      <c r="B10" s="159"/>
      <c r="C10" s="81" t="s">
        <v>0</v>
      </c>
      <c r="D10" s="81" t="s">
        <v>1</v>
      </c>
      <c r="E10" s="81" t="s">
        <v>2</v>
      </c>
      <c r="F10" s="81" t="s">
        <v>3</v>
      </c>
      <c r="G10" s="81" t="s">
        <v>4</v>
      </c>
      <c r="H10" s="8" t="s">
        <v>5</v>
      </c>
      <c r="I10" s="9" t="s">
        <v>6</v>
      </c>
      <c r="J10" s="2"/>
      <c r="O10"/>
    </row>
    <row r="11" spans="1:16" ht="17.149999999999999" customHeight="1">
      <c r="A11" s="150" t="s">
        <v>1771</v>
      </c>
      <c r="B11" s="151"/>
      <c r="C11" s="65"/>
      <c r="D11" s="65"/>
      <c r="E11" s="65"/>
      <c r="F11" s="65"/>
      <c r="G11" s="65"/>
      <c r="H11" s="65"/>
      <c r="I11" s="59">
        <f>SUM(C11:H11)</f>
        <v>0</v>
      </c>
      <c r="J11" s="2"/>
      <c r="O11"/>
    </row>
    <row r="12" spans="1:16" ht="17.149999999999999" customHeight="1" thickBot="1">
      <c r="A12" s="150" t="s">
        <v>1772</v>
      </c>
      <c r="B12" s="151"/>
      <c r="C12" s="65"/>
      <c r="D12" s="65"/>
      <c r="E12" s="65"/>
      <c r="F12" s="65"/>
      <c r="G12" s="65"/>
      <c r="H12" s="65"/>
      <c r="I12" s="60">
        <f>SUM(C12:H12)</f>
        <v>0</v>
      </c>
      <c r="J12" s="2"/>
      <c r="O12"/>
    </row>
    <row r="13" spans="1:16" ht="17.149999999999999" customHeight="1" thickTop="1" thickBot="1">
      <c r="A13" s="160" t="s">
        <v>80</v>
      </c>
      <c r="B13" s="160"/>
      <c r="C13" s="66"/>
      <c r="D13" s="66"/>
      <c r="E13" s="66"/>
      <c r="F13" s="66"/>
      <c r="G13" s="66"/>
      <c r="H13" s="66"/>
      <c r="I13" s="61">
        <f>SUM(C13:H13)</f>
        <v>0</v>
      </c>
      <c r="J13" s="2"/>
    </row>
    <row r="14" spans="1:16" ht="17.25" customHeight="1" thickTop="1">
      <c r="A14" s="2"/>
      <c r="B14" s="2"/>
      <c r="C14" s="2"/>
      <c r="D14" s="2"/>
      <c r="E14" s="2"/>
      <c r="F14" s="2"/>
      <c r="G14" s="2"/>
      <c r="H14" s="2"/>
      <c r="I14" s="2"/>
      <c r="J14" s="2"/>
      <c r="O14"/>
    </row>
    <row r="15" spans="1:16" ht="17.149999999999999" customHeight="1">
      <c r="A15" s="158"/>
      <c r="B15" s="159"/>
      <c r="C15" s="81" t="s">
        <v>7</v>
      </c>
      <c r="D15" s="81" t="s">
        <v>8</v>
      </c>
      <c r="E15" s="81" t="s">
        <v>9</v>
      </c>
      <c r="F15" s="81" t="s">
        <v>10</v>
      </c>
      <c r="G15" s="81" t="s">
        <v>11</v>
      </c>
      <c r="H15" s="8" t="s">
        <v>12</v>
      </c>
      <c r="I15" s="9" t="s">
        <v>6</v>
      </c>
      <c r="J15" s="54"/>
      <c r="O15"/>
    </row>
    <row r="16" spans="1:16" ht="17.149999999999999" customHeight="1">
      <c r="A16" s="150" t="s">
        <v>1771</v>
      </c>
      <c r="B16" s="151"/>
      <c r="C16" s="65"/>
      <c r="D16" s="65"/>
      <c r="E16" s="65"/>
      <c r="F16" s="65"/>
      <c r="G16" s="65"/>
      <c r="H16" s="65"/>
      <c r="I16" s="59">
        <f>SUM(C16:H16)</f>
        <v>0</v>
      </c>
      <c r="J16" s="2"/>
      <c r="O16"/>
    </row>
    <row r="17" spans="1:17" ht="17.149999999999999" customHeight="1" thickBot="1">
      <c r="A17" s="150" t="s">
        <v>1772</v>
      </c>
      <c r="B17" s="151"/>
      <c r="C17" s="65"/>
      <c r="D17" s="65"/>
      <c r="E17" s="65"/>
      <c r="F17" s="65"/>
      <c r="G17" s="65"/>
      <c r="H17" s="65"/>
      <c r="I17" s="60">
        <f>SUM(C17:H17)</f>
        <v>0</v>
      </c>
      <c r="J17" s="2"/>
      <c r="O17"/>
    </row>
    <row r="18" spans="1:17" ht="17.149999999999999" customHeight="1" thickTop="1" thickBot="1">
      <c r="A18" s="160" t="s">
        <v>80</v>
      </c>
      <c r="B18" s="160"/>
      <c r="C18" s="66"/>
      <c r="D18" s="66"/>
      <c r="E18" s="66"/>
      <c r="F18" s="66"/>
      <c r="G18" s="66"/>
      <c r="H18" s="66"/>
      <c r="I18" s="61">
        <f>SUM(C18:H18)</f>
        <v>0</v>
      </c>
      <c r="J18" s="2"/>
    </row>
    <row r="19" spans="1:17" ht="17.149999999999999" customHeight="1" thickTop="1">
      <c r="A19" s="54"/>
      <c r="B19" s="54"/>
      <c r="C19" s="2"/>
      <c r="D19" s="2"/>
      <c r="E19" s="2"/>
      <c r="F19" s="2"/>
      <c r="G19" s="93"/>
      <c r="H19" s="94" t="s">
        <v>81</v>
      </c>
      <c r="I19" s="62">
        <f>I11+I16</f>
        <v>0</v>
      </c>
      <c r="J19" s="2"/>
      <c r="O19"/>
      <c r="P19" s="10"/>
    </row>
    <row r="20" spans="1:17" ht="17.149999999999999" customHeight="1" thickBot="1">
      <c r="A20" s="54"/>
      <c r="B20" s="54"/>
      <c r="C20" s="2"/>
      <c r="D20" s="2"/>
      <c r="E20" s="2"/>
      <c r="F20" s="2"/>
      <c r="G20" s="2"/>
      <c r="H20" s="95" t="s">
        <v>82</v>
      </c>
      <c r="I20" s="63">
        <f>I12+I17</f>
        <v>0</v>
      </c>
      <c r="J20" s="113">
        <f>SUM(I19:I20)</f>
        <v>0</v>
      </c>
      <c r="O20"/>
      <c r="P20" s="10"/>
    </row>
    <row r="21" spans="1:17" ht="17.149999999999999" customHeight="1" thickTop="1" thickBot="1">
      <c r="A21" s="54"/>
      <c r="B21" s="54"/>
      <c r="C21" s="2"/>
      <c r="D21" s="2"/>
      <c r="E21" s="2"/>
      <c r="F21" s="2"/>
      <c r="G21" s="2"/>
      <c r="H21" s="53" t="s">
        <v>83</v>
      </c>
      <c r="I21" s="61">
        <f>I13+I18</f>
        <v>0</v>
      </c>
      <c r="J21" s="2"/>
      <c r="O21"/>
      <c r="P21" s="10"/>
    </row>
    <row r="22" spans="1:17" ht="11.25" customHeight="1" thickTop="1">
      <c r="A22" s="2"/>
      <c r="B22" s="2"/>
      <c r="C22" s="2"/>
      <c r="D22" s="2"/>
      <c r="E22" s="2"/>
      <c r="F22" s="2"/>
      <c r="G22" s="2"/>
      <c r="H22" s="2"/>
      <c r="I22" s="2"/>
      <c r="O22"/>
    </row>
    <row r="23" spans="1:17" ht="17.149999999999999" customHeight="1" thickBot="1">
      <c r="A23" s="2" t="s">
        <v>53</v>
      </c>
      <c r="B23" s="2" t="s">
        <v>24</v>
      </c>
      <c r="C23" s="64">
        <f>SUM(I19:I20)</f>
        <v>0</v>
      </c>
      <c r="D23" s="2"/>
      <c r="E23" s="152"/>
      <c r="F23" s="152"/>
      <c r="G23" s="152"/>
      <c r="H23" s="2"/>
      <c r="I23" s="2"/>
      <c r="O23"/>
    </row>
    <row r="24" spans="1:17" ht="17.149999999999999" customHeight="1" thickBot="1">
      <c r="A24" s="2"/>
      <c r="B24" s="2"/>
      <c r="C24" s="2"/>
      <c r="D24" s="2"/>
      <c r="E24" s="54"/>
      <c r="F24" s="54"/>
      <c r="G24" s="54"/>
      <c r="H24" s="2"/>
      <c r="I24" s="2"/>
      <c r="O24"/>
    </row>
    <row r="25" spans="1:17" ht="17.149999999999999" customHeight="1" thickBot="1">
      <c r="A25" s="2" t="s">
        <v>52</v>
      </c>
      <c r="B25" s="2" t="s">
        <v>24</v>
      </c>
      <c r="C25" s="194">
        <f>C23*L9</f>
        <v>0</v>
      </c>
      <c r="D25" s="195"/>
      <c r="E25" s="46" t="s">
        <v>54</v>
      </c>
      <c r="F25" s="2"/>
      <c r="G25" s="2"/>
      <c r="H25" s="2"/>
      <c r="I25" s="2"/>
      <c r="L25" s="169" t="s">
        <v>67</v>
      </c>
      <c r="M25" s="170"/>
      <c r="N25" s="170"/>
      <c r="O25" s="170"/>
      <c r="P25" s="171"/>
    </row>
    <row r="26" spans="1:17" ht="17.149999999999999" customHeight="1">
      <c r="A26" s="2"/>
      <c r="B26" s="2"/>
      <c r="C26" s="54"/>
      <c r="D26" s="54"/>
      <c r="E26" s="2"/>
      <c r="F26" s="2"/>
      <c r="G26" s="2"/>
      <c r="H26" s="2"/>
      <c r="I26" s="2"/>
      <c r="L26" s="172"/>
      <c r="M26" s="173"/>
      <c r="N26" s="173"/>
      <c r="O26" s="173"/>
      <c r="P26" s="174"/>
    </row>
    <row r="27" spans="1:17" ht="17.149999999999999" customHeight="1">
      <c r="A27" s="7" t="s">
        <v>55</v>
      </c>
      <c r="B27" s="2"/>
      <c r="C27" s="2"/>
      <c r="D27" s="2"/>
      <c r="E27" s="2"/>
      <c r="F27" s="2"/>
      <c r="G27" s="2"/>
      <c r="H27" s="2"/>
      <c r="I27" s="2"/>
      <c r="L27" s="175"/>
      <c r="M27" s="176"/>
      <c r="N27" s="176"/>
      <c r="O27" s="176"/>
      <c r="P27" s="176"/>
      <c r="Q27" s="13" t="s">
        <v>88</v>
      </c>
    </row>
    <row r="28" spans="1:17" ht="17.149999999999999" customHeight="1">
      <c r="A28" s="2" t="s">
        <v>56</v>
      </c>
      <c r="B28" s="2"/>
      <c r="C28" s="2"/>
      <c r="D28" s="2"/>
      <c r="E28" s="2"/>
      <c r="F28" s="2"/>
      <c r="G28" s="2"/>
      <c r="H28" s="2"/>
      <c r="I28" s="2"/>
      <c r="J28" s="2"/>
      <c r="L28" s="12"/>
      <c r="M28" s="13" t="s">
        <v>29</v>
      </c>
      <c r="N28" s="13" t="s">
        <v>28</v>
      </c>
      <c r="O28" s="13" t="s">
        <v>23</v>
      </c>
      <c r="P28" s="57" t="s">
        <v>87</v>
      </c>
      <c r="Q28" s="58">
        <v>217233</v>
      </c>
    </row>
    <row r="29" spans="1:17" ht="17.149999999999999" customHeight="1">
      <c r="A29" s="14"/>
      <c r="B29" s="14"/>
      <c r="C29" s="177" t="s">
        <v>30</v>
      </c>
      <c r="D29" s="177"/>
      <c r="E29" s="177" t="s">
        <v>31</v>
      </c>
      <c r="F29" s="177"/>
      <c r="G29" s="177" t="s">
        <v>32</v>
      </c>
      <c r="H29" s="168"/>
      <c r="I29" s="2"/>
      <c r="J29" s="2"/>
      <c r="L29" s="12" t="s">
        <v>0</v>
      </c>
      <c r="M29" s="15"/>
      <c r="N29" s="15"/>
      <c r="O29" s="13">
        <f>$A$36*M29+$A$37*N29</f>
        <v>0</v>
      </c>
      <c r="P29" s="55">
        <f>MIN(O29,$Q$28)</f>
        <v>0</v>
      </c>
    </row>
    <row r="30" spans="1:17" ht="17.149999999999999" customHeight="1">
      <c r="A30" s="168" t="s">
        <v>17</v>
      </c>
      <c r="B30" s="14" t="s">
        <v>15</v>
      </c>
      <c r="C30" s="178">
        <v>1100</v>
      </c>
      <c r="D30" s="178"/>
      <c r="E30" s="179"/>
      <c r="F30" s="180"/>
      <c r="G30" s="181">
        <f>C30*E30</f>
        <v>0</v>
      </c>
      <c r="H30" s="181"/>
      <c r="I30" s="2"/>
      <c r="J30" s="2"/>
      <c r="L30" s="12" t="s">
        <v>26</v>
      </c>
      <c r="M30" s="15"/>
      <c r="N30" s="15"/>
      <c r="O30" s="13">
        <f>$A$36*M30+$A$37*N30</f>
        <v>0</v>
      </c>
      <c r="P30" s="55">
        <f t="shared" ref="P30:P40" si="0">MIN(O30,$Q$28)</f>
        <v>0</v>
      </c>
    </row>
    <row r="31" spans="1:17" ht="17.149999999999999" customHeight="1">
      <c r="A31" s="168"/>
      <c r="B31" s="14" t="s">
        <v>16</v>
      </c>
      <c r="C31" s="178">
        <v>600</v>
      </c>
      <c r="D31" s="178"/>
      <c r="E31" s="179"/>
      <c r="F31" s="180"/>
      <c r="G31" s="181">
        <f t="shared" ref="G31:G33" si="1">C31*E31</f>
        <v>0</v>
      </c>
      <c r="H31" s="181"/>
      <c r="I31" s="2"/>
      <c r="J31" s="2"/>
      <c r="L31" s="12" t="s">
        <v>2</v>
      </c>
      <c r="M31" s="15"/>
      <c r="N31" s="15"/>
      <c r="O31" s="13">
        <f t="shared" ref="O31:O40" si="2">$A$36*M31+$A$37*N31</f>
        <v>0</v>
      </c>
      <c r="P31" s="55">
        <f t="shared" si="0"/>
        <v>0</v>
      </c>
    </row>
    <row r="32" spans="1:17" ht="17.149999999999999" customHeight="1">
      <c r="A32" s="168" t="s">
        <v>18</v>
      </c>
      <c r="B32" s="14" t="s">
        <v>15</v>
      </c>
      <c r="C32" s="178">
        <v>2200</v>
      </c>
      <c r="D32" s="178"/>
      <c r="E32" s="179"/>
      <c r="F32" s="180"/>
      <c r="G32" s="181">
        <f t="shared" si="1"/>
        <v>0</v>
      </c>
      <c r="H32" s="181"/>
      <c r="I32" s="2"/>
      <c r="J32" s="2"/>
      <c r="L32" s="12" t="s">
        <v>3</v>
      </c>
      <c r="M32" s="15"/>
      <c r="N32" s="15"/>
      <c r="O32" s="13">
        <f t="shared" si="2"/>
        <v>0</v>
      </c>
      <c r="P32" s="55">
        <f t="shared" si="0"/>
        <v>0</v>
      </c>
    </row>
    <row r="33" spans="1:16" ht="17.149999999999999" customHeight="1" thickBot="1">
      <c r="A33" s="168"/>
      <c r="B33" s="14" t="s">
        <v>16</v>
      </c>
      <c r="C33" s="178">
        <v>1200</v>
      </c>
      <c r="D33" s="178"/>
      <c r="E33" s="179"/>
      <c r="F33" s="180"/>
      <c r="G33" s="181">
        <f t="shared" si="1"/>
        <v>0</v>
      </c>
      <c r="H33" s="181"/>
      <c r="I33" s="2"/>
      <c r="J33" s="2"/>
      <c r="L33" s="12" t="s">
        <v>4</v>
      </c>
      <c r="M33" s="15"/>
      <c r="N33" s="15"/>
      <c r="O33" s="13">
        <f t="shared" si="2"/>
        <v>0</v>
      </c>
      <c r="P33" s="55">
        <f t="shared" si="0"/>
        <v>0</v>
      </c>
    </row>
    <row r="34" spans="1:16" ht="17.149999999999999" customHeight="1" thickBot="1">
      <c r="A34" s="177" t="s">
        <v>19</v>
      </c>
      <c r="B34" s="177"/>
      <c r="C34" s="184"/>
      <c r="D34" s="184"/>
      <c r="E34" s="184"/>
      <c r="F34" s="185"/>
      <c r="G34" s="186">
        <f>SUM(G30:H33)</f>
        <v>0</v>
      </c>
      <c r="H34" s="187"/>
      <c r="I34" s="46" t="s">
        <v>59</v>
      </c>
      <c r="J34" s="2"/>
      <c r="L34" s="12" t="s">
        <v>5</v>
      </c>
      <c r="M34" s="15"/>
      <c r="N34" s="15"/>
      <c r="O34" s="13">
        <f t="shared" si="2"/>
        <v>0</v>
      </c>
      <c r="P34" s="55">
        <f t="shared" si="0"/>
        <v>0</v>
      </c>
    </row>
    <row r="35" spans="1:16" ht="17.149999999999999" customHeight="1" thickBot="1">
      <c r="A35" s="188" t="s">
        <v>68</v>
      </c>
      <c r="B35" s="188"/>
      <c r="C35" s="2"/>
      <c r="D35" s="2"/>
      <c r="E35" s="2"/>
      <c r="F35" s="2"/>
      <c r="G35" s="16"/>
      <c r="H35" s="16"/>
      <c r="I35" s="2"/>
      <c r="J35" s="2"/>
      <c r="L35" s="12" t="s">
        <v>27</v>
      </c>
      <c r="M35" s="15"/>
      <c r="N35" s="15"/>
      <c r="O35" s="13">
        <f t="shared" si="2"/>
        <v>0</v>
      </c>
      <c r="P35" s="55">
        <f t="shared" si="0"/>
        <v>0</v>
      </c>
    </row>
    <row r="36" spans="1:16" ht="17.149999999999999" customHeight="1" thickBot="1">
      <c r="A36" s="84">
        <v>10600</v>
      </c>
      <c r="B36" s="54" t="s">
        <v>47</v>
      </c>
      <c r="C36" s="205">
        <f>M41</f>
        <v>0</v>
      </c>
      <c r="D36" s="206"/>
      <c r="E36" s="210" t="s">
        <v>24</v>
      </c>
      <c r="F36" s="211"/>
      <c r="G36" s="194">
        <f>A36*C36</f>
        <v>0</v>
      </c>
      <c r="H36" s="195"/>
      <c r="I36" s="2"/>
      <c r="J36" s="2"/>
      <c r="L36" s="12" t="s">
        <v>8</v>
      </c>
      <c r="M36" s="15"/>
      <c r="N36" s="15"/>
      <c r="O36" s="13">
        <f t="shared" si="2"/>
        <v>0</v>
      </c>
      <c r="P36" s="55">
        <f t="shared" si="0"/>
        <v>0</v>
      </c>
    </row>
    <row r="37" spans="1:16" ht="17.149999999999999" customHeight="1" thickBot="1">
      <c r="A37" s="84">
        <v>5300</v>
      </c>
      <c r="B37" s="54" t="s">
        <v>47</v>
      </c>
      <c r="C37" s="205">
        <f>N41</f>
        <v>0</v>
      </c>
      <c r="D37" s="206"/>
      <c r="E37" s="210" t="s">
        <v>24</v>
      </c>
      <c r="F37" s="211"/>
      <c r="G37" s="194">
        <f>A37*C37</f>
        <v>0</v>
      </c>
      <c r="H37" s="195"/>
      <c r="I37" s="2"/>
      <c r="J37" s="2"/>
      <c r="L37" s="12" t="s">
        <v>9</v>
      </c>
      <c r="M37" s="15"/>
      <c r="N37" s="15"/>
      <c r="O37" s="13">
        <f t="shared" si="2"/>
        <v>0</v>
      </c>
      <c r="P37" s="55">
        <f t="shared" si="0"/>
        <v>0</v>
      </c>
    </row>
    <row r="38" spans="1:16" ht="17.149999999999999" customHeight="1" thickBot="1">
      <c r="A38" s="215" t="s">
        <v>84</v>
      </c>
      <c r="B38" s="215"/>
      <c r="C38" s="215"/>
      <c r="D38" s="215"/>
      <c r="E38" s="215"/>
      <c r="F38" s="215"/>
      <c r="G38" s="194">
        <f>P41</f>
        <v>0</v>
      </c>
      <c r="H38" s="195"/>
      <c r="I38" s="46" t="s">
        <v>60</v>
      </c>
      <c r="J38" s="2"/>
      <c r="L38" s="12" t="s">
        <v>10</v>
      </c>
      <c r="M38" s="15"/>
      <c r="N38" s="15"/>
      <c r="O38" s="13">
        <f t="shared" si="2"/>
        <v>0</v>
      </c>
      <c r="P38" s="55">
        <f t="shared" si="0"/>
        <v>0</v>
      </c>
    </row>
    <row r="39" spans="1:16" ht="17.149999999999999" customHeight="1">
      <c r="A39" s="213" t="s">
        <v>85</v>
      </c>
      <c r="B39" s="213"/>
      <c r="C39" s="213"/>
      <c r="D39" s="86"/>
      <c r="E39" s="86"/>
      <c r="F39" s="86"/>
      <c r="G39" s="19"/>
      <c r="H39" s="19"/>
      <c r="I39" s="2"/>
      <c r="J39" s="2"/>
      <c r="L39" s="12" t="s">
        <v>11</v>
      </c>
      <c r="M39" s="15"/>
      <c r="N39" s="15"/>
      <c r="O39" s="13">
        <f t="shared" si="2"/>
        <v>0</v>
      </c>
      <c r="P39" s="55">
        <f>MIN(O39,$Q$28)</f>
        <v>0</v>
      </c>
    </row>
    <row r="40" spans="1:16" ht="17.149999999999999" customHeight="1" thickBot="1">
      <c r="A40" s="213" t="s">
        <v>37</v>
      </c>
      <c r="B40" s="213"/>
      <c r="C40" s="213"/>
      <c r="D40" s="192" t="s">
        <v>86</v>
      </c>
      <c r="E40" s="192"/>
      <c r="F40" s="192"/>
      <c r="G40" s="192"/>
      <c r="H40" s="192"/>
      <c r="I40" s="3"/>
      <c r="J40" s="2"/>
      <c r="L40" s="20" t="s">
        <v>12</v>
      </c>
      <c r="M40" s="15"/>
      <c r="N40" s="15"/>
      <c r="O40" s="21">
        <f t="shared" si="2"/>
        <v>0</v>
      </c>
      <c r="P40" s="55">
        <f t="shared" si="0"/>
        <v>0</v>
      </c>
    </row>
    <row r="41" spans="1:16" ht="17.149999999999999" customHeight="1" thickBot="1">
      <c r="A41" s="86"/>
      <c r="B41" s="86"/>
      <c r="C41" s="86"/>
      <c r="D41" s="192"/>
      <c r="E41" s="192"/>
      <c r="F41" s="192"/>
      <c r="G41" s="192"/>
      <c r="H41" s="192"/>
      <c r="I41" s="3"/>
      <c r="J41" s="2"/>
      <c r="L41" s="22" t="s">
        <v>23</v>
      </c>
      <c r="M41" s="23">
        <f>SUM(M29:M40)</f>
        <v>0</v>
      </c>
      <c r="N41" s="24">
        <f>SUM(N29:N40)</f>
        <v>0</v>
      </c>
      <c r="O41" s="25" t="s">
        <v>23</v>
      </c>
      <c r="P41" s="26">
        <f>SUM(P29:P40)</f>
        <v>0</v>
      </c>
    </row>
    <row r="42" spans="1:16" ht="17.149999999999999" customHeight="1">
      <c r="A42" s="86"/>
      <c r="B42" s="86"/>
      <c r="C42" s="86"/>
      <c r="D42" s="192"/>
      <c r="E42" s="192"/>
      <c r="F42" s="192"/>
      <c r="G42" s="192"/>
      <c r="H42" s="192"/>
      <c r="I42" s="2"/>
      <c r="J42" s="2"/>
      <c r="O42"/>
      <c r="P42" s="10"/>
    </row>
    <row r="43" spans="1:16" ht="40.5" customHeight="1">
      <c r="A43" s="18"/>
      <c r="B43" s="18"/>
      <c r="C43" s="18"/>
      <c r="D43" s="18"/>
      <c r="E43" s="18"/>
      <c r="F43" s="18"/>
      <c r="G43" s="19"/>
      <c r="H43" s="214" t="s">
        <v>38</v>
      </c>
      <c r="I43" s="214"/>
      <c r="J43" s="2"/>
      <c r="O43"/>
      <c r="P43" s="10"/>
    </row>
    <row r="44" spans="1:16" ht="17.149999999999999" customHeight="1">
      <c r="A44" s="212"/>
      <c r="B44" s="212"/>
      <c r="C44" s="212"/>
      <c r="D44" s="212"/>
      <c r="E44" s="212"/>
      <c r="F44" s="212"/>
      <c r="G44" s="212"/>
      <c r="H44" s="212"/>
      <c r="I44" s="212"/>
    </row>
    <row r="45" spans="1:16" ht="17.149999999999999" customHeight="1">
      <c r="A45" s="2"/>
      <c r="B45" s="2"/>
      <c r="C45" s="2"/>
      <c r="D45" s="2"/>
      <c r="E45" s="19"/>
      <c r="F45" s="19"/>
      <c r="G45" s="83"/>
      <c r="H45" s="83"/>
      <c r="I45" s="27"/>
    </row>
    <row r="46" spans="1:16" ht="17.149999999999999" customHeight="1">
      <c r="A46" s="204" t="s">
        <v>1198</v>
      </c>
      <c r="B46" s="204"/>
      <c r="C46" s="204"/>
      <c r="D46" s="2" t="s">
        <v>48</v>
      </c>
      <c r="E46" s="107">
        <f>SUM(延べ利用児童数!C18:D18)</f>
        <v>0</v>
      </c>
      <c r="F46" s="89" t="s">
        <v>1764</v>
      </c>
      <c r="G46" s="85" t="s">
        <v>1199</v>
      </c>
      <c r="H46" s="90">
        <f>E46*14</f>
        <v>0</v>
      </c>
      <c r="I46" s="47" t="s">
        <v>61</v>
      </c>
      <c r="M46" s="88"/>
    </row>
    <row r="47" spans="1:16" ht="17.149999999999999" customHeight="1">
      <c r="A47" s="2"/>
      <c r="B47" s="2"/>
      <c r="C47" s="2"/>
      <c r="D47" s="2"/>
      <c r="E47" s="19"/>
      <c r="F47" s="19"/>
      <c r="G47" s="83"/>
      <c r="H47" s="83"/>
      <c r="I47" s="27"/>
      <c r="L47" s="88"/>
      <c r="M47" s="88"/>
    </row>
    <row r="48" spans="1:16" ht="17.149999999999999" customHeight="1">
      <c r="A48" s="2"/>
      <c r="B48" s="2"/>
      <c r="C48" s="2"/>
      <c r="D48" s="2"/>
      <c r="E48" s="19"/>
      <c r="F48" s="19"/>
      <c r="G48" s="87"/>
      <c r="H48" s="87"/>
      <c r="I48" s="47"/>
    </row>
    <row r="49" spans="1:16" ht="17.149999999999999" customHeight="1" thickBot="1">
      <c r="A49" s="2"/>
      <c r="B49" s="2"/>
      <c r="C49" s="2"/>
      <c r="D49" s="2"/>
      <c r="E49" s="19"/>
      <c r="F49" s="19"/>
      <c r="G49" s="83"/>
      <c r="H49" s="83"/>
      <c r="I49" s="27"/>
    </row>
    <row r="50" spans="1:16" ht="28.5" customHeight="1" thickBot="1">
      <c r="A50" s="191" t="s">
        <v>1200</v>
      </c>
      <c r="B50" s="191"/>
      <c r="C50" s="191"/>
      <c r="D50" s="48" t="s">
        <v>24</v>
      </c>
      <c r="E50" s="182">
        <f>C25+G34+G38+H46</f>
        <v>0</v>
      </c>
      <c r="F50" s="183"/>
      <c r="G50" s="43" t="s">
        <v>62</v>
      </c>
      <c r="H50" s="2"/>
      <c r="I50" s="2"/>
      <c r="J50" s="2"/>
      <c r="O50"/>
      <c r="P50" s="10"/>
    </row>
    <row r="51" spans="1:16" ht="5.25" customHeight="1">
      <c r="A51" s="17"/>
      <c r="B51" s="54"/>
      <c r="C51" s="2"/>
      <c r="D51" s="2"/>
      <c r="E51" s="17"/>
      <c r="F51" s="17"/>
      <c r="G51" s="28"/>
      <c r="H51" s="28"/>
      <c r="I51" s="2"/>
      <c r="J51" s="2"/>
      <c r="O51"/>
      <c r="P51" s="10"/>
    </row>
    <row r="52" spans="1:16" ht="30" customHeight="1">
      <c r="A52" s="198" t="s">
        <v>57</v>
      </c>
      <c r="B52" s="198"/>
      <c r="C52" s="198"/>
      <c r="D52" s="2"/>
      <c r="E52" s="2"/>
      <c r="F52" s="2"/>
      <c r="G52" s="2"/>
      <c r="H52" s="2"/>
      <c r="I52" s="2"/>
    </row>
    <row r="53" spans="1:16" ht="17.149999999999999" customHeight="1">
      <c r="A53" s="177" t="s">
        <v>34</v>
      </c>
      <c r="B53" s="177"/>
      <c r="C53" s="158"/>
      <c r="D53" s="199">
        <f>SUM(E55:G57)</f>
        <v>0</v>
      </c>
      <c r="E53" s="200"/>
      <c r="F53" s="200"/>
      <c r="G53" s="200"/>
      <c r="H53" s="29" t="s">
        <v>22</v>
      </c>
      <c r="I53" s="2"/>
      <c r="M53" s="88"/>
    </row>
    <row r="54" spans="1:16" ht="17.149999999999999" customHeight="1">
      <c r="A54" s="30" t="s">
        <v>20</v>
      </c>
      <c r="B54" s="31"/>
      <c r="C54" s="29"/>
      <c r="D54" s="30"/>
      <c r="E54" s="31"/>
      <c r="F54" s="31"/>
      <c r="G54" s="31"/>
      <c r="H54" s="29"/>
      <c r="I54" s="2"/>
      <c r="L54" s="88"/>
      <c r="M54" s="88"/>
    </row>
    <row r="55" spans="1:16" ht="17.149999999999999" customHeight="1">
      <c r="A55" s="32" t="s">
        <v>21</v>
      </c>
      <c r="B55" s="2"/>
      <c r="C55" s="33"/>
      <c r="D55" s="32"/>
      <c r="E55" s="196"/>
      <c r="F55" s="196"/>
      <c r="G55" s="196"/>
      <c r="H55" s="33" t="s">
        <v>22</v>
      </c>
      <c r="I55" s="2"/>
    </row>
    <row r="56" spans="1:16" ht="17.149999999999999" customHeight="1">
      <c r="A56" s="201" t="s">
        <v>90</v>
      </c>
      <c r="B56" s="202"/>
      <c r="C56" s="203"/>
      <c r="D56" s="32"/>
      <c r="E56" s="196"/>
      <c r="F56" s="196"/>
      <c r="G56" s="196"/>
      <c r="H56" s="33" t="s">
        <v>22</v>
      </c>
      <c r="I56" s="2"/>
    </row>
    <row r="57" spans="1:16" ht="17.149999999999999" customHeight="1">
      <c r="A57" s="32" t="s">
        <v>89</v>
      </c>
      <c r="B57" s="2"/>
      <c r="C57" s="33"/>
      <c r="D57" s="32"/>
      <c r="E57" s="196"/>
      <c r="F57" s="196"/>
      <c r="G57" s="196"/>
      <c r="H57" s="33" t="s">
        <v>22</v>
      </c>
      <c r="I57" s="2"/>
    </row>
    <row r="58" spans="1:16" ht="17.149999999999999" customHeight="1">
      <c r="A58" s="34"/>
      <c r="B58" s="35"/>
      <c r="C58" s="36"/>
      <c r="D58" s="37"/>
      <c r="E58" s="197"/>
      <c r="F58" s="197"/>
      <c r="G58" s="197"/>
      <c r="H58" s="11"/>
      <c r="I58" s="2"/>
    </row>
    <row r="59" spans="1:16" ht="17.149999999999999" customHeight="1">
      <c r="A59" s="177" t="s">
        <v>35</v>
      </c>
      <c r="B59" s="177"/>
      <c r="C59" s="177"/>
      <c r="D59" s="216" t="str">
        <f>IF(①ファイルの説明!D23="","",①ファイルの説明!D23)</f>
        <v/>
      </c>
      <c r="E59" s="217"/>
      <c r="F59" s="217"/>
      <c r="G59" s="217"/>
      <c r="H59" s="4" t="s">
        <v>22</v>
      </c>
      <c r="I59" s="2"/>
      <c r="O59"/>
    </row>
    <row r="60" spans="1:16" ht="17.149999999999999" customHeight="1">
      <c r="A60" s="218" t="s">
        <v>93</v>
      </c>
      <c r="B60" s="219"/>
      <c r="C60" s="219"/>
      <c r="D60" s="189" t="e">
        <f>D53-D59</f>
        <v>#VALUE!</v>
      </c>
      <c r="E60" s="190"/>
      <c r="F60" s="190"/>
      <c r="G60" s="190"/>
      <c r="H60" s="4" t="s">
        <v>22</v>
      </c>
      <c r="I60" s="43" t="s">
        <v>92</v>
      </c>
      <c r="O60"/>
    </row>
    <row r="61" spans="1:16" ht="19.5" customHeight="1">
      <c r="A61" s="44"/>
      <c r="B61" s="45"/>
      <c r="C61" s="45"/>
      <c r="D61" s="39"/>
      <c r="E61" s="40"/>
      <c r="F61" s="40"/>
      <c r="G61" s="40"/>
      <c r="H61" s="2"/>
      <c r="I61" s="2"/>
      <c r="O61"/>
    </row>
    <row r="62" spans="1:16" ht="24.75" customHeight="1" thickBot="1">
      <c r="A62" s="207" t="s">
        <v>58</v>
      </c>
      <c r="B62" s="207"/>
      <c r="C62" s="54"/>
      <c r="D62" s="39"/>
      <c r="E62" s="40"/>
      <c r="F62" s="40"/>
      <c r="G62" s="40"/>
      <c r="H62" s="2"/>
      <c r="I62" s="2"/>
      <c r="O62"/>
    </row>
    <row r="63" spans="1:16" ht="37.5" customHeight="1" thickBot="1">
      <c r="A63" s="208" t="s">
        <v>25</v>
      </c>
      <c r="B63" s="209"/>
      <c r="C63" s="209"/>
      <c r="D63" s="209"/>
      <c r="E63" s="147" t="e">
        <f>MIN(E50,D60)</f>
        <v>#VALUE!</v>
      </c>
      <c r="F63" s="148"/>
      <c r="G63" s="149"/>
      <c r="H63" s="2"/>
      <c r="I63" s="2"/>
      <c r="O63"/>
    </row>
    <row r="64" spans="1:16" ht="17.149999999999999" customHeight="1">
      <c r="A64" s="38"/>
      <c r="B64" s="54"/>
      <c r="C64" s="54"/>
      <c r="D64" s="39"/>
      <c r="E64" s="40"/>
      <c r="F64" s="40"/>
      <c r="G64" s="40"/>
      <c r="H64" s="2"/>
      <c r="I64" s="2"/>
      <c r="O64"/>
    </row>
    <row r="65" spans="1:15" ht="17.149999999999999" customHeight="1">
      <c r="I65" s="2"/>
      <c r="O65"/>
    </row>
    <row r="67" spans="1:15">
      <c r="A67" s="2"/>
      <c r="B67" s="2"/>
      <c r="C67" s="2"/>
      <c r="D67" s="2"/>
      <c r="E67" s="2"/>
      <c r="F67" s="2"/>
      <c r="G67" s="2"/>
      <c r="H67" s="2"/>
      <c r="I67" s="2"/>
      <c r="O67"/>
    </row>
    <row r="68" spans="1:15">
      <c r="A68" s="2"/>
      <c r="B68" s="2"/>
      <c r="C68" s="2"/>
      <c r="D68" s="2"/>
      <c r="E68" s="2"/>
      <c r="F68" s="2"/>
      <c r="G68" s="2"/>
      <c r="H68" s="2"/>
      <c r="I68" s="2"/>
      <c r="O68"/>
    </row>
    <row r="69" spans="1:15">
      <c r="A69" s="2"/>
      <c r="B69" s="2"/>
      <c r="C69" s="2"/>
      <c r="D69" s="2"/>
      <c r="E69" s="2"/>
      <c r="F69" s="2"/>
      <c r="G69" s="2"/>
      <c r="H69" s="2"/>
      <c r="I69" s="2"/>
      <c r="O69"/>
    </row>
    <row r="70" spans="1:15">
      <c r="A70" s="2"/>
      <c r="B70" s="2"/>
      <c r="C70" s="2"/>
      <c r="D70" s="2"/>
      <c r="E70" s="2"/>
      <c r="F70" s="2"/>
      <c r="G70" s="2"/>
      <c r="H70" s="2"/>
      <c r="I70" s="2"/>
      <c r="O70"/>
    </row>
    <row r="71" spans="1:15">
      <c r="A71" s="2"/>
      <c r="B71" s="2"/>
      <c r="C71" s="2"/>
      <c r="D71" s="2"/>
      <c r="E71" s="2"/>
      <c r="F71" s="2"/>
      <c r="G71" s="2"/>
      <c r="H71" s="2"/>
      <c r="I71" s="2"/>
      <c r="O71"/>
    </row>
    <row r="72" spans="1:15">
      <c r="A72" s="2"/>
      <c r="B72" s="2"/>
      <c r="C72" s="2"/>
      <c r="D72" s="2"/>
      <c r="E72" s="2"/>
      <c r="F72" s="2"/>
      <c r="G72" s="2"/>
      <c r="H72" s="2"/>
      <c r="I72" s="2"/>
      <c r="O72"/>
    </row>
    <row r="73" spans="1:15">
      <c r="A73" s="2"/>
      <c r="B73" s="2"/>
      <c r="C73" s="2"/>
      <c r="D73" s="2"/>
      <c r="E73" s="2"/>
      <c r="F73" s="2"/>
      <c r="G73" s="2"/>
      <c r="H73" s="2"/>
      <c r="I73" s="2"/>
      <c r="O73"/>
    </row>
    <row r="74" spans="1:15">
      <c r="A74" s="2"/>
      <c r="B74" s="2"/>
      <c r="C74" s="2"/>
      <c r="D74" s="2"/>
      <c r="E74" s="2"/>
      <c r="F74" s="2"/>
      <c r="G74" s="2"/>
      <c r="H74" s="2"/>
      <c r="I74" s="2"/>
      <c r="O74"/>
    </row>
    <row r="75" spans="1:15">
      <c r="A75" s="2"/>
      <c r="B75" s="2"/>
      <c r="C75" s="2"/>
      <c r="D75" s="2"/>
      <c r="E75" s="2"/>
      <c r="F75" s="2"/>
      <c r="G75" s="2"/>
      <c r="H75" s="2"/>
      <c r="I75" s="2"/>
      <c r="O75"/>
    </row>
    <row r="76" spans="1:15">
      <c r="A76" s="2"/>
      <c r="B76" s="2"/>
      <c r="C76" s="2"/>
      <c r="D76" s="2"/>
      <c r="E76" s="2"/>
      <c r="F76" s="2"/>
      <c r="G76" s="2"/>
      <c r="H76" s="2"/>
      <c r="I76" s="2"/>
      <c r="O76"/>
    </row>
    <row r="77" spans="1:15">
      <c r="A77" s="2"/>
      <c r="B77" s="2"/>
      <c r="C77" s="2"/>
      <c r="D77" s="2"/>
      <c r="E77" s="2"/>
      <c r="F77" s="2"/>
      <c r="G77" s="2"/>
      <c r="H77" s="2"/>
      <c r="I77" s="2"/>
      <c r="O77"/>
    </row>
    <row r="78" spans="1:15">
      <c r="A78" s="2"/>
      <c r="B78" s="2"/>
      <c r="C78" s="2"/>
      <c r="D78" s="2"/>
      <c r="E78" s="2"/>
      <c r="F78" s="2"/>
      <c r="G78" s="2"/>
      <c r="H78" s="2"/>
      <c r="I78" s="2"/>
      <c r="O78"/>
    </row>
    <row r="79" spans="1:15">
      <c r="A79" s="2"/>
      <c r="B79" s="2"/>
      <c r="C79" s="2"/>
      <c r="D79" s="2"/>
      <c r="E79" s="2"/>
      <c r="F79" s="2"/>
      <c r="G79" s="2"/>
      <c r="H79" s="2"/>
      <c r="I79" s="2"/>
      <c r="O79"/>
    </row>
    <row r="80" spans="1:15">
      <c r="A80" s="2"/>
      <c r="B80" s="2"/>
      <c r="C80" s="2"/>
      <c r="D80" s="2"/>
      <c r="E80" s="2"/>
      <c r="F80" s="2"/>
      <c r="G80" s="2"/>
      <c r="H80" s="2"/>
      <c r="I80" s="2"/>
      <c r="O80"/>
    </row>
    <row r="81" spans="1:15">
      <c r="A81" s="2"/>
      <c r="B81" s="2"/>
      <c r="C81" s="2"/>
      <c r="D81" s="2"/>
      <c r="E81" s="2"/>
      <c r="F81" s="2"/>
      <c r="G81" s="2"/>
      <c r="H81" s="2"/>
      <c r="I81" s="2"/>
      <c r="O81"/>
    </row>
    <row r="82" spans="1:15">
      <c r="A82" s="2"/>
      <c r="B82" s="2"/>
      <c r="C82" s="2"/>
      <c r="D82" s="2"/>
      <c r="E82" s="2"/>
      <c r="F82" s="2"/>
      <c r="G82" s="2"/>
      <c r="H82" s="2"/>
      <c r="I82" s="2"/>
      <c r="O82"/>
    </row>
    <row r="83" spans="1:15">
      <c r="A83" s="2"/>
      <c r="B83" s="2"/>
      <c r="C83" s="2"/>
      <c r="D83" s="2"/>
      <c r="E83" s="2"/>
      <c r="F83" s="2"/>
      <c r="G83" s="2"/>
      <c r="H83" s="2"/>
      <c r="I83" s="2"/>
      <c r="O83"/>
    </row>
    <row r="84" spans="1:15">
      <c r="A84" s="2"/>
      <c r="B84" s="2"/>
      <c r="C84" s="2"/>
      <c r="D84" s="2"/>
      <c r="E84" s="2"/>
      <c r="F84" s="2"/>
      <c r="G84" s="2"/>
      <c r="H84" s="2"/>
      <c r="I84" s="2"/>
      <c r="O84"/>
    </row>
    <row r="85" spans="1:15">
      <c r="A85" s="2"/>
      <c r="B85" s="2"/>
      <c r="C85" s="2"/>
      <c r="D85" s="2"/>
      <c r="E85" s="2"/>
      <c r="F85" s="2"/>
      <c r="G85" s="2"/>
      <c r="H85" s="2"/>
      <c r="I85" s="2"/>
      <c r="O85"/>
    </row>
    <row r="86" spans="1:15">
      <c r="A86" s="2"/>
      <c r="B86" s="2"/>
      <c r="C86" s="2"/>
      <c r="D86" s="2"/>
      <c r="E86" s="2"/>
      <c r="F86" s="2"/>
      <c r="G86" s="2"/>
      <c r="H86" s="2"/>
      <c r="I86" s="2"/>
      <c r="O86"/>
    </row>
    <row r="87" spans="1:15">
      <c r="A87" s="2"/>
      <c r="B87" s="2"/>
      <c r="C87" s="2"/>
      <c r="D87" s="2"/>
      <c r="E87" s="2"/>
      <c r="F87" s="2"/>
      <c r="G87" s="2"/>
      <c r="H87" s="2"/>
      <c r="I87" s="2"/>
      <c r="O87"/>
    </row>
    <row r="88" spans="1:15">
      <c r="A88" s="2"/>
      <c r="B88" s="2"/>
      <c r="C88" s="2"/>
      <c r="D88" s="2"/>
      <c r="E88" s="2"/>
      <c r="F88" s="2"/>
      <c r="G88" s="2"/>
      <c r="H88" s="2"/>
      <c r="I88" s="2"/>
      <c r="O88"/>
    </row>
    <row r="89" spans="1:15">
      <c r="A89" s="2"/>
      <c r="B89" s="2"/>
      <c r="C89" s="2"/>
      <c r="D89" s="2"/>
      <c r="E89" s="2"/>
      <c r="F89" s="2"/>
      <c r="G89" s="2"/>
      <c r="H89" s="2"/>
      <c r="I89" s="2"/>
      <c r="O89"/>
    </row>
    <row r="90" spans="1:15">
      <c r="A90" s="2"/>
      <c r="B90" s="2"/>
      <c r="C90" s="2"/>
      <c r="D90" s="2"/>
      <c r="E90" s="2"/>
      <c r="F90" s="2"/>
      <c r="G90" s="2"/>
      <c r="H90" s="2"/>
      <c r="I90" s="2"/>
      <c r="O90"/>
    </row>
    <row r="91" spans="1:15">
      <c r="A91" s="2"/>
      <c r="B91" s="2"/>
      <c r="C91" s="2"/>
      <c r="D91" s="2"/>
      <c r="E91" s="2"/>
      <c r="F91" s="2"/>
      <c r="G91" s="2"/>
      <c r="H91" s="2"/>
      <c r="I91" s="2"/>
      <c r="O91"/>
    </row>
    <row r="92" spans="1:15">
      <c r="A92" s="2"/>
      <c r="B92" s="2"/>
      <c r="C92" s="2"/>
      <c r="D92" s="2"/>
      <c r="E92" s="2"/>
      <c r="F92" s="2"/>
      <c r="G92" s="2"/>
      <c r="H92" s="2"/>
      <c r="I92" s="2"/>
      <c r="O92"/>
    </row>
    <row r="93" spans="1:15">
      <c r="A93" s="2"/>
      <c r="B93" s="2"/>
      <c r="C93" s="2"/>
      <c r="D93" s="2"/>
      <c r="E93" s="2"/>
      <c r="F93" s="2"/>
      <c r="G93" s="2"/>
      <c r="H93" s="2"/>
      <c r="I93" s="2"/>
      <c r="O93"/>
    </row>
    <row r="94" spans="1:15">
      <c r="A94" s="2"/>
      <c r="B94" s="2"/>
      <c r="C94" s="2"/>
      <c r="D94" s="2"/>
      <c r="E94" s="2"/>
      <c r="F94" s="2"/>
      <c r="G94" s="2"/>
      <c r="H94" s="2"/>
      <c r="I94" s="2"/>
      <c r="O94"/>
    </row>
    <row r="95" spans="1:15">
      <c r="A95" s="2"/>
      <c r="B95" s="2"/>
      <c r="C95" s="2"/>
      <c r="D95" s="2"/>
      <c r="E95" s="2"/>
      <c r="F95" s="2"/>
      <c r="G95" s="2"/>
      <c r="H95" s="2"/>
      <c r="I95" s="2"/>
      <c r="O95"/>
    </row>
    <row r="96" spans="1:15">
      <c r="A96" s="2"/>
      <c r="B96" s="2"/>
      <c r="C96" s="2"/>
      <c r="D96" s="2"/>
      <c r="E96" s="2"/>
      <c r="F96" s="2"/>
      <c r="G96" s="2"/>
      <c r="H96" s="2"/>
      <c r="I96" s="2"/>
      <c r="O96"/>
    </row>
  </sheetData>
  <sheetProtection sheet="1" selectLockedCells="1"/>
  <mergeCells count="72">
    <mergeCell ref="A32:A33"/>
    <mergeCell ref="C32:D32"/>
    <mergeCell ref="E32:F32"/>
    <mergeCell ref="G32:H32"/>
    <mergeCell ref="C33:D33"/>
    <mergeCell ref="E33:F33"/>
    <mergeCell ref="A62:B62"/>
    <mergeCell ref="A63:D63"/>
    <mergeCell ref="E36:F36"/>
    <mergeCell ref="G36:H36"/>
    <mergeCell ref="A44:I44"/>
    <mergeCell ref="A40:C40"/>
    <mergeCell ref="H43:I43"/>
    <mergeCell ref="C37:D37"/>
    <mergeCell ref="E37:F37"/>
    <mergeCell ref="G37:H37"/>
    <mergeCell ref="A38:F38"/>
    <mergeCell ref="G38:H38"/>
    <mergeCell ref="A39:C39"/>
    <mergeCell ref="A59:C59"/>
    <mergeCell ref="D59:G59"/>
    <mergeCell ref="A60:C60"/>
    <mergeCell ref="L8:P8"/>
    <mergeCell ref="E23:G23"/>
    <mergeCell ref="C25:D25"/>
    <mergeCell ref="E57:G57"/>
    <mergeCell ref="E58:G58"/>
    <mergeCell ref="A52:C52"/>
    <mergeCell ref="A53:C53"/>
    <mergeCell ref="D53:G53"/>
    <mergeCell ref="E55:G55"/>
    <mergeCell ref="A56:C56"/>
    <mergeCell ref="E56:G56"/>
    <mergeCell ref="A46:C46"/>
    <mergeCell ref="G33:H33"/>
    <mergeCell ref="A34:B34"/>
    <mergeCell ref="C34:D34"/>
    <mergeCell ref="C36:D36"/>
    <mergeCell ref="E50:F50"/>
    <mergeCell ref="E34:F34"/>
    <mergeCell ref="G34:H34"/>
    <mergeCell ref="A35:B35"/>
    <mergeCell ref="D60:G60"/>
    <mergeCell ref="A50:C50"/>
    <mergeCell ref="D40:H42"/>
    <mergeCell ref="C30:D30"/>
    <mergeCell ref="E30:F30"/>
    <mergeCell ref="G30:H30"/>
    <mergeCell ref="C31:D31"/>
    <mergeCell ref="E31:F31"/>
    <mergeCell ref="G31:H31"/>
    <mergeCell ref="L25:P27"/>
    <mergeCell ref="C29:D29"/>
    <mergeCell ref="E29:F29"/>
    <mergeCell ref="G29:H29"/>
    <mergeCell ref="A18:B18"/>
    <mergeCell ref="E63:G63"/>
    <mergeCell ref="A16:B16"/>
    <mergeCell ref="B1:G1"/>
    <mergeCell ref="G2:I2"/>
    <mergeCell ref="A4:C4"/>
    <mergeCell ref="A5:C6"/>
    <mergeCell ref="D7:H7"/>
    <mergeCell ref="A10:B10"/>
    <mergeCell ref="A11:B11"/>
    <mergeCell ref="A12:B12"/>
    <mergeCell ref="A15:B15"/>
    <mergeCell ref="A13:B13"/>
    <mergeCell ref="F3:I3"/>
    <mergeCell ref="D5:I6"/>
    <mergeCell ref="A17:B17"/>
    <mergeCell ref="A30:A31"/>
  </mergeCells>
  <phoneticPr fontId="4"/>
  <dataValidations disablePrompts="1" count="1">
    <dataValidation type="list" allowBlank="1" showInputMessage="1" showErrorMessage="1" sqref="E48" xr:uid="{00000000-0002-0000-0200-000000000000}">
      <formula1>$L$46:$L$47</formula1>
    </dataValidation>
  </dataValidations>
  <pageMargins left="0.7" right="0.7" top="0.75" bottom="0.75" header="0.3" footer="0.3"/>
  <pageSetup paperSize="9" orientation="portrait" r:id="rId1"/>
  <rowBreaks count="1" manualBreakCount="1">
    <brk id="43" max="8"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D3CF-2ECD-4373-B80B-81E4A4AE60A8}">
  <sheetPr>
    <tabColor rgb="FFFFFF00"/>
  </sheetPr>
  <dimension ref="B2:N36"/>
  <sheetViews>
    <sheetView view="pageBreakPreview" zoomScaleNormal="100" zoomScaleSheetLayoutView="100" workbookViewId="0">
      <selection activeCell="C6" sqref="C6"/>
    </sheetView>
  </sheetViews>
  <sheetFormatPr defaultRowHeight="13"/>
  <cols>
    <col min="3" max="3" width="10.90625" customWidth="1"/>
    <col min="4" max="4" width="11.6328125" customWidth="1"/>
    <col min="5" max="5" width="10.90625" customWidth="1"/>
    <col min="6" max="6" width="11.36328125" customWidth="1"/>
  </cols>
  <sheetData>
    <row r="2" spans="2:14" ht="13.5" thickBot="1"/>
    <row r="3" spans="2:14">
      <c r="B3" s="221" t="s">
        <v>1544</v>
      </c>
      <c r="C3" s="222"/>
      <c r="D3" s="222"/>
      <c r="E3" s="222"/>
      <c r="F3" s="222"/>
    </row>
    <row r="4" spans="2:14" ht="13.5" thickBot="1">
      <c r="B4" s="223"/>
      <c r="C4" s="224"/>
      <c r="D4" s="224"/>
      <c r="E4" s="224"/>
      <c r="F4" s="224"/>
      <c r="I4" s="103" t="s">
        <v>1545</v>
      </c>
    </row>
    <row r="5" spans="2:14">
      <c r="B5" s="12"/>
      <c r="C5" s="13" t="s">
        <v>1546</v>
      </c>
      <c r="D5" s="13" t="s">
        <v>1547</v>
      </c>
      <c r="E5" s="13" t="s">
        <v>1548</v>
      </c>
      <c r="F5" s="13" t="s">
        <v>23</v>
      </c>
      <c r="I5" s="225" t="str">
        <f>IF(F18=②個別表!C23,"〇","×")</f>
        <v>〇</v>
      </c>
      <c r="J5" s="226"/>
    </row>
    <row r="6" spans="2:14">
      <c r="B6" s="12" t="s">
        <v>0</v>
      </c>
      <c r="C6" s="104"/>
      <c r="D6" s="104"/>
      <c r="E6" s="104"/>
      <c r="F6" s="13">
        <f>SUM(C6:E6)</f>
        <v>0</v>
      </c>
      <c r="I6" s="227"/>
      <c r="J6" s="228"/>
    </row>
    <row r="7" spans="2:14">
      <c r="B7" s="12" t="s">
        <v>26</v>
      </c>
      <c r="C7" s="104"/>
      <c r="D7" s="104"/>
      <c r="E7" s="104"/>
      <c r="F7" s="13">
        <f t="shared" ref="F7:F18" si="0">SUM(C7:E7)</f>
        <v>0</v>
      </c>
      <c r="I7" s="227"/>
      <c r="J7" s="228"/>
    </row>
    <row r="8" spans="2:14" ht="13.5" thickBot="1">
      <c r="B8" s="12" t="s">
        <v>2</v>
      </c>
      <c r="C8" s="104"/>
      <c r="D8" s="104"/>
      <c r="E8" s="104"/>
      <c r="F8" s="13">
        <f t="shared" si="0"/>
        <v>0</v>
      </c>
      <c r="I8" s="229"/>
      <c r="J8" s="230"/>
    </row>
    <row r="9" spans="2:14" ht="13" customHeight="1">
      <c r="B9" s="12" t="s">
        <v>3</v>
      </c>
      <c r="C9" s="104"/>
      <c r="D9" s="104"/>
      <c r="E9" s="104"/>
      <c r="F9" s="13">
        <f t="shared" si="0"/>
        <v>0</v>
      </c>
      <c r="I9" s="220" t="s">
        <v>1549</v>
      </c>
      <c r="J9" s="220"/>
      <c r="K9" s="220"/>
      <c r="L9" s="220"/>
      <c r="M9" s="220"/>
      <c r="N9" s="220"/>
    </row>
    <row r="10" spans="2:14">
      <c r="B10" s="12" t="s">
        <v>4</v>
      </c>
      <c r="C10" s="104"/>
      <c r="D10" s="104"/>
      <c r="E10" s="104"/>
      <c r="F10" s="13">
        <f t="shared" si="0"/>
        <v>0</v>
      </c>
      <c r="I10" s="220"/>
      <c r="J10" s="220"/>
      <c r="K10" s="220"/>
      <c r="L10" s="220"/>
      <c r="M10" s="220"/>
      <c r="N10" s="220"/>
    </row>
    <row r="11" spans="2:14">
      <c r="B11" s="12" t="s">
        <v>5</v>
      </c>
      <c r="C11" s="104"/>
      <c r="D11" s="104"/>
      <c r="E11" s="104"/>
      <c r="F11" s="13">
        <f t="shared" si="0"/>
        <v>0</v>
      </c>
      <c r="I11" s="220"/>
      <c r="J11" s="220"/>
      <c r="K11" s="220"/>
      <c r="L11" s="220"/>
      <c r="M11" s="220"/>
      <c r="N11" s="220"/>
    </row>
    <row r="12" spans="2:14">
      <c r="B12" s="12" t="s">
        <v>27</v>
      </c>
      <c r="C12" s="104"/>
      <c r="D12" s="104"/>
      <c r="E12" s="104"/>
      <c r="F12" s="13">
        <f t="shared" si="0"/>
        <v>0</v>
      </c>
    </row>
    <row r="13" spans="2:14">
      <c r="B13" s="12" t="s">
        <v>8</v>
      </c>
      <c r="C13" s="104"/>
      <c r="D13" s="104"/>
      <c r="E13" s="104"/>
      <c r="F13" s="13">
        <f t="shared" si="0"/>
        <v>0</v>
      </c>
    </row>
    <row r="14" spans="2:14">
      <c r="B14" s="12" t="s">
        <v>9</v>
      </c>
      <c r="C14" s="104"/>
      <c r="D14" s="104"/>
      <c r="E14" s="104"/>
      <c r="F14" s="13">
        <f t="shared" si="0"/>
        <v>0</v>
      </c>
    </row>
    <row r="15" spans="2:14">
      <c r="B15" s="12" t="s">
        <v>10</v>
      </c>
      <c r="C15" s="104"/>
      <c r="D15" s="104"/>
      <c r="E15" s="104"/>
      <c r="F15" s="13">
        <f t="shared" si="0"/>
        <v>0</v>
      </c>
    </row>
    <row r="16" spans="2:14">
      <c r="B16" s="12" t="s">
        <v>11</v>
      </c>
      <c r="C16" s="104"/>
      <c r="D16" s="104"/>
      <c r="E16" s="104"/>
      <c r="F16" s="13">
        <f t="shared" si="0"/>
        <v>0</v>
      </c>
    </row>
    <row r="17" spans="2:13" ht="13.5" thickBot="1">
      <c r="B17" s="20" t="s">
        <v>12</v>
      </c>
      <c r="C17" s="104"/>
      <c r="D17" s="104"/>
      <c r="E17" s="104"/>
      <c r="F17" s="21">
        <f t="shared" si="0"/>
        <v>0</v>
      </c>
    </row>
    <row r="18" spans="2:13" ht="13.5" thickBot="1">
      <c r="B18" s="22" t="s">
        <v>23</v>
      </c>
      <c r="C18" s="23">
        <f>SUM(C6:C17)</f>
        <v>0</v>
      </c>
      <c r="D18" s="24">
        <f t="shared" ref="D18:E18" si="1">SUM(D6:D17)</f>
        <v>0</v>
      </c>
      <c r="E18" s="23">
        <f t="shared" si="1"/>
        <v>0</v>
      </c>
      <c r="F18" s="24">
        <f t="shared" si="0"/>
        <v>0</v>
      </c>
    </row>
    <row r="19" spans="2:13">
      <c r="B19" s="105" t="s">
        <v>1550</v>
      </c>
    </row>
    <row r="22" spans="2:13">
      <c r="B22" s="173"/>
      <c r="C22" s="173"/>
      <c r="D22" s="173"/>
      <c r="E22" s="173"/>
      <c r="F22" s="173"/>
    </row>
    <row r="23" spans="2:13">
      <c r="B23" s="173"/>
      <c r="C23" s="173"/>
      <c r="D23" s="173"/>
      <c r="E23" s="173"/>
      <c r="F23" s="173"/>
      <c r="I23" s="103"/>
    </row>
    <row r="24" spans="2:13">
      <c r="I24" s="231"/>
      <c r="J24" s="231"/>
    </row>
    <row r="25" spans="2:13">
      <c r="C25" s="106"/>
      <c r="D25" s="106"/>
      <c r="E25" s="106"/>
      <c r="I25" s="231"/>
      <c r="J25" s="231"/>
    </row>
    <row r="26" spans="2:13">
      <c r="C26" s="106"/>
      <c r="D26" s="106"/>
      <c r="E26" s="106"/>
      <c r="I26" s="231"/>
      <c r="J26" s="231"/>
    </row>
    <row r="27" spans="2:13">
      <c r="C27" s="106"/>
      <c r="D27" s="106"/>
      <c r="E27" s="106"/>
      <c r="I27" s="231"/>
      <c r="J27" s="231"/>
    </row>
    <row r="28" spans="2:13">
      <c r="C28" s="106"/>
      <c r="D28" s="106"/>
      <c r="E28" s="106"/>
      <c r="I28" s="220"/>
      <c r="J28" s="220"/>
      <c r="K28" s="220"/>
      <c r="L28" s="220"/>
      <c r="M28" s="220"/>
    </row>
    <row r="29" spans="2:13">
      <c r="C29" s="106"/>
      <c r="D29" s="106"/>
      <c r="E29" s="106"/>
      <c r="I29" s="220"/>
      <c r="J29" s="220"/>
      <c r="K29" s="220"/>
      <c r="L29" s="220"/>
      <c r="M29" s="220"/>
    </row>
    <row r="30" spans="2:13">
      <c r="C30" s="106"/>
      <c r="D30" s="106"/>
      <c r="E30" s="106"/>
      <c r="I30" s="220"/>
      <c r="J30" s="220"/>
      <c r="K30" s="220"/>
      <c r="L30" s="220"/>
      <c r="M30" s="220"/>
    </row>
    <row r="31" spans="2:13">
      <c r="C31" s="106"/>
      <c r="D31" s="106"/>
      <c r="E31" s="106"/>
    </row>
    <row r="32" spans="2:13">
      <c r="C32" s="106"/>
      <c r="D32" s="106"/>
      <c r="E32" s="106"/>
    </row>
    <row r="33" spans="3:5">
      <c r="C33" s="106"/>
      <c r="D33" s="106"/>
      <c r="E33" s="106"/>
    </row>
    <row r="34" spans="3:5">
      <c r="C34" s="106"/>
      <c r="D34" s="106"/>
      <c r="E34" s="106"/>
    </row>
    <row r="35" spans="3:5">
      <c r="C35" s="106"/>
      <c r="D35" s="106"/>
      <c r="E35" s="106"/>
    </row>
    <row r="36" spans="3:5">
      <c r="C36" s="106"/>
      <c r="D36" s="106"/>
      <c r="E36" s="106"/>
    </row>
  </sheetData>
  <sheetProtection sheet="1" selectLockedCells="1"/>
  <mergeCells count="6">
    <mergeCell ref="I28:M30"/>
    <mergeCell ref="B3:F4"/>
    <mergeCell ref="I5:J8"/>
    <mergeCell ref="I9:N11"/>
    <mergeCell ref="B22:F23"/>
    <mergeCell ref="I24:J27"/>
  </mergeCells>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D7FE-C61D-4EE8-A2BF-C8A4865424A7}">
  <sheetPr>
    <tabColor rgb="FFFFFF00"/>
  </sheetPr>
  <dimension ref="A1:M29"/>
  <sheetViews>
    <sheetView showGridLines="0" view="pageBreakPreview" zoomScaleNormal="100" zoomScaleSheetLayoutView="100" workbookViewId="0"/>
  </sheetViews>
  <sheetFormatPr defaultColWidth="9" defaultRowHeight="13"/>
  <cols>
    <col min="1" max="1" width="3.81640625" style="2" customWidth="1"/>
    <col min="2" max="2" width="15.6328125" style="2" customWidth="1"/>
    <col min="3" max="3" width="4.1796875" style="2" customWidth="1"/>
    <col min="4" max="4" width="1.6328125" style="2" customWidth="1"/>
    <col min="5" max="5" width="16.453125" style="2" customWidth="1"/>
    <col min="6" max="6" width="9.6328125" style="2" customWidth="1"/>
    <col min="7" max="7" width="2.08984375" style="2" customWidth="1"/>
    <col min="8" max="8" width="23.6328125" style="2" customWidth="1"/>
    <col min="9" max="9" width="4" style="2" customWidth="1"/>
    <col min="10" max="16384" width="9" style="2"/>
  </cols>
  <sheetData>
    <row r="1" spans="1:13" ht="18" customHeight="1" thickBot="1">
      <c r="A1" s="2" t="s">
        <v>1137</v>
      </c>
      <c r="I1" s="91" t="e">
        <f>②個別表!K2</f>
        <v>#N/A</v>
      </c>
    </row>
    <row r="2" spans="1:13" ht="18" customHeight="1"/>
    <row r="3" spans="1:13" ht="18" customHeight="1"/>
    <row r="4" spans="1:13" ht="18" customHeight="1"/>
    <row r="5" spans="1:13" ht="18" customHeight="1">
      <c r="H5" s="240" t="s">
        <v>1767</v>
      </c>
      <c r="I5" s="241"/>
    </row>
    <row r="6" spans="1:13" ht="18" customHeight="1">
      <c r="M6" s="68"/>
    </row>
    <row r="7" spans="1:13" ht="18" customHeight="1">
      <c r="D7" s="242" t="s">
        <v>39</v>
      </c>
      <c r="E7" s="242"/>
      <c r="F7" s="242"/>
      <c r="G7" s="242"/>
    </row>
    <row r="8" spans="1:13" ht="18" customHeight="1">
      <c r="D8" s="242" t="s">
        <v>1138</v>
      </c>
      <c r="E8" s="242"/>
      <c r="F8" s="242"/>
      <c r="G8" s="242"/>
    </row>
    <row r="9" spans="1:13" ht="18" customHeight="1"/>
    <row r="10" spans="1:13" ht="18" customHeight="1">
      <c r="A10" s="242" t="s">
        <v>1139</v>
      </c>
      <c r="B10" s="242"/>
      <c r="C10" s="242"/>
    </row>
    <row r="11" spans="1:13" ht="18" customHeight="1"/>
    <row r="12" spans="1:13" ht="18" customHeight="1"/>
    <row r="13" spans="1:13" ht="18" customHeight="1"/>
    <row r="14" spans="1:13" ht="18" customHeight="1">
      <c r="E14" s="69" t="s">
        <v>1140</v>
      </c>
      <c r="F14" s="243" t="e">
        <f>VLOOKUP(I1,補助金用基本データ!$D$5:$S$400,11,FALSE)</f>
        <v>#N/A</v>
      </c>
      <c r="G14" s="243"/>
      <c r="H14" s="243"/>
      <c r="I14" s="243"/>
      <c r="J14" s="5"/>
      <c r="K14" s="5"/>
      <c r="L14" s="5"/>
      <c r="M14" s="5"/>
    </row>
    <row r="15" spans="1:13" ht="18" customHeight="1">
      <c r="E15" s="69" t="s">
        <v>1141</v>
      </c>
      <c r="F15" s="243" t="e">
        <f>VLOOKUP(I1,補助金用基本データ!$D$5:$S$400,10,FALSE)</f>
        <v>#N/A</v>
      </c>
      <c r="G15" s="243"/>
      <c r="H15" s="243"/>
      <c r="I15" s="243"/>
      <c r="J15" s="5"/>
      <c r="K15" s="5"/>
      <c r="L15" s="5"/>
      <c r="M15" s="5"/>
    </row>
    <row r="16" spans="1:13" ht="18" customHeight="1">
      <c r="E16" s="69" t="s">
        <v>41</v>
      </c>
      <c r="F16" s="244" t="e">
        <f>VLOOKUP(I1,補助金用基本データ!$D$5:$S$400,12,FALSE)</f>
        <v>#N/A</v>
      </c>
      <c r="G16" s="244"/>
      <c r="H16" s="102" t="e">
        <f>VLOOKUP(I1,補助金用基本データ!$D$5:$S$400,13,FALSE)</f>
        <v>#N/A</v>
      </c>
      <c r="I16" s="78"/>
      <c r="J16" s="5"/>
      <c r="K16" s="5"/>
      <c r="L16" s="5"/>
    </row>
    <row r="17" spans="2:13" ht="18" customHeight="1">
      <c r="E17" s="69" t="s">
        <v>1142</v>
      </c>
      <c r="F17" s="243">
        <f>②個別表!G2</f>
        <v>0</v>
      </c>
      <c r="G17" s="243"/>
      <c r="H17" s="243"/>
      <c r="I17" s="243"/>
      <c r="J17" s="5"/>
      <c r="K17" s="5"/>
      <c r="L17" s="5"/>
      <c r="M17" s="5"/>
    </row>
    <row r="18" spans="2:13" ht="18" customHeight="1">
      <c r="E18" s="2" t="s">
        <v>1770</v>
      </c>
      <c r="F18" s="252">
        <f>①ファイルの説明!I20</f>
        <v>0</v>
      </c>
      <c r="G18" s="252"/>
      <c r="H18" s="252"/>
    </row>
    <row r="19" spans="2:13" ht="18" customHeight="1"/>
    <row r="20" spans="2:13" ht="45.75" customHeight="1">
      <c r="B20" s="245" t="s">
        <v>1768</v>
      </c>
      <c r="C20" s="245"/>
      <c r="D20" s="245"/>
      <c r="E20" s="245"/>
      <c r="F20" s="245"/>
      <c r="G20" s="245"/>
      <c r="H20" s="245"/>
      <c r="I20" s="245"/>
    </row>
    <row r="21" spans="2:13" ht="18" customHeight="1"/>
    <row r="22" spans="2:13" ht="18" customHeight="1" thickBot="1"/>
    <row r="23" spans="2:13" ht="36" customHeight="1">
      <c r="B23" s="70" t="s">
        <v>1143</v>
      </c>
      <c r="C23" s="246" t="e">
        <f>IF(②個別表!E63&lt;=0,0,②個別表!E63)</f>
        <v>#VALUE!</v>
      </c>
      <c r="D23" s="247"/>
      <c r="E23" s="247"/>
      <c r="F23" s="247"/>
      <c r="G23" s="247"/>
      <c r="H23" s="248"/>
      <c r="I23" s="71" t="s">
        <v>22</v>
      </c>
    </row>
    <row r="24" spans="2:13" ht="36" customHeight="1">
      <c r="B24" s="72" t="s">
        <v>1144</v>
      </c>
      <c r="C24" s="249" t="s">
        <v>1145</v>
      </c>
      <c r="D24" s="250"/>
      <c r="E24" s="250"/>
      <c r="F24" s="250"/>
      <c r="G24" s="250"/>
      <c r="H24" s="250"/>
      <c r="I24" s="251"/>
    </row>
    <row r="25" spans="2:13" ht="18" customHeight="1">
      <c r="B25" s="232" t="s">
        <v>40</v>
      </c>
      <c r="C25" s="234" t="s">
        <v>1146</v>
      </c>
      <c r="D25" s="235"/>
      <c r="E25" s="235"/>
      <c r="F25" s="235"/>
      <c r="G25" s="235"/>
      <c r="H25" s="235"/>
      <c r="I25" s="236"/>
    </row>
    <row r="26" spans="2:13" ht="18" customHeight="1" thickBot="1">
      <c r="B26" s="233"/>
      <c r="C26" s="237"/>
      <c r="D26" s="238"/>
      <c r="E26" s="238"/>
      <c r="F26" s="238"/>
      <c r="G26" s="238"/>
      <c r="H26" s="238"/>
      <c r="I26" s="239"/>
    </row>
    <row r="27" spans="2:13" ht="18" customHeight="1">
      <c r="C27" s="73"/>
      <c r="D27" s="73"/>
      <c r="E27" s="74"/>
      <c r="F27" s="74"/>
      <c r="G27" s="75"/>
      <c r="H27" s="76"/>
      <c r="I27" s="76"/>
    </row>
    <row r="28" spans="2:13" ht="18" customHeight="1">
      <c r="C28" s="73"/>
      <c r="D28" s="73"/>
      <c r="E28" s="74"/>
      <c r="F28" s="74"/>
      <c r="G28" s="75"/>
      <c r="H28" s="76"/>
      <c r="I28" s="76"/>
    </row>
    <row r="29" spans="2:13" ht="18" customHeight="1">
      <c r="C29" s="74"/>
      <c r="D29" s="74"/>
      <c r="E29" s="74"/>
      <c r="F29" s="74"/>
      <c r="G29" s="77"/>
      <c r="H29" s="76"/>
      <c r="I29" s="76"/>
    </row>
  </sheetData>
  <sheetProtection sheet="1" objects="1" scenarios="1"/>
  <mergeCells count="14">
    <mergeCell ref="B25:B26"/>
    <mergeCell ref="C25:I26"/>
    <mergeCell ref="H5:I5"/>
    <mergeCell ref="D7:G7"/>
    <mergeCell ref="D8:G8"/>
    <mergeCell ref="A10:C10"/>
    <mergeCell ref="F14:I14"/>
    <mergeCell ref="F15:I15"/>
    <mergeCell ref="F17:I17"/>
    <mergeCell ref="F16:G16"/>
    <mergeCell ref="B20:I20"/>
    <mergeCell ref="C23:H23"/>
    <mergeCell ref="C24:I24"/>
    <mergeCell ref="F18:H18"/>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40</vt:i4>
      </vt:variant>
    </vt:vector>
  </HeadingPairs>
  <TitlesOfParts>
    <vt:vector size="47" baseType="lpstr">
      <vt:lpstr>補助金用基本データ</vt:lpstr>
      <vt:lpstr>リスト</vt:lpstr>
      <vt:lpstr>①ファイルの説明</vt:lpstr>
      <vt:lpstr>【重要】送付前確認シート</vt:lpstr>
      <vt:lpstr>②個別表</vt:lpstr>
      <vt:lpstr>延べ利用児童数</vt:lpstr>
      <vt:lpstr>⑦1号申請書（入力不要）</vt:lpstr>
      <vt:lpstr>①ファイルの説明!Print_Area</vt:lpstr>
      <vt:lpstr>②個別表!Print_Area</vt:lpstr>
      <vt:lpstr>'⑦1号申請書（入力不要）'!Print_Area</vt:lpstr>
      <vt:lpstr>延べ利用児童数!Print_Area</vt:lpstr>
      <vt:lpstr>補助金用基本データ!Print_Area</vt:lpstr>
      <vt:lpstr>稲毛区</vt:lpstr>
      <vt:lpstr>稲毛区事業所内保育事業</vt:lpstr>
      <vt:lpstr>稲毛区小規模保育事業</vt:lpstr>
      <vt:lpstr>稲毛区保育園</vt:lpstr>
      <vt:lpstr>稲毛区幼稚園型認定こども園</vt:lpstr>
      <vt:lpstr>稲毛区幼保連携型認定こども園</vt:lpstr>
      <vt:lpstr>花見川区</vt:lpstr>
      <vt:lpstr>花見川区事業所内保育事業</vt:lpstr>
      <vt:lpstr>花見川区小規模保育事業</vt:lpstr>
      <vt:lpstr>花見川区保育園</vt:lpstr>
      <vt:lpstr>花見川区幼稚園型認定こども園</vt:lpstr>
      <vt:lpstr>若葉区</vt:lpstr>
      <vt:lpstr>若葉区小規模保育事業</vt:lpstr>
      <vt:lpstr>若葉区保育園</vt:lpstr>
      <vt:lpstr>若葉区幼稚園型認定こども園</vt:lpstr>
      <vt:lpstr>中央区</vt:lpstr>
      <vt:lpstr>中央区事業所内保育事業</vt:lpstr>
      <vt:lpstr>中央区小規模保育事業</vt:lpstr>
      <vt:lpstr>中央区保育園</vt:lpstr>
      <vt:lpstr>中央区幼稚園型認定こども園</vt:lpstr>
      <vt:lpstr>中央区幼保連携型認定こども園</vt:lpstr>
      <vt:lpstr>美浜区</vt:lpstr>
      <vt:lpstr>美浜区事業所内保育事業</vt:lpstr>
      <vt:lpstr>美浜区小規模保育事業</vt:lpstr>
      <vt:lpstr>美浜区保育園</vt:lpstr>
      <vt:lpstr>美浜区幼稚園型認定こども園</vt:lpstr>
      <vt:lpstr>美浜区幼保連携型認定こども園</vt:lpstr>
      <vt:lpstr>緑区</vt:lpstr>
      <vt:lpstr>緑区事業所内保育事業</vt:lpstr>
      <vt:lpstr>緑区小規模保育事業</vt:lpstr>
      <vt:lpstr>緑区地方裁量型認定こども園</vt:lpstr>
      <vt:lpstr>緑区保育園</vt:lpstr>
      <vt:lpstr>緑区保育所型認定こども園</vt:lpstr>
      <vt:lpstr>緑区幼稚園型認定こども園</vt:lpstr>
      <vt:lpstr>緑区幼保連携型認定こども園</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貴之</dc:creator>
  <cp:lastModifiedBy>徳井　しおり</cp:lastModifiedBy>
  <cp:lastPrinted>2024-08-07T00:14:39Z</cp:lastPrinted>
  <dcterms:created xsi:type="dcterms:W3CDTF">2007-05-11T00:52:41Z</dcterms:created>
  <dcterms:modified xsi:type="dcterms:W3CDTF">2025-10-27T06:19:50Z</dcterms:modified>
</cp:coreProperties>
</file>