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09保育係\06 民間保育園補助金関係\11 給与改善\★★★★交付事務\R07(2025)年度\01_当初交付\01_保育園等\"/>
    </mc:Choice>
  </mc:AlternateContent>
  <xr:revisionPtr revIDLastSave="0" documentId="13_ncr:1_{B528A8B9-BCEF-442D-9DAC-B14734AD6E50}" xr6:coauthVersionLast="47" xr6:coauthVersionMax="47" xr10:uidLastSave="{00000000-0000-0000-0000-000000000000}"/>
  <workbookProtection workbookAlgorithmName="SHA-512" workbookHashValue="DzEGgzB8XQzkT+x9GbaF6l6k4ue07crLeC89bRecAN8kE1d/GEdw4WjgRqeYBuYsv7/qyH8AW9MAsAhTdHAYPg==" workbookSaltValue="zs9AXYgL1RNh1TXsLSNFgg==" workbookSpinCount="100000" lockStructure="1"/>
  <bookViews>
    <workbookView xWindow="-110" yWindow="-110" windowWidth="19420" windowHeight="10300" xr2:uid="{00000000-000D-0000-FFFF-FFFF00000000}"/>
  </bookViews>
  <sheets>
    <sheet name="①基本情報" sheetId="86" r:id="rId1"/>
    <sheet name="②名簿記載例 " sheetId="83" r:id="rId2"/>
    <sheet name="③職員名簿" sheetId="60" r:id="rId3"/>
    <sheet name="④算出内訳表" sheetId="87" r:id="rId4"/>
    <sheet name="⑤申請書・⑥概算請求書" sheetId="90" r:id="rId5"/>
    <sheet name="リスト" sheetId="93" state="hidden" r:id="rId6"/>
    <sheet name="補助金用基本データ" sheetId="92" state="hidden" r:id="rId7"/>
    <sheet name="修正等箇所" sheetId="91" state="hidden" r:id="rId8"/>
    <sheet name="カメラ1" sheetId="89" state="hidden" r:id="rId9"/>
    <sheet name="カメラ2" sheetId="94" state="hidden" r:id="rId10"/>
    <sheet name="園名突合" sheetId="95" state="hidden" r:id="rId11"/>
  </sheets>
  <externalReferences>
    <externalReference r:id="rId12"/>
    <externalReference r:id="rId13"/>
    <externalReference r:id="rId14"/>
    <externalReference r:id="rId15"/>
  </externalReferences>
  <definedNames>
    <definedName name="__xlnm.Print_Area_1">"給付"</definedName>
    <definedName name="_xlnm._FilterDatabase" localSheetId="2" hidden="1">③職員名簿!$AI$4:$AJ$121</definedName>
    <definedName name="_xlnm._FilterDatabase" localSheetId="6" hidden="1">補助金用基本データ!$A$4:$AB$334</definedName>
    <definedName name="_Order1" hidden="1">0</definedName>
    <definedName name="aaa"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b" localSheetId="0" hidden="1">{"'フローチャート'!$A$1:$AO$191"}</definedName>
    <definedName name="b" localSheetId="4" hidden="1">{"'フローチャート'!$A$1:$AO$191"}</definedName>
    <definedName name="b" hidden="1">{"'フローチャート'!$A$1:$AO$191"}</definedName>
    <definedName name="bb" localSheetId="0" hidden="1">{"'フローチャート'!$A$1:$AO$191"}</definedName>
    <definedName name="bb" localSheetId="4" hidden="1">{"'フローチャート'!$A$1:$AO$191"}</definedName>
    <definedName name="bb" hidden="1">{"'フローチャート'!$A$1:$AO$191"}</definedName>
    <definedName name="H" localSheetId="0" hidden="1">{"'フローチャート'!$A$1:$AO$191"}</definedName>
    <definedName name="H" localSheetId="4" hidden="1">{"'フローチャート'!$A$1:$AO$191"}</definedName>
    <definedName name="H" hidden="1">{"'フローチャート'!$A$1:$AO$191"}</definedName>
    <definedName name="HTML_CodePage" hidden="1">932</definedName>
    <definedName name="HTML_Control" localSheetId="0" hidden="1">{"'フローチャート'!$A$1:$AO$191"}</definedName>
    <definedName name="HTML_Control" localSheetId="4" hidden="1">{"'フローチャート'!$A$1:$AO$191"}</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"[問題点一覧.xls]HTML!$A$1:$I$7"</definedName>
    <definedName name="HTML1_10" hidden="1">""</definedName>
    <definedName name="HTML1_11" hidden="1">1</definedName>
    <definedName name="HTML1_12" hidden="1">"C:\WORK\MyHTML.htm"</definedName>
    <definedName name="HTML1_2" hidden="1">1</definedName>
    <definedName name="HTML1_3" hidden="1">"問題点一覧.xls"</definedName>
    <definedName name="HTML1_4" hidden="1">"HTML"</definedName>
    <definedName name="HTML1_5" hidden="1">""</definedName>
    <definedName name="HTML1_6" hidden="1">-4146</definedName>
    <definedName name="HTML1_7" hidden="1">-4146</definedName>
    <definedName name="HTML1_8" hidden="1">"97/06/06"</definedName>
    <definedName name="HTML1_9" hidden="1">"東営本）公共システム部"</definedName>
    <definedName name="HTML2_1" hidden="1">"[問題点一覧.xls]HTML!$A$1:$I$5"</definedName>
    <definedName name="HTML2_10" hidden="1">"kazuyosi@yokohama.se.fujitsu.co.jp"</definedName>
    <definedName name="HTML2_11" hidden="1">1</definedName>
    <definedName name="HTML2_12" hidden="1">"C:\WORK\MyHTML.htm"</definedName>
    <definedName name="HTML2_2" hidden="1">1</definedName>
    <definedName name="HTML2_3" hidden="1">"問題点一覧.xls"</definedName>
    <definedName name="HTML2_4" hidden="1">"横浜市交通局システム更新"</definedName>
    <definedName name="HTML2_5" hidden="1">""</definedName>
    <definedName name="HTML2_6" hidden="1">1</definedName>
    <definedName name="HTML2_7" hidden="1">1</definedName>
    <definedName name="HTML2_8" hidden="1">"97/06/06"</definedName>
    <definedName name="HTML2_9" hidden="1">"松本一善"</definedName>
    <definedName name="HTML3_1" hidden="1">"[問題点一覧.xls]HTML!$A$1:$I$4"</definedName>
    <definedName name="HTML3_10" hidden="1">""</definedName>
    <definedName name="HTML3_11" hidden="1">1</definedName>
    <definedName name="HTML3_12" hidden="1">"G:\部内窓口\iso-wg\www\koutsu.htm"</definedName>
    <definedName name="HTML3_2" hidden="1">1</definedName>
    <definedName name="HTML3_3" hidden="1">"問題点一覧.xls"</definedName>
    <definedName name="HTML3_4" hidden="1">"横浜市交通局プロジェクト"</definedName>
    <definedName name="HTML3_5" hidden="1">""</definedName>
    <definedName name="HTML3_6" hidden="1">-4146</definedName>
    <definedName name="HTML3_7" hidden="1">-4146</definedName>
    <definedName name="HTML3_8" hidden="1">"97/06/13"</definedName>
    <definedName name="HTML3_9" hidden="1">"東営本）公共システム部"</definedName>
    <definedName name="HTML4_1" hidden="1">"[問題点一覧.xls]横浜市交通局プロジェクト!$A$1:$I$4"</definedName>
    <definedName name="HTML4_10" hidden="1">""</definedName>
    <definedName name="HTML4_11" hidden="1">1</definedName>
    <definedName name="HTML4_12" hidden="1">"G:\部内窓口\iso-wg\www\koutsu.htm"</definedName>
    <definedName name="HTML4_2" hidden="1">1</definedName>
    <definedName name="HTML4_3" hidden="1">"問題点一覧"</definedName>
    <definedName name="HTML4_4" hidden="1">"横浜市交通局プロジェクト"</definedName>
    <definedName name="HTML4_5" hidden="1">""</definedName>
    <definedName name="HTML4_6" hidden="1">-4146</definedName>
    <definedName name="HTML4_7" hidden="1">-4146</definedName>
    <definedName name="HTML4_8" hidden="1">"97/06/13"</definedName>
    <definedName name="HTML4_9" hidden="1">"東営本）公共システム部"</definedName>
    <definedName name="HTMLCount" hidden="1">4</definedName>
    <definedName name="I" localSheetId="0" hidden="1">{"'フローチャート'!$A$1:$AO$191"}</definedName>
    <definedName name="I" localSheetId="4" hidden="1">{"'フローチャート'!$A$1:$AO$191"}</definedName>
    <definedName name="I" hidden="1">{"'フローチャート'!$A$1:$AO$191"}</definedName>
    <definedName name="nn" localSheetId="0" hidden="1">{"'フローチャート'!$A$1:$AO$191"}</definedName>
    <definedName name="nn" localSheetId="4" hidden="1">{"'フローチャート'!$A$1:$AO$191"}</definedName>
    <definedName name="nn" hidden="1">{"'フローチャート'!$A$1:$AO$191"}</definedName>
    <definedName name="_xlnm.Print_Area" localSheetId="0">①基本情報!$A$1:$S$30</definedName>
    <definedName name="_xlnm.Print_Area" localSheetId="1">'②名簿記載例 '!$A$1:$AJ$56</definedName>
    <definedName name="_xlnm.Print_Area" localSheetId="2">③職員名簿!$A$1:$AA$95</definedName>
    <definedName name="_xlnm.Print_Area" localSheetId="3">④算出内訳表!$A$1:$I$21</definedName>
    <definedName name="_xlnm.Print_Area" localSheetId="4">⑤申請書・⑥概算請求書!$A$1:$S$47</definedName>
    <definedName name="_xlnm.Print_Area" localSheetId="7">修正等箇所!$A$1:$N$32</definedName>
    <definedName name="_xlnm.Print_Area" localSheetId="6">補助金用基本データ!$C$2:$R$326</definedName>
    <definedName name="_xlnm.Print_Titles" localSheetId="2">③職員名簿!$4:$10</definedName>
    <definedName name="q" localSheetId="0" hidden="1">{"'フローチャート'!$A$1:$AO$191"}</definedName>
    <definedName name="q" localSheetId="4" hidden="1">{"'フローチャート'!$A$1:$AO$191"}</definedName>
    <definedName name="q" hidden="1">{"'フローチャート'!$A$1:$AO$191"}</definedName>
    <definedName name="t" localSheetId="0" hidden="1">{"'フローチャート'!$A$1:$AO$191"}</definedName>
    <definedName name="t" localSheetId="4" hidden="1">{"'フローチャート'!$A$1:$AO$191"}</definedName>
    <definedName name="t" hidden="1">{"'フローチャート'!$A$1:$AO$191"}</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Z_0855E9E5_5778_4DA3_8566_1EDF1D49F0DC_.wvu.FilterData" localSheetId="6" hidden="1">補助金用基本データ!$B$4:$C$4</definedName>
    <definedName name="Z_0855E9E5_5778_4DA3_8566_1EDF1D49F0DC_.wvu.PrintArea" localSheetId="6" hidden="1">補助金用基本データ!$C$2:$C$317</definedName>
    <definedName name="Z_1AC469FC_9911_4D59_8A70_26B86DEBD0C8_.wvu.FilterData" localSheetId="6" hidden="1">補助金用基本データ!$B$4:$C$4</definedName>
    <definedName name="Z_1AC469FC_9911_4D59_8A70_26B86DEBD0C8_.wvu.PrintArea" localSheetId="6" hidden="1">補助金用基本データ!$C$2:$C$317</definedName>
    <definedName name="Z_43EEB976_53CC_4F7E_88D7_7B815759E49E_.wvu.FilterData" localSheetId="6" hidden="1">補助金用基本データ!$B$4:$C$4</definedName>
    <definedName name="Z_43EEB976_53CC_4F7E_88D7_7B815759E49E_.wvu.PrintArea" localSheetId="6" hidden="1">補助金用基本データ!$C$2:$C$317</definedName>
    <definedName name="Z_81DDB82F_42B8_430D_91D8_AC37557CDF48_.wvu.FilterData" localSheetId="6" hidden="1">補助金用基本データ!$B$4:$C$4</definedName>
    <definedName name="Z_81DDB82F_42B8_430D_91D8_AC37557CDF48_.wvu.PrintArea" localSheetId="6" hidden="1">補助金用基本データ!$C$2:$C$317</definedName>
    <definedName name="ｚｚ" localSheetId="0" hidden="1">{"'Sheet1'!$A$1:$I$163"}</definedName>
    <definedName name="ｚｚ" localSheetId="4" hidden="1">{"'Sheet1'!$A$1:$I$163"}</definedName>
    <definedName name="ｚｚ" hidden="1">{"'Sheet1'!$A$1:$I$163"}</definedName>
    <definedName name="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localSheetId="4"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り・なし">'[1]１～３号・対応表'!$I$3:$I$4</definedName>
    <definedName name="え" localSheetId="0" hidden="1">{"'フローチャート'!$A$1:$AO$191"}</definedName>
    <definedName name="え" localSheetId="4" hidden="1">{"'フローチャート'!$A$1:$AO$191"}</definedName>
    <definedName name="え" hidden="1">{"'フローチャート'!$A$1:$AO$191"}</definedName>
    <definedName name="えっｄ" localSheetId="0" hidden="1">{"'Sheet1'!$A$1:$I$163"}</definedName>
    <definedName name="えっｄ" localSheetId="4" hidden="1">{"'Sheet1'!$A$1:$I$163"}</definedName>
    <definedName name="えっｄ" hidden="1">{"'Sheet1'!$A$1:$I$163"}</definedName>
    <definedName name="カテゴリ" localSheetId="0">[2]リスト!$C$4:$C$15</definedName>
    <definedName name="カテゴリ">[3]リスト!$C$4:$C$15</definedName>
    <definedName name="チーム保育人数">'[4]１～３号・対応表'!$N$3:$N$7</definedName>
    <definedName name="稲毛区">リスト!$AA$5:$AL$5</definedName>
    <definedName name="稲毛区企業主導型">リスト!$AK$6:$AK$10</definedName>
    <definedName name="稲毛区給付型幼稚園">リスト!$AF$6</definedName>
    <definedName name="稲毛区事業所内保育事業">リスト!$AH$6:$AH$10</definedName>
    <definedName name="稲毛区小規模保育事業">リスト!$AG$6:$AG$11</definedName>
    <definedName name="稲毛区保育ルーム">リスト!$AL$6:$AL$7</definedName>
    <definedName name="稲毛区保育園">リスト!$AA$6:$AA$33</definedName>
    <definedName name="稲毛区役所" localSheetId="0" hidden="1">{"'Sheet1'!$A$1:$I$163"}</definedName>
    <definedName name="稲毛区役所" localSheetId="4" hidden="1">{"'Sheet1'!$A$1:$I$163"}</definedName>
    <definedName name="稲毛区役所" hidden="1">{"'Sheet1'!$A$1:$I$163"}</definedName>
    <definedName name="稲毛区幼稚園型認定こども園">リスト!$AC$6:$AC$9</definedName>
    <definedName name="稲毛区幼保連携型認定こども園">リスト!$AB$6</definedName>
    <definedName name="花見川区">リスト!$N$5:$Y$5</definedName>
    <definedName name="花見川区企業主導型">リスト!$X$6</definedName>
    <definedName name="花見川区給付型幼稚園">リスト!$S$6</definedName>
    <definedName name="花見川区居宅訪問型保育事業">リスト!$W$6</definedName>
    <definedName name="花見川区事業所内保育事業">リスト!$U$6:$U$7</definedName>
    <definedName name="花見川区小規模保育事業">リスト!$T$6:$T$22</definedName>
    <definedName name="花見川区保育ルーム">リスト!$Y$6</definedName>
    <definedName name="花見川区保育園">リスト!$N$6:$N$35</definedName>
    <definedName name="花見川区幼稚園型認定こども園">リスト!$P$6:$P$10</definedName>
    <definedName name="研修サーバ" localSheetId="0" hidden="1">{"'フローチャート'!$A$1:$AO$191"}</definedName>
    <definedName name="研修サーバ" localSheetId="4" hidden="1">{"'フローチャート'!$A$1:$AO$191"}</definedName>
    <definedName name="研修サーバ" hidden="1">{"'フローチャート'!$A$1:$AO$191"}</definedName>
    <definedName name="若葉区">リスト!$AN$5:$AY$5</definedName>
    <definedName name="若葉区家庭的保育事業">リスト!$AV$6:$AV$9</definedName>
    <definedName name="若葉区給付型幼稚園">リスト!$AS$6:$AS$45</definedName>
    <definedName name="若葉区小規模保育事業">リスト!$AT$6:$AT$12</definedName>
    <definedName name="若葉区保育園">リスト!$AN$6:$AN$26</definedName>
    <definedName name="若葉区幼稚園型認定こども園">リスト!$AP$6:$AP$8</definedName>
    <definedName name="中央区">リスト!$A$5:$L$5</definedName>
    <definedName name="中央区家庭的保育事業">リスト!$I$6</definedName>
    <definedName name="中央区企業主導型">リスト!$K$6:$K$10</definedName>
    <definedName name="中央区居宅訪問型保育事業">リスト!$J$6</definedName>
    <definedName name="中央区事業所内保育事業">リスト!$H$6:$H$11</definedName>
    <definedName name="中央区小規模保育事業">リスト!$G$6:$G$24</definedName>
    <definedName name="中央区保育ルーム">リスト!$L$6</definedName>
    <definedName name="中央区保育園">リスト!$A$6:$A$49</definedName>
    <definedName name="中央区幼稚園型認定こども園">リスト!$C$6:$C$13</definedName>
    <definedName name="中央区幼保連携型認定こども園">リスト!$B$6:$B$7</definedName>
    <definedName name="美浜区">リスト!$BN$5:$BY$5</definedName>
    <definedName name="美浜区家庭的保育事業">リスト!$BV$6:$BV$7</definedName>
    <definedName name="美浜区企業主導型">リスト!$BX$6</definedName>
    <definedName name="美浜区事業所内保育事業">リスト!$BU$6:$BU$7</definedName>
    <definedName name="美浜区小規模保育事業">リスト!$BT$6:$BT$12</definedName>
    <definedName name="美浜区保育ルーム">リスト!$BY$6</definedName>
    <definedName name="美浜区保育園">リスト!$BN$6:$BN$33</definedName>
    <definedName name="美浜区幼稚園型認定こども園">リスト!$BP$6:$BP$12</definedName>
    <definedName name="美浜区幼保連携型認定こども園">リスト!$BO$6:$BO$8</definedName>
    <definedName name="緑区">リスト!$BA$5:$BL$5</definedName>
    <definedName name="緑区家庭的保育事業">リスト!$BI$6</definedName>
    <definedName name="緑区企業主導型">リスト!$BK$6</definedName>
    <definedName name="緑区事業所内保育事業">リスト!$BH$6:$BH$9</definedName>
    <definedName name="緑区小規模保育事業">リスト!$BG$6:$BG$9</definedName>
    <definedName name="緑区地方裁量型認定こども園">リスト!$BE$6</definedName>
    <definedName name="緑区保育ルーム">リスト!$BL$6</definedName>
    <definedName name="緑区保育園">リスト!$BA$6:$BA$37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5" l="1"/>
  <c r="D4" i="95"/>
  <c r="D5" i="95"/>
  <c r="D6" i="95"/>
  <c r="D7" i="95"/>
  <c r="D8" i="95"/>
  <c r="D9" i="95"/>
  <c r="D10" i="95"/>
  <c r="D11" i="95"/>
  <c r="D12" i="95"/>
  <c r="D13" i="95"/>
  <c r="D14" i="95"/>
  <c r="D15" i="95"/>
  <c r="D16" i="95"/>
  <c r="D17" i="95"/>
  <c r="D18" i="95"/>
  <c r="D19" i="95"/>
  <c r="D20" i="95"/>
  <c r="D21" i="95"/>
  <c r="D22" i="95"/>
  <c r="D23" i="95"/>
  <c r="D24" i="95"/>
  <c r="D25" i="95"/>
  <c r="D26" i="95"/>
  <c r="D27" i="95"/>
  <c r="D28" i="95"/>
  <c r="D29" i="95"/>
  <c r="D30" i="95"/>
  <c r="D31" i="95"/>
  <c r="D32" i="95"/>
  <c r="D33" i="95"/>
  <c r="D34" i="95"/>
  <c r="D35" i="95"/>
  <c r="D36" i="95"/>
  <c r="D37" i="95"/>
  <c r="D38" i="95"/>
  <c r="D39" i="95"/>
  <c r="D40" i="95"/>
  <c r="D41" i="95"/>
  <c r="D42" i="95"/>
  <c r="D43" i="95"/>
  <c r="D44" i="95"/>
  <c r="D45" i="95"/>
  <c r="D46" i="95"/>
  <c r="D47" i="95"/>
  <c r="D48" i="95"/>
  <c r="D49" i="95"/>
  <c r="D50" i="95"/>
  <c r="D51" i="95"/>
  <c r="D52" i="95"/>
  <c r="D53" i="95"/>
  <c r="D54" i="95"/>
  <c r="D55" i="95"/>
  <c r="D56" i="95"/>
  <c r="D57" i="95"/>
  <c r="D58" i="95"/>
  <c r="D59" i="95"/>
  <c r="D60" i="95"/>
  <c r="D61" i="95"/>
  <c r="D62" i="95"/>
  <c r="D63" i="95"/>
  <c r="D64" i="95"/>
  <c r="D65" i="95"/>
  <c r="D66" i="95"/>
  <c r="D67" i="95"/>
  <c r="D68" i="95"/>
  <c r="D69" i="95"/>
  <c r="D70" i="95"/>
  <c r="D71" i="95"/>
  <c r="D72" i="95"/>
  <c r="D73" i="95"/>
  <c r="D74" i="95"/>
  <c r="D75" i="95"/>
  <c r="D76" i="95"/>
  <c r="D77" i="95"/>
  <c r="D78" i="95"/>
  <c r="D79" i="95"/>
  <c r="D80" i="95"/>
  <c r="D81" i="95"/>
  <c r="D82" i="95"/>
  <c r="D83" i="95"/>
  <c r="D84" i="95"/>
  <c r="D85" i="95"/>
  <c r="D86" i="95"/>
  <c r="D87" i="95"/>
  <c r="D88" i="95"/>
  <c r="D89" i="95"/>
  <c r="D90" i="95"/>
  <c r="D91" i="95"/>
  <c r="D92" i="95"/>
  <c r="D93" i="95"/>
  <c r="D94" i="95"/>
  <c r="D95" i="95"/>
  <c r="D96" i="95"/>
  <c r="D97" i="95"/>
  <c r="D98" i="95"/>
  <c r="D99" i="95"/>
  <c r="D100" i="95"/>
  <c r="D101" i="95"/>
  <c r="D102" i="95"/>
  <c r="D103" i="95"/>
  <c r="D104" i="95"/>
  <c r="D105" i="95"/>
  <c r="D106" i="95"/>
  <c r="D107" i="95"/>
  <c r="D108" i="95"/>
  <c r="D109" i="95"/>
  <c r="D110" i="95"/>
  <c r="D111" i="95"/>
  <c r="D112" i="95"/>
  <c r="D113" i="95"/>
  <c r="D114" i="95"/>
  <c r="D115" i="95"/>
  <c r="D116" i="95"/>
  <c r="D117" i="95"/>
  <c r="D118" i="95"/>
  <c r="D119" i="95"/>
  <c r="D120" i="95"/>
  <c r="D121" i="95"/>
  <c r="D122" i="95"/>
  <c r="D123" i="95"/>
  <c r="D124" i="95"/>
  <c r="D125" i="95"/>
  <c r="D126" i="95"/>
  <c r="D127" i="95"/>
  <c r="D128" i="95"/>
  <c r="D129" i="95"/>
  <c r="D130" i="95"/>
  <c r="D131" i="95"/>
  <c r="D132" i="95"/>
  <c r="D133" i="95"/>
  <c r="D134" i="95"/>
  <c r="D135" i="95"/>
  <c r="D136" i="95"/>
  <c r="D137" i="95"/>
  <c r="D138" i="95"/>
  <c r="D139" i="95"/>
  <c r="D140" i="95"/>
  <c r="D141" i="95"/>
  <c r="D142" i="95"/>
  <c r="D143" i="95"/>
  <c r="D144" i="95"/>
  <c r="D145" i="95"/>
  <c r="D146" i="95"/>
  <c r="D147" i="95"/>
  <c r="D148" i="95"/>
  <c r="D149" i="95"/>
  <c r="D150" i="95"/>
  <c r="D151" i="95"/>
  <c r="D152" i="95"/>
  <c r="D153" i="95"/>
  <c r="D154" i="95"/>
  <c r="D155" i="95"/>
  <c r="D156" i="95"/>
  <c r="D157" i="95"/>
  <c r="D158" i="95"/>
  <c r="D159" i="95"/>
  <c r="D160" i="95"/>
  <c r="D161" i="95"/>
  <c r="D162" i="95"/>
  <c r="D163" i="95"/>
  <c r="D164" i="95"/>
  <c r="D165" i="95"/>
  <c r="D166" i="95"/>
  <c r="D167" i="95"/>
  <c r="D168" i="95"/>
  <c r="D169" i="95"/>
  <c r="D170" i="95"/>
  <c r="D171" i="95"/>
  <c r="D172" i="95"/>
  <c r="D173" i="95"/>
  <c r="D174" i="95"/>
  <c r="D175" i="95"/>
  <c r="D176" i="95"/>
  <c r="D177" i="95"/>
  <c r="D178" i="95"/>
  <c r="D179" i="95"/>
  <c r="D180" i="95"/>
  <c r="D181" i="95"/>
  <c r="D182" i="95"/>
  <c r="D183" i="95"/>
  <c r="D184" i="95"/>
  <c r="D185" i="95"/>
  <c r="D186" i="95"/>
  <c r="D187" i="95"/>
  <c r="D188" i="95"/>
  <c r="D189" i="95"/>
  <c r="D190" i="95"/>
  <c r="D191" i="95"/>
  <c r="D192" i="95"/>
  <c r="D193" i="95"/>
  <c r="D194" i="95"/>
  <c r="D195" i="95"/>
  <c r="D196" i="95"/>
  <c r="D197" i="95"/>
  <c r="D198" i="95"/>
  <c r="D199" i="95"/>
  <c r="D200" i="95"/>
  <c r="D201" i="95"/>
  <c r="D202" i="95"/>
  <c r="D203" i="95"/>
  <c r="D204" i="95"/>
  <c r="D205" i="95"/>
  <c r="D206" i="95"/>
  <c r="D207" i="95"/>
  <c r="D208" i="95"/>
  <c r="D209" i="95"/>
  <c r="D210" i="95"/>
  <c r="D211" i="95"/>
  <c r="D212" i="95"/>
  <c r="D213" i="95"/>
  <c r="D214" i="95"/>
  <c r="D215" i="95"/>
  <c r="D216" i="95"/>
  <c r="D217" i="95"/>
  <c r="D218" i="95"/>
  <c r="D219" i="95"/>
  <c r="D220" i="95"/>
  <c r="D221" i="95"/>
  <c r="D222" i="95"/>
  <c r="D223" i="95"/>
  <c r="D224" i="95"/>
  <c r="D225" i="95"/>
  <c r="D226" i="95"/>
  <c r="D227" i="95"/>
  <c r="D228" i="95"/>
  <c r="D229" i="95"/>
  <c r="D230" i="95"/>
  <c r="D231" i="95"/>
  <c r="D232" i="95"/>
  <c r="D233" i="95"/>
  <c r="D234" i="95"/>
  <c r="D235" i="95"/>
  <c r="D236" i="95"/>
  <c r="D237" i="95"/>
  <c r="D238" i="95"/>
  <c r="D239" i="95"/>
  <c r="D240" i="95"/>
  <c r="D241" i="95"/>
  <c r="D242" i="95"/>
  <c r="D243" i="95"/>
  <c r="D244" i="95"/>
  <c r="D245" i="95"/>
  <c r="D246" i="95"/>
  <c r="D247" i="95"/>
  <c r="D248" i="95"/>
  <c r="D249" i="95"/>
  <c r="D250" i="95"/>
  <c r="D251" i="95"/>
  <c r="D252" i="95"/>
  <c r="D253" i="95"/>
  <c r="D254" i="95"/>
  <c r="D255" i="95"/>
  <c r="D256" i="95"/>
  <c r="D257" i="95"/>
  <c r="D258" i="95"/>
  <c r="D259" i="95"/>
  <c r="D260" i="95"/>
  <c r="D261" i="95"/>
  <c r="D262" i="95"/>
  <c r="D263" i="95"/>
  <c r="D264" i="95"/>
  <c r="D265" i="95"/>
  <c r="D266" i="95"/>
  <c r="D267" i="95"/>
  <c r="D268" i="95"/>
  <c r="D269" i="95"/>
  <c r="D270" i="95"/>
  <c r="D271" i="95"/>
  <c r="D272" i="95"/>
  <c r="D273" i="95"/>
  <c r="D274" i="95"/>
  <c r="D275" i="95"/>
  <c r="D276" i="95"/>
  <c r="D277" i="95"/>
  <c r="D278" i="95"/>
  <c r="D279" i="95"/>
  <c r="D280" i="95"/>
  <c r="D281" i="95"/>
  <c r="D282" i="95"/>
  <c r="D283" i="95"/>
  <c r="D284" i="95"/>
  <c r="D285" i="95"/>
  <c r="D286" i="95"/>
  <c r="D287" i="95"/>
  <c r="D288" i="95"/>
  <c r="D289" i="95"/>
  <c r="D290" i="95"/>
  <c r="D291" i="95"/>
  <c r="D292" i="95"/>
  <c r="D293" i="95"/>
  <c r="D294" i="95"/>
  <c r="D295" i="95"/>
  <c r="D296" i="95"/>
  <c r="D297" i="95"/>
  <c r="D298" i="95"/>
  <c r="D299" i="95"/>
  <c r="D300" i="95"/>
  <c r="D301" i="95"/>
  <c r="D302" i="95"/>
  <c r="D303" i="95"/>
  <c r="D304" i="95"/>
  <c r="D305" i="95"/>
  <c r="D306" i="95"/>
  <c r="D307" i="95"/>
  <c r="D308" i="95"/>
  <c r="D309" i="95"/>
  <c r="D310" i="95"/>
  <c r="D311" i="95"/>
  <c r="D312" i="95"/>
  <c r="D313" i="95"/>
  <c r="D314" i="95"/>
  <c r="D315" i="95"/>
  <c r="D316" i="95"/>
  <c r="D317" i="95"/>
  <c r="D318" i="95"/>
  <c r="D319" i="95"/>
  <c r="D320" i="95"/>
  <c r="D321" i="95"/>
  <c r="D322" i="95"/>
  <c r="D323" i="95"/>
  <c r="D324" i="95"/>
  <c r="BY3" i="93" l="1"/>
  <c r="BX3" i="93"/>
  <c r="BW3" i="93"/>
  <c r="BV3" i="93"/>
  <c r="BU3" i="93"/>
  <c r="BT3" i="93"/>
  <c r="BS3" i="93"/>
  <c r="BR3" i="93"/>
  <c r="BQ3" i="93"/>
  <c r="BP3" i="93"/>
  <c r="BO3" i="93"/>
  <c r="L1" i="93" s="1"/>
  <c r="BN3" i="93"/>
  <c r="BM3" i="93"/>
  <c r="BL3" i="93"/>
  <c r="BK3" i="93"/>
  <c r="BJ3" i="93"/>
  <c r="BI3" i="93"/>
  <c r="BH3" i="93"/>
  <c r="BG3" i="93"/>
  <c r="BF3" i="93"/>
  <c r="BE3" i="93"/>
  <c r="BD3" i="93"/>
  <c r="BC3" i="93"/>
  <c r="N1" i="93" s="1"/>
  <c r="BB3" i="93"/>
  <c r="BA3" i="93"/>
  <c r="AZ3" i="93"/>
  <c r="AY3" i="93"/>
  <c r="AX3" i="93"/>
  <c r="AW3" i="93"/>
  <c r="AV3" i="93"/>
  <c r="AU3" i="93"/>
  <c r="AT3" i="93"/>
  <c r="AS3" i="93"/>
  <c r="AR3" i="93"/>
  <c r="AQ3" i="93"/>
  <c r="P1" i="93" s="1"/>
  <c r="AP3" i="93"/>
  <c r="AO3" i="93"/>
  <c r="AN3" i="93"/>
  <c r="AM3" i="93"/>
  <c r="AL3" i="93"/>
  <c r="AK3" i="93"/>
  <c r="AJ3" i="93"/>
  <c r="AI3" i="93"/>
  <c r="AH3" i="93"/>
  <c r="AG3" i="93"/>
  <c r="AF3" i="93"/>
  <c r="AE3" i="93"/>
  <c r="R1" i="93" s="1"/>
  <c r="AD3" i="93"/>
  <c r="AC3" i="93"/>
  <c r="AB3" i="93"/>
  <c r="AA3" i="93"/>
  <c r="Z3" i="93"/>
  <c r="Y3" i="93"/>
  <c r="AF1" i="93" s="1"/>
  <c r="X3" i="93"/>
  <c r="W3" i="93"/>
  <c r="V3" i="93"/>
  <c r="U3" i="93"/>
  <c r="T3" i="93"/>
  <c r="S3" i="93"/>
  <c r="T1" i="93" s="1"/>
  <c r="R3" i="93"/>
  <c r="Q3" i="93"/>
  <c r="P3" i="93"/>
  <c r="O3" i="93"/>
  <c r="N3" i="93"/>
  <c r="J1" i="93" s="1"/>
  <c r="M3" i="93"/>
  <c r="L3" i="93"/>
  <c r="K3" i="93"/>
  <c r="J3" i="93"/>
  <c r="I3" i="93"/>
  <c r="H3" i="93"/>
  <c r="X1" i="93" s="1"/>
  <c r="G3" i="93"/>
  <c r="V1" i="93" s="1"/>
  <c r="F3" i="93"/>
  <c r="E3" i="93"/>
  <c r="D3" i="93"/>
  <c r="C3" i="93"/>
  <c r="B3" i="93"/>
  <c r="A3" i="93"/>
  <c r="AD1" i="93"/>
  <c r="AB1" i="93"/>
  <c r="Z1" i="93"/>
  <c r="F1" i="93" l="1"/>
  <c r="D1" i="93" s="1"/>
  <c r="H1" i="93"/>
  <c r="J334" i="92" l="1"/>
  <c r="I334" i="92"/>
  <c r="F334" i="92"/>
  <c r="J333" i="92"/>
  <c r="I333" i="92"/>
  <c r="F333" i="92"/>
  <c r="J332" i="92"/>
  <c r="I332" i="92"/>
  <c r="F332" i="92"/>
  <c r="J331" i="92"/>
  <c r="I331" i="92"/>
  <c r="F331" i="92"/>
  <c r="J330" i="92"/>
  <c r="I330" i="92"/>
  <c r="F330" i="92"/>
  <c r="J329" i="92"/>
  <c r="I329" i="92"/>
  <c r="F329" i="92"/>
  <c r="J328" i="92"/>
  <c r="I328" i="92"/>
  <c r="F328" i="92"/>
  <c r="J327" i="92"/>
  <c r="I327" i="92"/>
  <c r="F327" i="92"/>
  <c r="J326" i="92"/>
  <c r="I326" i="92"/>
  <c r="F326" i="92"/>
  <c r="J325" i="92"/>
  <c r="I325" i="92"/>
  <c r="J324" i="92"/>
  <c r="I324" i="92"/>
  <c r="J323" i="92"/>
  <c r="I323" i="92"/>
  <c r="F323" i="92"/>
  <c r="J322" i="92"/>
  <c r="I322" i="92"/>
  <c r="F322" i="92"/>
  <c r="J321" i="92"/>
  <c r="I321" i="92"/>
  <c r="F321" i="92"/>
  <c r="J320" i="92"/>
  <c r="I320" i="92"/>
  <c r="F320" i="92"/>
  <c r="J319" i="92"/>
  <c r="I319" i="92"/>
  <c r="F319" i="92"/>
  <c r="J318" i="92"/>
  <c r="I318" i="92"/>
  <c r="F318" i="92"/>
  <c r="J317" i="92"/>
  <c r="I317" i="92"/>
  <c r="F317" i="92"/>
  <c r="J316" i="92"/>
  <c r="I316" i="92"/>
  <c r="F316" i="92"/>
  <c r="J315" i="92"/>
  <c r="I315" i="92"/>
  <c r="F315" i="92"/>
  <c r="J314" i="92"/>
  <c r="I314" i="92"/>
  <c r="F314" i="92"/>
  <c r="J313" i="92"/>
  <c r="I313" i="92"/>
  <c r="F313" i="92"/>
  <c r="J312" i="92"/>
  <c r="I312" i="92"/>
  <c r="F312" i="92"/>
  <c r="J311" i="92"/>
  <c r="I311" i="92"/>
  <c r="F311" i="92"/>
  <c r="J310" i="92"/>
  <c r="I310" i="92"/>
  <c r="F310" i="92"/>
  <c r="J309" i="92"/>
  <c r="I309" i="92"/>
  <c r="F309" i="92"/>
  <c r="J308" i="92"/>
  <c r="I308" i="92"/>
  <c r="F308" i="92"/>
  <c r="B308" i="92"/>
  <c r="B309" i="92" s="1"/>
  <c r="J307" i="92"/>
  <c r="I307" i="92"/>
  <c r="F307" i="92"/>
  <c r="D307" i="92"/>
  <c r="J306" i="92"/>
  <c r="I306" i="92"/>
  <c r="F306" i="92"/>
  <c r="J305" i="92"/>
  <c r="I305" i="92"/>
  <c r="F305" i="92"/>
  <c r="J304" i="92"/>
  <c r="I304" i="92"/>
  <c r="F304" i="92"/>
  <c r="J303" i="92"/>
  <c r="I303" i="92"/>
  <c r="F303" i="92"/>
  <c r="J302" i="92"/>
  <c r="I302" i="92"/>
  <c r="F302" i="92"/>
  <c r="J301" i="92"/>
  <c r="I301" i="92"/>
  <c r="F301" i="92"/>
  <c r="J300" i="92"/>
  <c r="I300" i="92"/>
  <c r="F300" i="92"/>
  <c r="J299" i="92"/>
  <c r="I299" i="92"/>
  <c r="F299" i="92"/>
  <c r="J298" i="92"/>
  <c r="I298" i="92"/>
  <c r="F298" i="92"/>
  <c r="J297" i="92"/>
  <c r="I297" i="92"/>
  <c r="F297" i="92"/>
  <c r="J296" i="92"/>
  <c r="I296" i="92"/>
  <c r="F296" i="92"/>
  <c r="J295" i="92"/>
  <c r="I295" i="92"/>
  <c r="F295" i="92"/>
  <c r="J294" i="92"/>
  <c r="I294" i="92"/>
  <c r="F294" i="92"/>
  <c r="J293" i="92"/>
  <c r="I293" i="92"/>
  <c r="F293" i="92"/>
  <c r="J292" i="92"/>
  <c r="I292" i="92"/>
  <c r="F292" i="92"/>
  <c r="J291" i="92"/>
  <c r="I291" i="92"/>
  <c r="F291" i="92"/>
  <c r="J290" i="92"/>
  <c r="I290" i="92"/>
  <c r="F290" i="92"/>
  <c r="J289" i="92"/>
  <c r="I289" i="92"/>
  <c r="F289" i="92"/>
  <c r="J288" i="92"/>
  <c r="I288" i="92"/>
  <c r="F288" i="92"/>
  <c r="J287" i="92"/>
  <c r="I287" i="92"/>
  <c r="F287" i="92"/>
  <c r="J286" i="92"/>
  <c r="I286" i="92"/>
  <c r="F286" i="92"/>
  <c r="J285" i="92"/>
  <c r="I285" i="92"/>
  <c r="F285" i="92"/>
  <c r="J284" i="92"/>
  <c r="I284" i="92"/>
  <c r="F284" i="92"/>
  <c r="J283" i="92"/>
  <c r="I283" i="92"/>
  <c r="F283" i="92"/>
  <c r="J282" i="92"/>
  <c r="I282" i="92"/>
  <c r="F282" i="92"/>
  <c r="J281" i="92"/>
  <c r="I281" i="92"/>
  <c r="F281" i="92"/>
  <c r="J280" i="92"/>
  <c r="I280" i="92"/>
  <c r="F280" i="92"/>
  <c r="J279" i="92"/>
  <c r="I279" i="92"/>
  <c r="F279" i="92"/>
  <c r="J278" i="92"/>
  <c r="I278" i="92"/>
  <c r="F278" i="92"/>
  <c r="J277" i="92"/>
  <c r="I277" i="92"/>
  <c r="F277" i="92"/>
  <c r="J276" i="92"/>
  <c r="I276" i="92"/>
  <c r="F276" i="92"/>
  <c r="J275" i="92"/>
  <c r="I275" i="92"/>
  <c r="F275" i="92"/>
  <c r="J274" i="92"/>
  <c r="I274" i="92"/>
  <c r="F274" i="92"/>
  <c r="J273" i="92"/>
  <c r="I273" i="92"/>
  <c r="F273" i="92"/>
  <c r="J272" i="92"/>
  <c r="I272" i="92"/>
  <c r="F272" i="92"/>
  <c r="J271" i="92"/>
  <c r="I271" i="92"/>
  <c r="F271" i="92"/>
  <c r="J270" i="92"/>
  <c r="I270" i="92"/>
  <c r="F270" i="92"/>
  <c r="J269" i="92"/>
  <c r="I269" i="92"/>
  <c r="F269" i="92"/>
  <c r="J268" i="92"/>
  <c r="I268" i="92"/>
  <c r="F268" i="92"/>
  <c r="J267" i="92"/>
  <c r="I267" i="92"/>
  <c r="F267" i="92"/>
  <c r="J266" i="92"/>
  <c r="I266" i="92"/>
  <c r="F266" i="92"/>
  <c r="J265" i="92"/>
  <c r="I265" i="92"/>
  <c r="F265" i="92"/>
  <c r="J264" i="92"/>
  <c r="I264" i="92"/>
  <c r="F264" i="92"/>
  <c r="J263" i="92"/>
  <c r="I263" i="92"/>
  <c r="F263" i="92"/>
  <c r="J262" i="92"/>
  <c r="I262" i="92"/>
  <c r="F262" i="92"/>
  <c r="J261" i="92"/>
  <c r="I261" i="92"/>
  <c r="F261" i="92"/>
  <c r="J260" i="92"/>
  <c r="I260" i="92"/>
  <c r="F260" i="92"/>
  <c r="J259" i="92"/>
  <c r="I259" i="92"/>
  <c r="F259" i="92"/>
  <c r="J258" i="92"/>
  <c r="I258" i="92"/>
  <c r="F258" i="92"/>
  <c r="J257" i="92"/>
  <c r="I257" i="92"/>
  <c r="F257" i="92"/>
  <c r="J256" i="92"/>
  <c r="I256" i="92"/>
  <c r="F256" i="92"/>
  <c r="J255" i="92"/>
  <c r="I255" i="92"/>
  <c r="F255" i="92"/>
  <c r="J254" i="92"/>
  <c r="I254" i="92"/>
  <c r="F254" i="92"/>
  <c r="J253" i="92"/>
  <c r="I253" i="92"/>
  <c r="F253" i="92"/>
  <c r="J252" i="92"/>
  <c r="I252" i="92"/>
  <c r="F252" i="92"/>
  <c r="J251" i="92"/>
  <c r="I251" i="92"/>
  <c r="F251" i="92"/>
  <c r="J250" i="92"/>
  <c r="I250" i="92"/>
  <c r="F250" i="92"/>
  <c r="J249" i="92"/>
  <c r="I249" i="92"/>
  <c r="D249" i="92"/>
  <c r="J248" i="92"/>
  <c r="I248" i="92"/>
  <c r="D248" i="92"/>
  <c r="J247" i="92"/>
  <c r="I247" i="92"/>
  <c r="D247" i="92"/>
  <c r="J246" i="92"/>
  <c r="I246" i="92"/>
  <c r="F246" i="92"/>
  <c r="D246" i="92"/>
  <c r="J245" i="92"/>
  <c r="I245" i="92"/>
  <c r="F245" i="92"/>
  <c r="J244" i="92"/>
  <c r="I244" i="92"/>
  <c r="F244" i="92"/>
  <c r="J243" i="92"/>
  <c r="I243" i="92"/>
  <c r="F243" i="92"/>
  <c r="J242" i="92"/>
  <c r="I242" i="92"/>
  <c r="F242" i="92"/>
  <c r="J241" i="92"/>
  <c r="I241" i="92"/>
  <c r="J240" i="92"/>
  <c r="I240" i="92"/>
  <c r="J239" i="92"/>
  <c r="I239" i="92"/>
  <c r="J238" i="92"/>
  <c r="I238" i="92"/>
  <c r="J237" i="92"/>
  <c r="I237" i="92"/>
  <c r="J236" i="92"/>
  <c r="I236" i="92"/>
  <c r="J235" i="92"/>
  <c r="I235" i="92"/>
  <c r="J234" i="92"/>
  <c r="I234" i="92"/>
  <c r="J233" i="92"/>
  <c r="I233" i="92"/>
  <c r="J232" i="92"/>
  <c r="I232" i="92"/>
  <c r="J231" i="92"/>
  <c r="I231" i="92"/>
  <c r="J230" i="92"/>
  <c r="I230" i="92"/>
  <c r="F230" i="92"/>
  <c r="J229" i="92"/>
  <c r="I229" i="92"/>
  <c r="F229" i="92"/>
  <c r="J228" i="92"/>
  <c r="I228" i="92"/>
  <c r="F228" i="92"/>
  <c r="J227" i="92"/>
  <c r="I227" i="92"/>
  <c r="F227" i="92"/>
  <c r="J226" i="92"/>
  <c r="I226" i="92"/>
  <c r="F226" i="92"/>
  <c r="J225" i="92"/>
  <c r="I225" i="92"/>
  <c r="F225" i="92"/>
  <c r="J224" i="92"/>
  <c r="I224" i="92"/>
  <c r="F224" i="92"/>
  <c r="J223" i="92"/>
  <c r="I223" i="92"/>
  <c r="F223" i="92"/>
  <c r="J222" i="92"/>
  <c r="I222" i="92"/>
  <c r="F222" i="92"/>
  <c r="J221" i="92"/>
  <c r="I221" i="92"/>
  <c r="F221" i="92"/>
  <c r="J220" i="92"/>
  <c r="I220" i="92"/>
  <c r="F220" i="92"/>
  <c r="J219" i="92"/>
  <c r="I219" i="92"/>
  <c r="F219" i="92"/>
  <c r="J218" i="92"/>
  <c r="I218" i="92"/>
  <c r="F218" i="92"/>
  <c r="J217" i="92"/>
  <c r="I217" i="92"/>
  <c r="F217" i="92"/>
  <c r="J216" i="92"/>
  <c r="I216" i="92"/>
  <c r="F216" i="92"/>
  <c r="J215" i="92"/>
  <c r="I215" i="92"/>
  <c r="F215" i="92"/>
  <c r="J214" i="92"/>
  <c r="I214" i="92"/>
  <c r="F214" i="92"/>
  <c r="J213" i="92"/>
  <c r="I213" i="92"/>
  <c r="F213" i="92"/>
  <c r="J212" i="92"/>
  <c r="I212" i="92"/>
  <c r="F212" i="92"/>
  <c r="J211" i="92"/>
  <c r="I211" i="92"/>
  <c r="F211" i="92"/>
  <c r="J210" i="92"/>
  <c r="I210" i="92"/>
  <c r="F210" i="92"/>
  <c r="J209" i="92"/>
  <c r="I209" i="92"/>
  <c r="F209" i="92"/>
  <c r="J208" i="92"/>
  <c r="I208" i="92"/>
  <c r="F208" i="92"/>
  <c r="J207" i="92"/>
  <c r="I207" i="92"/>
  <c r="F207" i="92"/>
  <c r="J206" i="92"/>
  <c r="I206" i="92"/>
  <c r="F206" i="92"/>
  <c r="J205" i="92"/>
  <c r="I205" i="92"/>
  <c r="F205" i="92"/>
  <c r="J204" i="92"/>
  <c r="I204" i="92"/>
  <c r="F204" i="92"/>
  <c r="J203" i="92"/>
  <c r="I203" i="92"/>
  <c r="F203" i="92"/>
  <c r="J202" i="92"/>
  <c r="I202" i="92"/>
  <c r="F202" i="92"/>
  <c r="J201" i="92"/>
  <c r="I201" i="92"/>
  <c r="F201" i="92"/>
  <c r="J200" i="92"/>
  <c r="I200" i="92"/>
  <c r="F200" i="92"/>
  <c r="J199" i="92"/>
  <c r="I199" i="92"/>
  <c r="F199" i="92"/>
  <c r="J198" i="92"/>
  <c r="I198" i="92"/>
  <c r="F198" i="92"/>
  <c r="J197" i="92"/>
  <c r="I197" i="92"/>
  <c r="F197" i="92"/>
  <c r="J196" i="92"/>
  <c r="I196" i="92"/>
  <c r="F196" i="92"/>
  <c r="J195" i="92"/>
  <c r="I195" i="92"/>
  <c r="F195" i="92"/>
  <c r="J194" i="92"/>
  <c r="I194" i="92"/>
  <c r="F194" i="92"/>
  <c r="J193" i="92"/>
  <c r="I193" i="92"/>
  <c r="F193" i="92"/>
  <c r="J192" i="92"/>
  <c r="I192" i="92"/>
  <c r="F192" i="92"/>
  <c r="J191" i="92"/>
  <c r="I191" i="92"/>
  <c r="F191" i="92"/>
  <c r="J190" i="92"/>
  <c r="I190" i="92"/>
  <c r="F190" i="92"/>
  <c r="J189" i="92"/>
  <c r="I189" i="92"/>
  <c r="F189" i="92"/>
  <c r="J188" i="92"/>
  <c r="I188" i="92"/>
  <c r="F188" i="92"/>
  <c r="J187" i="92"/>
  <c r="I187" i="92"/>
  <c r="J186" i="92"/>
  <c r="I186" i="92"/>
  <c r="J185" i="92"/>
  <c r="I185" i="92"/>
  <c r="J184" i="92"/>
  <c r="I184" i="92"/>
  <c r="J183" i="92"/>
  <c r="I183" i="92"/>
  <c r="J182" i="92"/>
  <c r="I182" i="92"/>
  <c r="J181" i="92"/>
  <c r="I181" i="92"/>
  <c r="J180" i="92"/>
  <c r="I180" i="92"/>
  <c r="J179" i="92"/>
  <c r="I179" i="92"/>
  <c r="J178" i="92"/>
  <c r="I178" i="92"/>
  <c r="J177" i="92"/>
  <c r="I177" i="92"/>
  <c r="J176" i="92"/>
  <c r="I176" i="92"/>
  <c r="F176" i="92"/>
  <c r="J175" i="92"/>
  <c r="I175" i="92"/>
  <c r="F175" i="92"/>
  <c r="J174" i="92"/>
  <c r="I174" i="92"/>
  <c r="F174" i="92"/>
  <c r="J173" i="92"/>
  <c r="I173" i="92"/>
  <c r="F173" i="92"/>
  <c r="J170" i="92"/>
  <c r="I170" i="92"/>
  <c r="F170" i="92"/>
  <c r="J169" i="92"/>
  <c r="I169" i="92"/>
  <c r="F169" i="92"/>
  <c r="J168" i="92"/>
  <c r="I168" i="92"/>
  <c r="F168" i="92"/>
  <c r="J167" i="92"/>
  <c r="I167" i="92"/>
  <c r="F167" i="92"/>
  <c r="J166" i="92"/>
  <c r="I166" i="92"/>
  <c r="F166" i="92"/>
  <c r="J165" i="92"/>
  <c r="I165" i="92"/>
  <c r="F165" i="92"/>
  <c r="J164" i="92"/>
  <c r="I164" i="92"/>
  <c r="F164" i="92"/>
  <c r="J163" i="92"/>
  <c r="I163" i="92"/>
  <c r="F163" i="92"/>
  <c r="J162" i="92"/>
  <c r="I162" i="92"/>
  <c r="F162" i="92"/>
  <c r="J161" i="92"/>
  <c r="I161" i="92"/>
  <c r="F161" i="92"/>
  <c r="J160" i="92"/>
  <c r="I160" i="92"/>
  <c r="F160" i="92"/>
  <c r="J159" i="92"/>
  <c r="I159" i="92"/>
  <c r="F159" i="92"/>
  <c r="J158" i="92"/>
  <c r="I158" i="92"/>
  <c r="F158" i="92"/>
  <c r="J157" i="92"/>
  <c r="I157" i="92"/>
  <c r="F157" i="92"/>
  <c r="J156" i="92"/>
  <c r="I156" i="92"/>
  <c r="F156" i="92"/>
  <c r="J155" i="92"/>
  <c r="I155" i="92"/>
  <c r="F155" i="92"/>
  <c r="J154" i="92"/>
  <c r="I154" i="92"/>
  <c r="F154" i="92"/>
  <c r="J153" i="92"/>
  <c r="I153" i="92"/>
  <c r="F153" i="92"/>
  <c r="J152" i="92"/>
  <c r="I152" i="92"/>
  <c r="F152" i="92"/>
  <c r="J151" i="92"/>
  <c r="I151" i="92"/>
  <c r="F151" i="92"/>
  <c r="J150" i="92"/>
  <c r="I150" i="92"/>
  <c r="F150" i="92"/>
  <c r="J149" i="92"/>
  <c r="I149" i="92"/>
  <c r="F149" i="92"/>
  <c r="J148" i="92"/>
  <c r="I148" i="92"/>
  <c r="F148" i="92"/>
  <c r="J147" i="92"/>
  <c r="I147" i="92"/>
  <c r="F147" i="92"/>
  <c r="J146" i="92"/>
  <c r="I146" i="92"/>
  <c r="F146" i="92"/>
  <c r="J145" i="92"/>
  <c r="I145" i="92"/>
  <c r="F145" i="92"/>
  <c r="J144" i="92"/>
  <c r="I144" i="92"/>
  <c r="F144" i="92"/>
  <c r="J143" i="92"/>
  <c r="I143" i="92"/>
  <c r="F143" i="92"/>
  <c r="J142" i="92"/>
  <c r="I142" i="92"/>
  <c r="F142" i="92"/>
  <c r="J141" i="92"/>
  <c r="I141" i="92"/>
  <c r="F141" i="92"/>
  <c r="J140" i="92"/>
  <c r="I140" i="92"/>
  <c r="F140" i="92"/>
  <c r="J139" i="92"/>
  <c r="I139" i="92"/>
  <c r="F139" i="92"/>
  <c r="J138" i="92"/>
  <c r="I138" i="92"/>
  <c r="F138" i="92"/>
  <c r="J137" i="92"/>
  <c r="I137" i="92"/>
  <c r="F137" i="92"/>
  <c r="J136" i="92"/>
  <c r="I136" i="92"/>
  <c r="F136" i="92"/>
  <c r="J135" i="92"/>
  <c r="I135" i="92"/>
  <c r="F135" i="92"/>
  <c r="J134" i="92"/>
  <c r="I134" i="92"/>
  <c r="F134" i="92"/>
  <c r="J133" i="92"/>
  <c r="I133" i="92"/>
  <c r="F133" i="92"/>
  <c r="J132" i="92"/>
  <c r="I132" i="92"/>
  <c r="F132" i="92"/>
  <c r="J131" i="92"/>
  <c r="I131" i="92"/>
  <c r="F131" i="92"/>
  <c r="J130" i="92"/>
  <c r="I130" i="92"/>
  <c r="F130" i="92"/>
  <c r="J129" i="92"/>
  <c r="I129" i="92"/>
  <c r="F129" i="92"/>
  <c r="J128" i="92"/>
  <c r="I128" i="92"/>
  <c r="F128" i="92"/>
  <c r="J127" i="92"/>
  <c r="I127" i="92"/>
  <c r="F127" i="92"/>
  <c r="J126" i="92"/>
  <c r="I126" i="92"/>
  <c r="F126" i="92"/>
  <c r="J125" i="92"/>
  <c r="I125" i="92"/>
  <c r="F125" i="92"/>
  <c r="J124" i="92"/>
  <c r="I124" i="92"/>
  <c r="F124" i="92"/>
  <c r="J123" i="92"/>
  <c r="I123" i="92"/>
  <c r="F123" i="92"/>
  <c r="J122" i="92"/>
  <c r="I122" i="92"/>
  <c r="F122" i="92"/>
  <c r="J121" i="92"/>
  <c r="I121" i="92"/>
  <c r="F121" i="92"/>
  <c r="J120" i="92"/>
  <c r="I120" i="92"/>
  <c r="F120" i="92"/>
  <c r="J119" i="92"/>
  <c r="I119" i="92"/>
  <c r="F119" i="92"/>
  <c r="J118" i="92"/>
  <c r="I118" i="92"/>
  <c r="F118" i="92"/>
  <c r="J117" i="92"/>
  <c r="I117" i="92"/>
  <c r="F117" i="92"/>
  <c r="J116" i="92"/>
  <c r="I116" i="92"/>
  <c r="F116" i="92"/>
  <c r="J115" i="92"/>
  <c r="I115" i="92"/>
  <c r="F115" i="92"/>
  <c r="J114" i="92"/>
  <c r="I114" i="92"/>
  <c r="F114" i="92"/>
  <c r="J113" i="92"/>
  <c r="I113" i="92"/>
  <c r="F113" i="92"/>
  <c r="J112" i="92"/>
  <c r="I112" i="92"/>
  <c r="F112" i="92"/>
  <c r="J111" i="92"/>
  <c r="I111" i="92"/>
  <c r="F111" i="92"/>
  <c r="J110" i="92"/>
  <c r="I110" i="92"/>
  <c r="F110" i="92"/>
  <c r="J109" i="92"/>
  <c r="I109" i="92"/>
  <c r="F109" i="92"/>
  <c r="J108" i="92"/>
  <c r="I108" i="92"/>
  <c r="F108" i="92"/>
  <c r="J107" i="92"/>
  <c r="I107" i="92"/>
  <c r="F107" i="92"/>
  <c r="J106" i="92"/>
  <c r="I106" i="92"/>
  <c r="F106" i="92"/>
  <c r="J105" i="92"/>
  <c r="I105" i="92"/>
  <c r="F105" i="92"/>
  <c r="J104" i="92"/>
  <c r="I104" i="92"/>
  <c r="F104" i="92"/>
  <c r="J103" i="92"/>
  <c r="I103" i="92"/>
  <c r="F103" i="92"/>
  <c r="J102" i="92"/>
  <c r="I102" i="92"/>
  <c r="F102" i="92"/>
  <c r="J101" i="92"/>
  <c r="I101" i="92"/>
  <c r="F101" i="92"/>
  <c r="J100" i="92"/>
  <c r="I100" i="92"/>
  <c r="F100" i="92"/>
  <c r="J99" i="92"/>
  <c r="I99" i="92"/>
  <c r="F99" i="92"/>
  <c r="J98" i="92"/>
  <c r="I98" i="92"/>
  <c r="F98" i="92"/>
  <c r="J97" i="92"/>
  <c r="I97" i="92"/>
  <c r="F97" i="92"/>
  <c r="J96" i="92"/>
  <c r="I96" i="92"/>
  <c r="F96" i="92"/>
  <c r="J95" i="92"/>
  <c r="I95" i="92"/>
  <c r="F95" i="92"/>
  <c r="J94" i="92"/>
  <c r="I94" i="92"/>
  <c r="F94" i="92"/>
  <c r="J93" i="92"/>
  <c r="I93" i="92"/>
  <c r="F93" i="92"/>
  <c r="J92" i="92"/>
  <c r="I92" i="92"/>
  <c r="F92" i="92"/>
  <c r="J91" i="92"/>
  <c r="I91" i="92"/>
  <c r="F91" i="92"/>
  <c r="J90" i="92"/>
  <c r="I90" i="92"/>
  <c r="F90" i="92"/>
  <c r="J89" i="92"/>
  <c r="I89" i="92"/>
  <c r="F89" i="92"/>
  <c r="J88" i="92"/>
  <c r="I88" i="92"/>
  <c r="F88" i="92"/>
  <c r="J87" i="92"/>
  <c r="I87" i="92"/>
  <c r="F87" i="92"/>
  <c r="J86" i="92"/>
  <c r="I86" i="92"/>
  <c r="F86" i="92"/>
  <c r="J85" i="92"/>
  <c r="I85" i="92"/>
  <c r="F85" i="92"/>
  <c r="J84" i="92"/>
  <c r="I84" i="92"/>
  <c r="F84" i="92"/>
  <c r="J83" i="92"/>
  <c r="I83" i="92"/>
  <c r="F83" i="92"/>
  <c r="J82" i="92"/>
  <c r="I82" i="92"/>
  <c r="F82" i="92"/>
  <c r="J81" i="92"/>
  <c r="I81" i="92"/>
  <c r="F81" i="92"/>
  <c r="J80" i="92"/>
  <c r="I80" i="92"/>
  <c r="F80" i="92"/>
  <c r="J79" i="92"/>
  <c r="I79" i="92"/>
  <c r="F79" i="92"/>
  <c r="J78" i="92"/>
  <c r="I78" i="92"/>
  <c r="F78" i="92"/>
  <c r="J77" i="92"/>
  <c r="I77" i="92"/>
  <c r="F77" i="92"/>
  <c r="J76" i="92"/>
  <c r="I76" i="92"/>
  <c r="F76" i="92"/>
  <c r="J75" i="92"/>
  <c r="I75" i="92"/>
  <c r="F75" i="92"/>
  <c r="J74" i="92"/>
  <c r="I74" i="92"/>
  <c r="F74" i="92"/>
  <c r="J73" i="92"/>
  <c r="I73" i="92"/>
  <c r="F73" i="92"/>
  <c r="J72" i="92"/>
  <c r="I72" i="92"/>
  <c r="F72" i="92"/>
  <c r="J71" i="92"/>
  <c r="I71" i="92"/>
  <c r="F71" i="92"/>
  <c r="J70" i="92"/>
  <c r="I70" i="92"/>
  <c r="F70" i="92"/>
  <c r="J69" i="92"/>
  <c r="I69" i="92"/>
  <c r="F69" i="92"/>
  <c r="J68" i="92"/>
  <c r="I68" i="92"/>
  <c r="F68" i="92"/>
  <c r="J67" i="92"/>
  <c r="I67" i="92"/>
  <c r="F67" i="92"/>
  <c r="J66" i="92"/>
  <c r="I66" i="92"/>
  <c r="F66" i="92"/>
  <c r="J65" i="92"/>
  <c r="I65" i="92"/>
  <c r="F65" i="92"/>
  <c r="J64" i="92"/>
  <c r="I64" i="92"/>
  <c r="F64" i="92"/>
  <c r="J63" i="92"/>
  <c r="I63" i="92"/>
  <c r="F63" i="92"/>
  <c r="J62" i="92"/>
  <c r="I62" i="92"/>
  <c r="F62" i="92"/>
  <c r="J61" i="92"/>
  <c r="I61" i="92"/>
  <c r="F61" i="92"/>
  <c r="J60" i="92"/>
  <c r="I60" i="92"/>
  <c r="F60" i="92"/>
  <c r="J59" i="92"/>
  <c r="I59" i="92"/>
  <c r="F59" i="92"/>
  <c r="J58" i="92"/>
  <c r="I58" i="92"/>
  <c r="F58" i="92"/>
  <c r="J57" i="92"/>
  <c r="I57" i="92"/>
  <c r="F57" i="92"/>
  <c r="J56" i="92"/>
  <c r="I56" i="92"/>
  <c r="F56" i="92"/>
  <c r="J55" i="92"/>
  <c r="I55" i="92"/>
  <c r="F55" i="92"/>
  <c r="J54" i="92"/>
  <c r="I54" i="92"/>
  <c r="F54" i="92"/>
  <c r="J53" i="92"/>
  <c r="I53" i="92"/>
  <c r="F53" i="92"/>
  <c r="J52" i="92"/>
  <c r="I52" i="92"/>
  <c r="F52" i="92"/>
  <c r="J51" i="92"/>
  <c r="I51" i="92"/>
  <c r="F51" i="92"/>
  <c r="J50" i="92"/>
  <c r="I50" i="92"/>
  <c r="F50" i="92"/>
  <c r="J49" i="92"/>
  <c r="I49" i="92"/>
  <c r="F49" i="92"/>
  <c r="J48" i="92"/>
  <c r="I48" i="92"/>
  <c r="F48" i="92"/>
  <c r="J47" i="92"/>
  <c r="I47" i="92"/>
  <c r="F47" i="92"/>
  <c r="J46" i="92"/>
  <c r="I46" i="92"/>
  <c r="F46" i="92"/>
  <c r="J45" i="92"/>
  <c r="I45" i="92"/>
  <c r="F45" i="92"/>
  <c r="J44" i="92"/>
  <c r="I44" i="92"/>
  <c r="F44" i="92"/>
  <c r="J43" i="92"/>
  <c r="I43" i="92"/>
  <c r="F43" i="92"/>
  <c r="J42" i="92"/>
  <c r="I42" i="92"/>
  <c r="F42" i="92"/>
  <c r="J41" i="92"/>
  <c r="I41" i="92"/>
  <c r="F41" i="92"/>
  <c r="J40" i="92"/>
  <c r="I40" i="92"/>
  <c r="F40" i="92"/>
  <c r="J39" i="92"/>
  <c r="I39" i="92"/>
  <c r="F39" i="92"/>
  <c r="J38" i="92"/>
  <c r="I38" i="92"/>
  <c r="F38" i="92"/>
  <c r="J37" i="92"/>
  <c r="I37" i="92"/>
  <c r="F37" i="92"/>
  <c r="J36" i="92"/>
  <c r="I36" i="92"/>
  <c r="F36" i="92"/>
  <c r="J35" i="92"/>
  <c r="I35" i="92"/>
  <c r="F35" i="92"/>
  <c r="J34" i="92"/>
  <c r="I34" i="92"/>
  <c r="F34" i="92"/>
  <c r="J33" i="92"/>
  <c r="I33" i="92"/>
  <c r="F33" i="92"/>
  <c r="J32" i="92"/>
  <c r="I32" i="92"/>
  <c r="F32" i="92"/>
  <c r="J31" i="92"/>
  <c r="I31" i="92"/>
  <c r="F31" i="92"/>
  <c r="J30" i="92"/>
  <c r="I30" i="92"/>
  <c r="F30" i="92"/>
  <c r="J29" i="92"/>
  <c r="I29" i="92"/>
  <c r="F29" i="92"/>
  <c r="J28" i="92"/>
  <c r="I28" i="92"/>
  <c r="F28" i="92"/>
  <c r="J27" i="92"/>
  <c r="I27" i="92"/>
  <c r="F27" i="92"/>
  <c r="J26" i="92"/>
  <c r="I26" i="92"/>
  <c r="F26" i="92"/>
  <c r="J25" i="92"/>
  <c r="I25" i="92"/>
  <c r="F25" i="92"/>
  <c r="J24" i="92"/>
  <c r="I24" i="92"/>
  <c r="F24" i="92"/>
  <c r="J23" i="92"/>
  <c r="I23" i="92"/>
  <c r="F23" i="92"/>
  <c r="J22" i="92"/>
  <c r="I22" i="92"/>
  <c r="F22" i="92"/>
  <c r="J21" i="92"/>
  <c r="I21" i="92"/>
  <c r="F21" i="92"/>
  <c r="J20" i="92"/>
  <c r="I20" i="92"/>
  <c r="F20" i="92"/>
  <c r="J19" i="92"/>
  <c r="I19" i="92"/>
  <c r="F19" i="92"/>
  <c r="J18" i="92"/>
  <c r="I18" i="92"/>
  <c r="F18" i="92"/>
  <c r="J17" i="92"/>
  <c r="I17" i="92"/>
  <c r="F17" i="92"/>
  <c r="J16" i="92"/>
  <c r="I16" i="92"/>
  <c r="F16" i="92"/>
  <c r="J15" i="92"/>
  <c r="I15" i="92"/>
  <c r="F15" i="92"/>
  <c r="J14" i="92"/>
  <c r="I14" i="92"/>
  <c r="F14" i="92"/>
  <c r="J13" i="92"/>
  <c r="I13" i="92"/>
  <c r="F13" i="92"/>
  <c r="J12" i="92"/>
  <c r="I12" i="92"/>
  <c r="F12" i="92"/>
  <c r="J11" i="92"/>
  <c r="I11" i="92"/>
  <c r="F11" i="92"/>
  <c r="J10" i="92"/>
  <c r="I10" i="92"/>
  <c r="F10" i="92"/>
  <c r="J9" i="92"/>
  <c r="I9" i="92"/>
  <c r="F9" i="92"/>
  <c r="J8" i="92"/>
  <c r="I8" i="92"/>
  <c r="F8" i="92"/>
  <c r="J7" i="92"/>
  <c r="I7" i="92"/>
  <c r="F7" i="92"/>
  <c r="J6" i="92"/>
  <c r="I6" i="92"/>
  <c r="F6" i="92"/>
  <c r="J5" i="92"/>
  <c r="I5" i="92"/>
  <c r="F5" i="92"/>
  <c r="D308" i="92" l="1"/>
  <c r="B310" i="92"/>
  <c r="D309" i="92"/>
  <c r="B311" i="92" l="1"/>
  <c r="D310" i="92"/>
  <c r="D311" i="92" l="1"/>
  <c r="B312" i="92"/>
  <c r="B313" i="92" l="1"/>
  <c r="D312" i="92"/>
  <c r="D313" i="92" l="1"/>
  <c r="B314" i="92"/>
  <c r="B315" i="92" l="1"/>
  <c r="D314" i="92"/>
  <c r="B316" i="92" l="1"/>
  <c r="D315" i="92"/>
  <c r="D316" i="92" l="1"/>
  <c r="B317" i="92"/>
  <c r="B318" i="92" l="1"/>
  <c r="D317" i="92"/>
  <c r="D318" i="92" l="1"/>
  <c r="B319" i="92"/>
  <c r="B320" i="92" l="1"/>
  <c r="D319" i="92"/>
  <c r="B321" i="92" l="1"/>
  <c r="D320" i="92"/>
  <c r="B322" i="92" l="1"/>
  <c r="D321" i="92"/>
  <c r="B323" i="92" l="1"/>
  <c r="D322" i="92"/>
  <c r="D323" i="92" l="1"/>
  <c r="B324" i="92"/>
  <c r="B325" i="92" l="1"/>
  <c r="D325" i="92" s="1"/>
  <c r="D324" i="92"/>
  <c r="U39" i="86" l="1"/>
  <c r="U38" i="86"/>
  <c r="U37" i="86"/>
  <c r="X9" i="60" l="1"/>
  <c r="Y9" i="60" s="1"/>
  <c r="Z9" i="60" s="1"/>
  <c r="AA9" i="60" s="1"/>
  <c r="AB9" i="60" s="1"/>
  <c r="AC9" i="60" s="1"/>
  <c r="AD9" i="60" s="1"/>
  <c r="AE9" i="60" s="1"/>
  <c r="AF9" i="60" s="1"/>
  <c r="AG9" i="60" s="1"/>
  <c r="AH9" i="60" s="1"/>
  <c r="V39" i="86" l="1"/>
  <c r="V38" i="86"/>
  <c r="V37" i="86"/>
  <c r="M5" i="86"/>
  <c r="Q5" i="86" s="1"/>
  <c r="H6" i="87" s="1"/>
  <c r="D11" i="60" l="1"/>
  <c r="W27" i="86" l="1"/>
  <c r="S12" i="60" l="1"/>
  <c r="C30" i="60"/>
  <c r="C31" i="60"/>
  <c r="C32" i="60"/>
  <c r="C33" i="60"/>
  <c r="C34" i="60"/>
  <c r="C35" i="60"/>
  <c r="C36" i="60"/>
  <c r="C37" i="60"/>
  <c r="C38" i="60"/>
  <c r="C39" i="60"/>
  <c r="C40" i="60"/>
  <c r="C41" i="60"/>
  <c r="C42" i="60"/>
  <c r="C43" i="60"/>
  <c r="C44" i="60"/>
  <c r="C45" i="60"/>
  <c r="C46" i="60"/>
  <c r="C47" i="60"/>
  <c r="C48" i="60"/>
  <c r="C49" i="60"/>
  <c r="C50" i="60"/>
  <c r="C51" i="60"/>
  <c r="C52" i="60"/>
  <c r="C53" i="60"/>
  <c r="C54" i="60"/>
  <c r="C55" i="60"/>
  <c r="C56" i="60"/>
  <c r="C57" i="60"/>
  <c r="C58" i="60"/>
  <c r="C59" i="60"/>
  <c r="C60" i="60"/>
  <c r="C61" i="60"/>
  <c r="C62" i="60"/>
  <c r="C63" i="60"/>
  <c r="C64" i="60"/>
  <c r="C65" i="60"/>
  <c r="C66" i="60"/>
  <c r="C67" i="60"/>
  <c r="C68" i="60"/>
  <c r="C69" i="60"/>
  <c r="C70" i="60"/>
  <c r="C71" i="60"/>
  <c r="C72" i="60"/>
  <c r="C73" i="60"/>
  <c r="C74" i="60"/>
  <c r="C75" i="60"/>
  <c r="C76" i="60"/>
  <c r="C77" i="60"/>
  <c r="C78" i="60"/>
  <c r="C79" i="60"/>
  <c r="C80" i="60"/>
  <c r="C81" i="60"/>
  <c r="C82" i="60"/>
  <c r="C83" i="60"/>
  <c r="C84" i="60"/>
  <c r="C85" i="60"/>
  <c r="S85" i="60" l="1"/>
  <c r="S13" i="60"/>
  <c r="S14" i="60"/>
  <c r="S15" i="60"/>
  <c r="S16" i="60"/>
  <c r="S17" i="60"/>
  <c r="S18" i="60"/>
  <c r="S19" i="60"/>
  <c r="S20" i="60"/>
  <c r="S21" i="60"/>
  <c r="S22" i="60"/>
  <c r="S23" i="60"/>
  <c r="S24" i="60"/>
  <c r="S25" i="60"/>
  <c r="S26" i="60"/>
  <c r="S27" i="60"/>
  <c r="S28" i="60"/>
  <c r="S29" i="60"/>
  <c r="S30" i="60"/>
  <c r="S31" i="60"/>
  <c r="S32" i="60"/>
  <c r="S33" i="60"/>
  <c r="S34" i="60"/>
  <c r="S35" i="60"/>
  <c r="S36" i="60"/>
  <c r="S37" i="60"/>
  <c r="S38" i="60"/>
  <c r="S39" i="60"/>
  <c r="S40" i="60"/>
  <c r="S41" i="60"/>
  <c r="S42" i="60"/>
  <c r="S43" i="60"/>
  <c r="S44" i="60"/>
  <c r="S45" i="60"/>
  <c r="S46" i="60"/>
  <c r="S47" i="60"/>
  <c r="S48" i="60"/>
  <c r="S49" i="60"/>
  <c r="S50" i="60"/>
  <c r="S51" i="60"/>
  <c r="S52" i="60"/>
  <c r="S53" i="60"/>
  <c r="S54" i="60"/>
  <c r="S55" i="60"/>
  <c r="S56" i="60"/>
  <c r="S57" i="60"/>
  <c r="S58" i="60"/>
  <c r="S59" i="60"/>
  <c r="S60" i="60"/>
  <c r="S61" i="60"/>
  <c r="S62" i="60"/>
  <c r="S63" i="60"/>
  <c r="S64" i="60"/>
  <c r="S65" i="60"/>
  <c r="S66" i="60"/>
  <c r="S67" i="60"/>
  <c r="S68" i="60"/>
  <c r="S69" i="60"/>
  <c r="S70" i="60"/>
  <c r="S71" i="60"/>
  <c r="S72" i="60"/>
  <c r="S73" i="60"/>
  <c r="S74" i="60"/>
  <c r="S75" i="60"/>
  <c r="S76" i="60"/>
  <c r="S77" i="60"/>
  <c r="S78" i="60"/>
  <c r="S79" i="60"/>
  <c r="S80" i="60"/>
  <c r="S81" i="60"/>
  <c r="S82" i="60"/>
  <c r="S83" i="60"/>
  <c r="S84" i="60"/>
  <c r="S11" i="60"/>
  <c r="I13" i="87" l="1"/>
  <c r="W29" i="86" l="1"/>
  <c r="M12" i="90" l="1"/>
  <c r="M36" i="90" l="1"/>
  <c r="T11" i="60" l="1"/>
  <c r="D12" i="60"/>
  <c r="T12" i="60" s="1"/>
  <c r="U12" i="60" s="1"/>
  <c r="V11" i="60" l="1"/>
  <c r="U11" i="60"/>
  <c r="V12" i="60"/>
  <c r="W86" i="60"/>
  <c r="D13" i="60"/>
  <c r="T13" i="60" s="1"/>
  <c r="D14" i="60"/>
  <c r="D15" i="60"/>
  <c r="T15" i="60" s="1"/>
  <c r="D16" i="60"/>
  <c r="T16" i="60" s="1"/>
  <c r="D17" i="60"/>
  <c r="T17" i="60" s="1"/>
  <c r="D18" i="60"/>
  <c r="T18" i="60" s="1"/>
  <c r="D19" i="60"/>
  <c r="T19" i="60" s="1"/>
  <c r="D20" i="60"/>
  <c r="T20" i="60" s="1"/>
  <c r="D21" i="60"/>
  <c r="T21" i="60" s="1"/>
  <c r="D22" i="60"/>
  <c r="T22" i="60" s="1"/>
  <c r="D23" i="60"/>
  <c r="T23" i="60" s="1"/>
  <c r="D24" i="60"/>
  <c r="T24" i="60" s="1"/>
  <c r="D25" i="60"/>
  <c r="T25" i="60" s="1"/>
  <c r="D26" i="60"/>
  <c r="T26" i="60" s="1"/>
  <c r="D27" i="60"/>
  <c r="T27" i="60" s="1"/>
  <c r="D28" i="60"/>
  <c r="T28" i="60" s="1"/>
  <c r="D29" i="60"/>
  <c r="T29" i="60" s="1"/>
  <c r="D30" i="60"/>
  <c r="T30" i="60" s="1"/>
  <c r="D31" i="60"/>
  <c r="T31" i="60" s="1"/>
  <c r="D32" i="60"/>
  <c r="T32" i="60" s="1"/>
  <c r="D33" i="60"/>
  <c r="T33" i="60" s="1"/>
  <c r="D34" i="60"/>
  <c r="T34" i="60" s="1"/>
  <c r="D35" i="60"/>
  <c r="T35" i="60" s="1"/>
  <c r="D36" i="60"/>
  <c r="T36" i="60" s="1"/>
  <c r="D37" i="60"/>
  <c r="T37" i="60" s="1"/>
  <c r="D38" i="60"/>
  <c r="T38" i="60" s="1"/>
  <c r="D39" i="60"/>
  <c r="T39" i="60" s="1"/>
  <c r="D40" i="60"/>
  <c r="T40" i="60" s="1"/>
  <c r="D41" i="60"/>
  <c r="T41" i="60" s="1"/>
  <c r="D42" i="60"/>
  <c r="T42" i="60" s="1"/>
  <c r="D43" i="60"/>
  <c r="T43" i="60" s="1"/>
  <c r="D44" i="60"/>
  <c r="T44" i="60" s="1"/>
  <c r="D45" i="60"/>
  <c r="T45" i="60" s="1"/>
  <c r="D46" i="60"/>
  <c r="T46" i="60" s="1"/>
  <c r="D47" i="60"/>
  <c r="T47" i="60" s="1"/>
  <c r="D48" i="60"/>
  <c r="T48" i="60" s="1"/>
  <c r="D49" i="60"/>
  <c r="T49" i="60" s="1"/>
  <c r="D50" i="60"/>
  <c r="T50" i="60" s="1"/>
  <c r="D51" i="60"/>
  <c r="T51" i="60" s="1"/>
  <c r="D52" i="60"/>
  <c r="T52" i="60" s="1"/>
  <c r="D53" i="60"/>
  <c r="T53" i="60" s="1"/>
  <c r="D54" i="60"/>
  <c r="T54" i="60" s="1"/>
  <c r="D55" i="60"/>
  <c r="T55" i="60" s="1"/>
  <c r="D56" i="60"/>
  <c r="T56" i="60" s="1"/>
  <c r="D57" i="60"/>
  <c r="T57" i="60" s="1"/>
  <c r="D58" i="60"/>
  <c r="T58" i="60" s="1"/>
  <c r="D59" i="60"/>
  <c r="T59" i="60" s="1"/>
  <c r="D60" i="60"/>
  <c r="T60" i="60" s="1"/>
  <c r="D61" i="60"/>
  <c r="T61" i="60" s="1"/>
  <c r="D62" i="60"/>
  <c r="T62" i="60" s="1"/>
  <c r="D63" i="60"/>
  <c r="T63" i="60" s="1"/>
  <c r="D64" i="60"/>
  <c r="T64" i="60" s="1"/>
  <c r="D65" i="60"/>
  <c r="T65" i="60" s="1"/>
  <c r="D66" i="60"/>
  <c r="T66" i="60" s="1"/>
  <c r="D67" i="60"/>
  <c r="T67" i="60" s="1"/>
  <c r="D68" i="60"/>
  <c r="T68" i="60" s="1"/>
  <c r="D69" i="60"/>
  <c r="T69" i="60" s="1"/>
  <c r="D70" i="60"/>
  <c r="T70" i="60" s="1"/>
  <c r="D71" i="60"/>
  <c r="T71" i="60" s="1"/>
  <c r="D72" i="60"/>
  <c r="T72" i="60" s="1"/>
  <c r="D73" i="60"/>
  <c r="T73" i="60" s="1"/>
  <c r="D74" i="60"/>
  <c r="T74" i="60" s="1"/>
  <c r="D75" i="60"/>
  <c r="T75" i="60" s="1"/>
  <c r="D76" i="60"/>
  <c r="T76" i="60" s="1"/>
  <c r="D77" i="60"/>
  <c r="T77" i="60" s="1"/>
  <c r="D78" i="60"/>
  <c r="T78" i="60" s="1"/>
  <c r="D79" i="60"/>
  <c r="T79" i="60" s="1"/>
  <c r="D80" i="60"/>
  <c r="T80" i="60" s="1"/>
  <c r="D81" i="60"/>
  <c r="T81" i="60" s="1"/>
  <c r="D82" i="60"/>
  <c r="T82" i="60" s="1"/>
  <c r="D83" i="60"/>
  <c r="T83" i="60" s="1"/>
  <c r="D84" i="60"/>
  <c r="T84" i="60" s="1"/>
  <c r="D85" i="60"/>
  <c r="T85" i="60" s="1"/>
  <c r="W11" i="60" l="1"/>
  <c r="P11" i="60" s="1"/>
  <c r="V84" i="60"/>
  <c r="U84" i="60"/>
  <c r="V76" i="60"/>
  <c r="U76" i="60"/>
  <c r="V72" i="60"/>
  <c r="U72" i="60"/>
  <c r="V60" i="60"/>
  <c r="U60" i="60"/>
  <c r="V52" i="60"/>
  <c r="U52" i="60"/>
  <c r="V44" i="60"/>
  <c r="U44" i="60"/>
  <c r="V36" i="60"/>
  <c r="U36" i="60"/>
  <c r="V28" i="60"/>
  <c r="U28" i="60"/>
  <c r="V20" i="60"/>
  <c r="U20" i="60"/>
  <c r="V83" i="60"/>
  <c r="U83" i="60"/>
  <c r="V75" i="60"/>
  <c r="U75" i="60"/>
  <c r="V67" i="60"/>
  <c r="U67" i="60"/>
  <c r="V59" i="60"/>
  <c r="U59" i="60"/>
  <c r="V55" i="60"/>
  <c r="U55" i="60"/>
  <c r="V47" i="60"/>
  <c r="U47" i="60"/>
  <c r="V39" i="60"/>
  <c r="U39" i="60"/>
  <c r="V31" i="60"/>
  <c r="U31" i="60"/>
  <c r="V23" i="60"/>
  <c r="U23" i="60"/>
  <c r="V15" i="60"/>
  <c r="U15" i="60"/>
  <c r="V82" i="60"/>
  <c r="U82" i="60"/>
  <c r="V78" i="60"/>
  <c r="U78" i="60"/>
  <c r="V74" i="60"/>
  <c r="U74" i="60"/>
  <c r="V70" i="60"/>
  <c r="U70" i="60"/>
  <c r="V66" i="60"/>
  <c r="U66" i="60"/>
  <c r="V62" i="60"/>
  <c r="U62" i="60"/>
  <c r="V58" i="60"/>
  <c r="U58" i="60"/>
  <c r="V54" i="60"/>
  <c r="U54" i="60"/>
  <c r="V50" i="60"/>
  <c r="U50" i="60"/>
  <c r="V46" i="60"/>
  <c r="U46" i="60"/>
  <c r="V42" i="60"/>
  <c r="U42" i="60"/>
  <c r="V38" i="60"/>
  <c r="U38" i="60"/>
  <c r="V34" i="60"/>
  <c r="U34" i="60"/>
  <c r="V30" i="60"/>
  <c r="U30" i="60"/>
  <c r="V26" i="60"/>
  <c r="U26" i="60"/>
  <c r="V22" i="60"/>
  <c r="U22" i="60"/>
  <c r="V18" i="60"/>
  <c r="U18" i="60"/>
  <c r="T14" i="60"/>
  <c r="U14" i="60" s="1"/>
  <c r="V80" i="60"/>
  <c r="U80" i="60"/>
  <c r="V68" i="60"/>
  <c r="U68" i="60"/>
  <c r="V64" i="60"/>
  <c r="U64" i="60"/>
  <c r="V56" i="60"/>
  <c r="U56" i="60"/>
  <c r="V48" i="60"/>
  <c r="U48" i="60"/>
  <c r="V40" i="60"/>
  <c r="U40" i="60"/>
  <c r="V32" i="60"/>
  <c r="U32" i="60"/>
  <c r="V24" i="60"/>
  <c r="U24" i="60"/>
  <c r="V16" i="60"/>
  <c r="U16" i="60"/>
  <c r="V79" i="60"/>
  <c r="U79" i="60"/>
  <c r="V71" i="60"/>
  <c r="U71" i="60"/>
  <c r="V63" i="60"/>
  <c r="U63" i="60"/>
  <c r="V51" i="60"/>
  <c r="U51" i="60"/>
  <c r="V43" i="60"/>
  <c r="U43" i="60"/>
  <c r="V35" i="60"/>
  <c r="U35" i="60"/>
  <c r="V27" i="60"/>
  <c r="U27" i="60"/>
  <c r="V19" i="60"/>
  <c r="U19" i="60"/>
  <c r="V85" i="60"/>
  <c r="U85" i="60"/>
  <c r="V81" i="60"/>
  <c r="U81" i="60"/>
  <c r="V77" i="60"/>
  <c r="U77" i="60"/>
  <c r="V73" i="60"/>
  <c r="U73" i="60"/>
  <c r="V69" i="60"/>
  <c r="U69" i="60"/>
  <c r="V65" i="60"/>
  <c r="U65" i="60"/>
  <c r="V61" i="60"/>
  <c r="U61" i="60"/>
  <c r="V57" i="60"/>
  <c r="U57" i="60"/>
  <c r="V53" i="60"/>
  <c r="U53" i="60"/>
  <c r="V49" i="60"/>
  <c r="U49" i="60"/>
  <c r="V45" i="60"/>
  <c r="U45" i="60"/>
  <c r="V41" i="60"/>
  <c r="U41" i="60"/>
  <c r="V37" i="60"/>
  <c r="U37" i="60"/>
  <c r="V33" i="60"/>
  <c r="U33" i="60"/>
  <c r="V29" i="60"/>
  <c r="U29" i="60"/>
  <c r="V25" i="60"/>
  <c r="U25" i="60"/>
  <c r="V21" i="60"/>
  <c r="U21" i="60"/>
  <c r="V17" i="60"/>
  <c r="U17" i="60"/>
  <c r="V13" i="60"/>
  <c r="U13" i="60"/>
  <c r="W12" i="60"/>
  <c r="AA11" i="60"/>
  <c r="AE11" i="60"/>
  <c r="Z11" i="60"/>
  <c r="X11" i="60"/>
  <c r="AB11" i="60"/>
  <c r="AF11" i="60"/>
  <c r="AD11" i="60"/>
  <c r="AH11" i="60"/>
  <c r="Y11" i="60"/>
  <c r="AC11" i="60"/>
  <c r="AG11" i="60"/>
  <c r="X12" i="60"/>
  <c r="AB12" i="60"/>
  <c r="AF12" i="60"/>
  <c r="AE12" i="60"/>
  <c r="Y12" i="60"/>
  <c r="AC12" i="60"/>
  <c r="AG12" i="60"/>
  <c r="AA12" i="60"/>
  <c r="Z12" i="60"/>
  <c r="AD12" i="60"/>
  <c r="AH12" i="60"/>
  <c r="S24" i="90"/>
  <c r="V14" i="60" l="1"/>
  <c r="Z41" i="60"/>
  <c r="AD41" i="60"/>
  <c r="AH41" i="60"/>
  <c r="W41" i="60"/>
  <c r="AA41" i="60"/>
  <c r="AE41" i="60"/>
  <c r="X41" i="60"/>
  <c r="AB41" i="60"/>
  <c r="AF41" i="60"/>
  <c r="AC41" i="60"/>
  <c r="AG41" i="60"/>
  <c r="Y41" i="60"/>
  <c r="W57" i="60"/>
  <c r="AA57" i="60"/>
  <c r="AE57" i="60"/>
  <c r="X57" i="60"/>
  <c r="AC57" i="60"/>
  <c r="AH57" i="60"/>
  <c r="Y57" i="60"/>
  <c r="AD57" i="60"/>
  <c r="Z57" i="60"/>
  <c r="AF57" i="60"/>
  <c r="AG57" i="60"/>
  <c r="AB57" i="60"/>
  <c r="Z73" i="60"/>
  <c r="AD73" i="60"/>
  <c r="AH73" i="60"/>
  <c r="W73" i="60"/>
  <c r="AA73" i="60"/>
  <c r="AE73" i="60"/>
  <c r="X73" i="60"/>
  <c r="AB73" i="60"/>
  <c r="AF73" i="60"/>
  <c r="AC73" i="60"/>
  <c r="AG73" i="60"/>
  <c r="Y73" i="60"/>
  <c r="W31" i="60"/>
  <c r="AA31" i="60"/>
  <c r="AE31" i="60"/>
  <c r="X31" i="60"/>
  <c r="AB31" i="60"/>
  <c r="AF31" i="60"/>
  <c r="Y31" i="60"/>
  <c r="AC31" i="60"/>
  <c r="AG31" i="60"/>
  <c r="AH31" i="60"/>
  <c r="Z31" i="60"/>
  <c r="AD31" i="60"/>
  <c r="Z47" i="60"/>
  <c r="AD47" i="60"/>
  <c r="AH47" i="60"/>
  <c r="W47" i="60"/>
  <c r="AA47" i="60"/>
  <c r="AE47" i="60"/>
  <c r="X47" i="60"/>
  <c r="AB47" i="60"/>
  <c r="AF47" i="60"/>
  <c r="Y47" i="60"/>
  <c r="AC47" i="60"/>
  <c r="AG47" i="60"/>
  <c r="W83" i="60"/>
  <c r="AA83" i="60"/>
  <c r="Z83" i="60"/>
  <c r="AE83" i="60"/>
  <c r="AB83" i="60"/>
  <c r="AF83" i="60"/>
  <c r="Y83" i="60"/>
  <c r="AD83" i="60"/>
  <c r="AH83" i="60"/>
  <c r="X83" i="60"/>
  <c r="AC83" i="60"/>
  <c r="AG83" i="60"/>
  <c r="W17" i="60"/>
  <c r="AA17" i="60"/>
  <c r="AE17" i="60"/>
  <c r="X17" i="60"/>
  <c r="AB17" i="60"/>
  <c r="AF17" i="60"/>
  <c r="Y17" i="60"/>
  <c r="AC17" i="60"/>
  <c r="AG17" i="60"/>
  <c r="Z17" i="60"/>
  <c r="AD17" i="60"/>
  <c r="AH17" i="60"/>
  <c r="W25" i="60"/>
  <c r="AA25" i="60"/>
  <c r="AE25" i="60"/>
  <c r="X25" i="60"/>
  <c r="AB25" i="60"/>
  <c r="AF25" i="60"/>
  <c r="Y25" i="60"/>
  <c r="AC25" i="60"/>
  <c r="AG25" i="60"/>
  <c r="Z25" i="60"/>
  <c r="AD25" i="60"/>
  <c r="AH25" i="60"/>
  <c r="W33" i="60"/>
  <c r="AA33" i="60"/>
  <c r="AE33" i="60"/>
  <c r="X33" i="60"/>
  <c r="AB33" i="60"/>
  <c r="AF33" i="60"/>
  <c r="Y33" i="60"/>
  <c r="AC33" i="60"/>
  <c r="AG33" i="60"/>
  <c r="Z33" i="60"/>
  <c r="AD33" i="60"/>
  <c r="AH33" i="60"/>
  <c r="Z49" i="60"/>
  <c r="AD49" i="60"/>
  <c r="AH49" i="60"/>
  <c r="W49" i="60"/>
  <c r="AA49" i="60"/>
  <c r="AE49" i="60"/>
  <c r="X49" i="60"/>
  <c r="AB49" i="60"/>
  <c r="AF49" i="60"/>
  <c r="AC49" i="60"/>
  <c r="AG49" i="60"/>
  <c r="Y49" i="60"/>
  <c r="W81" i="60"/>
  <c r="AA81" i="60"/>
  <c r="AE81" i="60"/>
  <c r="X81" i="60"/>
  <c r="AC81" i="60"/>
  <c r="AH81" i="60"/>
  <c r="Y81" i="60"/>
  <c r="AD81" i="60"/>
  <c r="AB81" i="60"/>
  <c r="AG81" i="60"/>
  <c r="Z81" i="60"/>
  <c r="AF81" i="60"/>
  <c r="W56" i="60"/>
  <c r="AA56" i="60"/>
  <c r="AE56" i="60"/>
  <c r="Y56" i="60"/>
  <c r="AD56" i="60"/>
  <c r="Z56" i="60"/>
  <c r="AF56" i="60"/>
  <c r="AB56" i="60"/>
  <c r="AG56" i="60"/>
  <c r="AC56" i="60"/>
  <c r="AH56" i="60"/>
  <c r="X56" i="60"/>
  <c r="W14" i="60"/>
  <c r="AA14" i="60"/>
  <c r="AE14" i="60"/>
  <c r="X14" i="60"/>
  <c r="AB14" i="60"/>
  <c r="AF14" i="60"/>
  <c r="Y14" i="60"/>
  <c r="AC14" i="60"/>
  <c r="AG14" i="60"/>
  <c r="AD14" i="60"/>
  <c r="AH14" i="60"/>
  <c r="Z14" i="60"/>
  <c r="W22" i="60"/>
  <c r="AA22" i="60"/>
  <c r="AE22" i="60"/>
  <c r="X22" i="60"/>
  <c r="AB22" i="60"/>
  <c r="AF22" i="60"/>
  <c r="Y22" i="60"/>
  <c r="AC22" i="60"/>
  <c r="AG22" i="60"/>
  <c r="AD22" i="60"/>
  <c r="AH22" i="60"/>
  <c r="Z22" i="60"/>
  <c r="X38" i="60"/>
  <c r="AB38" i="60"/>
  <c r="AF38" i="60"/>
  <c r="Y38" i="60"/>
  <c r="AC38" i="60"/>
  <c r="AG38" i="60"/>
  <c r="Z38" i="60"/>
  <c r="AH38" i="60"/>
  <c r="AA38" i="60"/>
  <c r="AD38" i="60"/>
  <c r="W38" i="60"/>
  <c r="AE38" i="60"/>
  <c r="Z46" i="60"/>
  <c r="AD46" i="60"/>
  <c r="AH46" i="60"/>
  <c r="W46" i="60"/>
  <c r="AA46" i="60"/>
  <c r="AE46" i="60"/>
  <c r="X46" i="60"/>
  <c r="AB46" i="60"/>
  <c r="AF46" i="60"/>
  <c r="AG46" i="60"/>
  <c r="Y46" i="60"/>
  <c r="AC46" i="60"/>
  <c r="Z62" i="60"/>
  <c r="AD62" i="60"/>
  <c r="AH62" i="60"/>
  <c r="W62" i="60"/>
  <c r="AA62" i="60"/>
  <c r="AE62" i="60"/>
  <c r="X62" i="60"/>
  <c r="AB62" i="60"/>
  <c r="AF62" i="60"/>
  <c r="AG62" i="60"/>
  <c r="AC62" i="60"/>
  <c r="Y62" i="60"/>
  <c r="Z70" i="60"/>
  <c r="AD70" i="60"/>
  <c r="AH70" i="60"/>
  <c r="W70" i="60"/>
  <c r="AA70" i="60"/>
  <c r="AE70" i="60"/>
  <c r="X70" i="60"/>
  <c r="AB70" i="60"/>
  <c r="AF70" i="60"/>
  <c r="AG70" i="60"/>
  <c r="AC70" i="60"/>
  <c r="Y70" i="60"/>
  <c r="Z79" i="60"/>
  <c r="W79" i="60"/>
  <c r="AA79" i="60"/>
  <c r="AE79" i="60"/>
  <c r="X79" i="60"/>
  <c r="AB79" i="60"/>
  <c r="AF79" i="60"/>
  <c r="AD79" i="60"/>
  <c r="Y79" i="60"/>
  <c r="AG79" i="60"/>
  <c r="AC79" i="60"/>
  <c r="AH79" i="60"/>
  <c r="W28" i="60"/>
  <c r="AA28" i="60"/>
  <c r="AE28" i="60"/>
  <c r="X28" i="60"/>
  <c r="AB28" i="60"/>
  <c r="AF28" i="60"/>
  <c r="Y28" i="60"/>
  <c r="AC28" i="60"/>
  <c r="AG28" i="60"/>
  <c r="Z28" i="60"/>
  <c r="AD28" i="60"/>
  <c r="AH28" i="60"/>
  <c r="Z68" i="60"/>
  <c r="AD68" i="60"/>
  <c r="AH68" i="60"/>
  <c r="W68" i="60"/>
  <c r="AA68" i="60"/>
  <c r="AE68" i="60"/>
  <c r="X68" i="60"/>
  <c r="AB68" i="60"/>
  <c r="AF68" i="60"/>
  <c r="Y68" i="60"/>
  <c r="AC68" i="60"/>
  <c r="AG68" i="60"/>
  <c r="W15" i="60"/>
  <c r="AA15" i="60"/>
  <c r="AE15" i="60"/>
  <c r="X15" i="60"/>
  <c r="AB15" i="60"/>
  <c r="AF15" i="60"/>
  <c r="Y15" i="60"/>
  <c r="AC15" i="60"/>
  <c r="AG15" i="60"/>
  <c r="AH15" i="60"/>
  <c r="Z15" i="60"/>
  <c r="AD15" i="60"/>
  <c r="W23" i="60"/>
  <c r="AA23" i="60"/>
  <c r="AE23" i="60"/>
  <c r="X23" i="60"/>
  <c r="AB23" i="60"/>
  <c r="AF23" i="60"/>
  <c r="Y23" i="60"/>
  <c r="AC23" i="60"/>
  <c r="AG23" i="60"/>
  <c r="AH23" i="60"/>
  <c r="Z23" i="60"/>
  <c r="AD23" i="60"/>
  <c r="Z71" i="60"/>
  <c r="AD71" i="60"/>
  <c r="AH71" i="60"/>
  <c r="W71" i="60"/>
  <c r="AA71" i="60"/>
  <c r="AE71" i="60"/>
  <c r="X71" i="60"/>
  <c r="AB71" i="60"/>
  <c r="AF71" i="60"/>
  <c r="Y71" i="60"/>
  <c r="AG71" i="60"/>
  <c r="AC71" i="60"/>
  <c r="W24" i="60"/>
  <c r="AA24" i="60"/>
  <c r="AE24" i="60"/>
  <c r="X24" i="60"/>
  <c r="AB24" i="60"/>
  <c r="AF24" i="60"/>
  <c r="Y24" i="60"/>
  <c r="AC24" i="60"/>
  <c r="AG24" i="60"/>
  <c r="Z24" i="60"/>
  <c r="AD24" i="60"/>
  <c r="AH24" i="60"/>
  <c r="Z52" i="60"/>
  <c r="AD52" i="60"/>
  <c r="AH52" i="60"/>
  <c r="W52" i="60"/>
  <c r="AA52" i="60"/>
  <c r="AE52" i="60"/>
  <c r="X52" i="60"/>
  <c r="AB52" i="60"/>
  <c r="AF52" i="60"/>
  <c r="Y52" i="60"/>
  <c r="AC52" i="60"/>
  <c r="AG52" i="60"/>
  <c r="Z72" i="60"/>
  <c r="AD72" i="60"/>
  <c r="AH72" i="60"/>
  <c r="W72" i="60"/>
  <c r="AA72" i="60"/>
  <c r="AE72" i="60"/>
  <c r="X72" i="60"/>
  <c r="AB72" i="60"/>
  <c r="AF72" i="60"/>
  <c r="Y72" i="60"/>
  <c r="AC72" i="60"/>
  <c r="AG72" i="60"/>
  <c r="Z54" i="60"/>
  <c r="AD54" i="60"/>
  <c r="AH54" i="60"/>
  <c r="W54" i="60"/>
  <c r="AA54" i="60"/>
  <c r="AE54" i="60"/>
  <c r="X54" i="60"/>
  <c r="AB54" i="60"/>
  <c r="AF54" i="60"/>
  <c r="AG54" i="60"/>
  <c r="Y54" i="60"/>
  <c r="AC54" i="60"/>
  <c r="Z48" i="60"/>
  <c r="AD48" i="60"/>
  <c r="AH48" i="60"/>
  <c r="W48" i="60"/>
  <c r="AA48" i="60"/>
  <c r="AE48" i="60"/>
  <c r="X48" i="60"/>
  <c r="AB48" i="60"/>
  <c r="AF48" i="60"/>
  <c r="Y48" i="60"/>
  <c r="AC48" i="60"/>
  <c r="AG48" i="60"/>
  <c r="X39" i="60"/>
  <c r="AB39" i="60"/>
  <c r="AF39" i="60"/>
  <c r="Y39" i="60"/>
  <c r="AC39" i="60"/>
  <c r="AG39" i="60"/>
  <c r="AD39" i="60"/>
  <c r="W39" i="60"/>
  <c r="AE39" i="60"/>
  <c r="Z39" i="60"/>
  <c r="AH39" i="60"/>
  <c r="AA39" i="60"/>
  <c r="Z55" i="60"/>
  <c r="W55" i="60"/>
  <c r="AA55" i="60"/>
  <c r="AE55" i="60"/>
  <c r="X55" i="60"/>
  <c r="AB55" i="60"/>
  <c r="AF55" i="60"/>
  <c r="Y55" i="60"/>
  <c r="AG55" i="60"/>
  <c r="AC55" i="60"/>
  <c r="AH55" i="60"/>
  <c r="AD55" i="60"/>
  <c r="Z63" i="60"/>
  <c r="AD63" i="60"/>
  <c r="AH63" i="60"/>
  <c r="W63" i="60"/>
  <c r="AA63" i="60"/>
  <c r="AE63" i="60"/>
  <c r="X63" i="60"/>
  <c r="AB63" i="60"/>
  <c r="AF63" i="60"/>
  <c r="Y63" i="60"/>
  <c r="AG63" i="60"/>
  <c r="AC63" i="60"/>
  <c r="W29" i="60"/>
  <c r="AA29" i="60"/>
  <c r="AE29" i="60"/>
  <c r="X29" i="60"/>
  <c r="AB29" i="60"/>
  <c r="AF29" i="60"/>
  <c r="Y29" i="60"/>
  <c r="AC29" i="60"/>
  <c r="AG29" i="60"/>
  <c r="Z29" i="60"/>
  <c r="AD29" i="60"/>
  <c r="AH29" i="60"/>
  <c r="Z45" i="60"/>
  <c r="AD45" i="60"/>
  <c r="AH45" i="60"/>
  <c r="W45" i="60"/>
  <c r="AA45" i="60"/>
  <c r="AE45" i="60"/>
  <c r="X45" i="60"/>
  <c r="AB45" i="60"/>
  <c r="AF45" i="60"/>
  <c r="AC45" i="60"/>
  <c r="AG45" i="60"/>
  <c r="Y45" i="60"/>
  <c r="Z53" i="60"/>
  <c r="AD53" i="60"/>
  <c r="AH53" i="60"/>
  <c r="W53" i="60"/>
  <c r="AA53" i="60"/>
  <c r="AE53" i="60"/>
  <c r="X53" i="60"/>
  <c r="AB53" i="60"/>
  <c r="AF53" i="60"/>
  <c r="AC53" i="60"/>
  <c r="AG53" i="60"/>
  <c r="Y53" i="60"/>
  <c r="Z61" i="60"/>
  <c r="AD61" i="60"/>
  <c r="AH61" i="60"/>
  <c r="W61" i="60"/>
  <c r="AA61" i="60"/>
  <c r="AE61" i="60"/>
  <c r="X61" i="60"/>
  <c r="AB61" i="60"/>
  <c r="AF61" i="60"/>
  <c r="AC61" i="60"/>
  <c r="AG61" i="60"/>
  <c r="Y61" i="60"/>
  <c r="Z77" i="60"/>
  <c r="AD77" i="60"/>
  <c r="AH77" i="60"/>
  <c r="W77" i="60"/>
  <c r="AA77" i="60"/>
  <c r="AE77" i="60"/>
  <c r="X77" i="60"/>
  <c r="AB77" i="60"/>
  <c r="AF77" i="60"/>
  <c r="AC77" i="60"/>
  <c r="AG77" i="60"/>
  <c r="Y77" i="60"/>
  <c r="W85" i="60"/>
  <c r="AA85" i="60"/>
  <c r="AE85" i="60"/>
  <c r="AD85" i="60"/>
  <c r="X85" i="60"/>
  <c r="AB85" i="60"/>
  <c r="AF85" i="60"/>
  <c r="Z85" i="60"/>
  <c r="AH85" i="60"/>
  <c r="Y85" i="60"/>
  <c r="AC85" i="60"/>
  <c r="AG85" i="60"/>
  <c r="Z44" i="60"/>
  <c r="AD44" i="60"/>
  <c r="AH44" i="60"/>
  <c r="W44" i="60"/>
  <c r="AA44" i="60"/>
  <c r="AE44" i="60"/>
  <c r="X44" i="60"/>
  <c r="AB44" i="60"/>
  <c r="AF44" i="60"/>
  <c r="Y44" i="60"/>
  <c r="AC44" i="60"/>
  <c r="AG44" i="60"/>
  <c r="Z76" i="60"/>
  <c r="AD76" i="60"/>
  <c r="AH76" i="60"/>
  <c r="W76" i="60"/>
  <c r="AA76" i="60"/>
  <c r="AE76" i="60"/>
  <c r="X76" i="60"/>
  <c r="AB76" i="60"/>
  <c r="AF76" i="60"/>
  <c r="Y76" i="60"/>
  <c r="AC76" i="60"/>
  <c r="AG76" i="60"/>
  <c r="W34" i="60"/>
  <c r="AA34" i="60"/>
  <c r="AE34" i="60"/>
  <c r="X34" i="60"/>
  <c r="AB34" i="60"/>
  <c r="AF34" i="60"/>
  <c r="Y34" i="60"/>
  <c r="AC34" i="60"/>
  <c r="AG34" i="60"/>
  <c r="AD34" i="60"/>
  <c r="AH34" i="60"/>
  <c r="Z34" i="60"/>
  <c r="Z42" i="60"/>
  <c r="AD42" i="60"/>
  <c r="AH42" i="60"/>
  <c r="W42" i="60"/>
  <c r="AA42" i="60"/>
  <c r="AE42" i="60"/>
  <c r="X42" i="60"/>
  <c r="AB42" i="60"/>
  <c r="AF42" i="60"/>
  <c r="AG42" i="60"/>
  <c r="Y42" i="60"/>
  <c r="AC42" i="60"/>
  <c r="Z50" i="60"/>
  <c r="AD50" i="60"/>
  <c r="AH50" i="60"/>
  <c r="W50" i="60"/>
  <c r="AA50" i="60"/>
  <c r="AE50" i="60"/>
  <c r="X50" i="60"/>
  <c r="AB50" i="60"/>
  <c r="AF50" i="60"/>
  <c r="AG50" i="60"/>
  <c r="Y50" i="60"/>
  <c r="AC50" i="60"/>
  <c r="Z66" i="60"/>
  <c r="AD66" i="60"/>
  <c r="AH66" i="60"/>
  <c r="W66" i="60"/>
  <c r="AA66" i="60"/>
  <c r="AE66" i="60"/>
  <c r="X66" i="60"/>
  <c r="AB66" i="60"/>
  <c r="AF66" i="60"/>
  <c r="AG66" i="60"/>
  <c r="AC66" i="60"/>
  <c r="Y66" i="60"/>
  <c r="Z74" i="60"/>
  <c r="AD74" i="60"/>
  <c r="AH74" i="60"/>
  <c r="W74" i="60"/>
  <c r="AA74" i="60"/>
  <c r="AE74" i="60"/>
  <c r="X74" i="60"/>
  <c r="AB74" i="60"/>
  <c r="AF74" i="60"/>
  <c r="AG74" i="60"/>
  <c r="AC74" i="60"/>
  <c r="Y74" i="60"/>
  <c r="W36" i="60"/>
  <c r="AA36" i="60"/>
  <c r="X36" i="60"/>
  <c r="AB36" i="60"/>
  <c r="AF36" i="60"/>
  <c r="Y36" i="60"/>
  <c r="AC36" i="60"/>
  <c r="AG36" i="60"/>
  <c r="AH36" i="60"/>
  <c r="Z36" i="60"/>
  <c r="AD36" i="60"/>
  <c r="AE36" i="60"/>
  <c r="W80" i="60"/>
  <c r="AA80" i="60"/>
  <c r="AE80" i="60"/>
  <c r="Y80" i="60"/>
  <c r="AD80" i="60"/>
  <c r="Z80" i="60"/>
  <c r="AF80" i="60"/>
  <c r="X80" i="60"/>
  <c r="AC80" i="60"/>
  <c r="AH80" i="60"/>
  <c r="AB80" i="60"/>
  <c r="AG80" i="60"/>
  <c r="W35" i="60"/>
  <c r="AA35" i="60"/>
  <c r="AE35" i="60"/>
  <c r="X35" i="60"/>
  <c r="AB35" i="60"/>
  <c r="AF35" i="60"/>
  <c r="Y35" i="60"/>
  <c r="AC35" i="60"/>
  <c r="AG35" i="60"/>
  <c r="AH35" i="60"/>
  <c r="Z35" i="60"/>
  <c r="AD35" i="60"/>
  <c r="Z51" i="60"/>
  <c r="AD51" i="60"/>
  <c r="AH51" i="60"/>
  <c r="W51" i="60"/>
  <c r="AA51" i="60"/>
  <c r="AE51" i="60"/>
  <c r="X51" i="60"/>
  <c r="AB51" i="60"/>
  <c r="AF51" i="60"/>
  <c r="Y51" i="60"/>
  <c r="AC51" i="60"/>
  <c r="AG51" i="60"/>
  <c r="Z67" i="60"/>
  <c r="AD67" i="60"/>
  <c r="AH67" i="60"/>
  <c r="W67" i="60"/>
  <c r="AA67" i="60"/>
  <c r="AE67" i="60"/>
  <c r="X67" i="60"/>
  <c r="AB67" i="60"/>
  <c r="AF67" i="60"/>
  <c r="Y67" i="60"/>
  <c r="AG67" i="60"/>
  <c r="AC67" i="60"/>
  <c r="X40" i="60"/>
  <c r="Y40" i="60"/>
  <c r="Z40" i="60"/>
  <c r="AD40" i="60"/>
  <c r="AH40" i="60"/>
  <c r="AA40" i="60"/>
  <c r="AE40" i="60"/>
  <c r="AB40" i="60"/>
  <c r="AF40" i="60"/>
  <c r="W40" i="60"/>
  <c r="AC40" i="60"/>
  <c r="AG40" i="60"/>
  <c r="Z64" i="60"/>
  <c r="AD64" i="60"/>
  <c r="AH64" i="60"/>
  <c r="W64" i="60"/>
  <c r="AA64" i="60"/>
  <c r="AE64" i="60"/>
  <c r="X64" i="60"/>
  <c r="AB64" i="60"/>
  <c r="AF64" i="60"/>
  <c r="Y64" i="60"/>
  <c r="AC64" i="60"/>
  <c r="AG64" i="60"/>
  <c r="Z65" i="60"/>
  <c r="AD65" i="60"/>
  <c r="AH65" i="60"/>
  <c r="W65" i="60"/>
  <c r="AA65" i="60"/>
  <c r="AE65" i="60"/>
  <c r="X65" i="60"/>
  <c r="AB65" i="60"/>
  <c r="AF65" i="60"/>
  <c r="AC65" i="60"/>
  <c r="AG65" i="60"/>
  <c r="Y65" i="60"/>
  <c r="W32" i="60"/>
  <c r="AA32" i="60"/>
  <c r="AE32" i="60"/>
  <c r="X32" i="60"/>
  <c r="AB32" i="60"/>
  <c r="AF32" i="60"/>
  <c r="Y32" i="60"/>
  <c r="AC32" i="60"/>
  <c r="AG32" i="60"/>
  <c r="Z32" i="60"/>
  <c r="AD32" i="60"/>
  <c r="AH32" i="60"/>
  <c r="W30" i="60"/>
  <c r="AA30" i="60"/>
  <c r="AE30" i="60"/>
  <c r="X30" i="60"/>
  <c r="AB30" i="60"/>
  <c r="AF30" i="60"/>
  <c r="Y30" i="60"/>
  <c r="AC30" i="60"/>
  <c r="AG30" i="60"/>
  <c r="AD30" i="60"/>
  <c r="AH30" i="60"/>
  <c r="Z30" i="60"/>
  <c r="Z78" i="60"/>
  <c r="AD78" i="60"/>
  <c r="AH78" i="60"/>
  <c r="W78" i="60"/>
  <c r="AA78" i="60"/>
  <c r="AE78" i="60"/>
  <c r="X78" i="60"/>
  <c r="AB78" i="60"/>
  <c r="AF78" i="60"/>
  <c r="AG78" i="60"/>
  <c r="AC78" i="60"/>
  <c r="Y78" i="60"/>
  <c r="W13" i="60"/>
  <c r="AA13" i="60"/>
  <c r="AE13" i="60"/>
  <c r="X13" i="60"/>
  <c r="AB13" i="60"/>
  <c r="AF13" i="60"/>
  <c r="Y13" i="60"/>
  <c r="AC13" i="60"/>
  <c r="AG13" i="60"/>
  <c r="Z13" i="60"/>
  <c r="AD13" i="60"/>
  <c r="AH13" i="60"/>
  <c r="W21" i="60"/>
  <c r="AA21" i="60"/>
  <c r="AE21" i="60"/>
  <c r="X21" i="60"/>
  <c r="AB21" i="60"/>
  <c r="AF21" i="60"/>
  <c r="Y21" i="60"/>
  <c r="AC21" i="60"/>
  <c r="AG21" i="60"/>
  <c r="Z21" i="60"/>
  <c r="AD21" i="60"/>
  <c r="AH21" i="60"/>
  <c r="X37" i="60"/>
  <c r="AB37" i="60"/>
  <c r="AF37" i="60"/>
  <c r="Y37" i="60"/>
  <c r="AC37" i="60"/>
  <c r="AG37" i="60"/>
  <c r="AD37" i="60"/>
  <c r="W37" i="60"/>
  <c r="AE37" i="60"/>
  <c r="Z37" i="60"/>
  <c r="AH37" i="60"/>
  <c r="AA37" i="60"/>
  <c r="Z69" i="60"/>
  <c r="AD69" i="60"/>
  <c r="AH69" i="60"/>
  <c r="W69" i="60"/>
  <c r="AA69" i="60"/>
  <c r="AE69" i="60"/>
  <c r="X69" i="60"/>
  <c r="AB69" i="60"/>
  <c r="AF69" i="60"/>
  <c r="AC69" i="60"/>
  <c r="AG69" i="60"/>
  <c r="Y69" i="60"/>
  <c r="W18" i="60"/>
  <c r="AA18" i="60"/>
  <c r="AE18" i="60"/>
  <c r="X18" i="60"/>
  <c r="AB18" i="60"/>
  <c r="AF18" i="60"/>
  <c r="Y18" i="60"/>
  <c r="AC18" i="60"/>
  <c r="AG18" i="60"/>
  <c r="AD18" i="60"/>
  <c r="AH18" i="60"/>
  <c r="Z18" i="60"/>
  <c r="W26" i="60"/>
  <c r="AA26" i="60"/>
  <c r="AE26" i="60"/>
  <c r="X26" i="60"/>
  <c r="AB26" i="60"/>
  <c r="AF26" i="60"/>
  <c r="Y26" i="60"/>
  <c r="AC26" i="60"/>
  <c r="AG26" i="60"/>
  <c r="AD26" i="60"/>
  <c r="AH26" i="60"/>
  <c r="Z26" i="60"/>
  <c r="W58" i="60"/>
  <c r="AA58" i="60"/>
  <c r="AE58" i="60"/>
  <c r="AB58" i="60"/>
  <c r="AG58" i="60"/>
  <c r="X58" i="60"/>
  <c r="AC58" i="60"/>
  <c r="AH58" i="60"/>
  <c r="Y58" i="60"/>
  <c r="AD58" i="60"/>
  <c r="Z58" i="60"/>
  <c r="AF58" i="60"/>
  <c r="W82" i="60"/>
  <c r="AA82" i="60"/>
  <c r="AE82" i="60"/>
  <c r="AB82" i="60"/>
  <c r="AG82" i="60"/>
  <c r="X82" i="60"/>
  <c r="AC82" i="60"/>
  <c r="AH82" i="60"/>
  <c r="Z82" i="60"/>
  <c r="AF82" i="60"/>
  <c r="Y82" i="60"/>
  <c r="AD82" i="60"/>
  <c r="W20" i="60"/>
  <c r="AA20" i="60"/>
  <c r="AE20" i="60"/>
  <c r="X20" i="60"/>
  <c r="AB20" i="60"/>
  <c r="AF20" i="60"/>
  <c r="Y20" i="60"/>
  <c r="AC20" i="60"/>
  <c r="AG20" i="60"/>
  <c r="Z20" i="60"/>
  <c r="AD20" i="60"/>
  <c r="AH20" i="60"/>
  <c r="W60" i="60"/>
  <c r="AA60" i="60"/>
  <c r="Y60" i="60"/>
  <c r="AD60" i="60"/>
  <c r="AH60" i="60"/>
  <c r="Z60" i="60"/>
  <c r="AE60" i="60"/>
  <c r="AB60" i="60"/>
  <c r="AF60" i="60"/>
  <c r="X60" i="60"/>
  <c r="AC60" i="60"/>
  <c r="AG60" i="60"/>
  <c r="W19" i="60"/>
  <c r="AA19" i="60"/>
  <c r="AE19" i="60"/>
  <c r="X19" i="60"/>
  <c r="AB19" i="60"/>
  <c r="AF19" i="60"/>
  <c r="Y19" i="60"/>
  <c r="AC19" i="60"/>
  <c r="AG19" i="60"/>
  <c r="AH19" i="60"/>
  <c r="Z19" i="60"/>
  <c r="AD19" i="60"/>
  <c r="W27" i="60"/>
  <c r="AA27" i="60"/>
  <c r="AE27" i="60"/>
  <c r="X27" i="60"/>
  <c r="AB27" i="60"/>
  <c r="AF27" i="60"/>
  <c r="Y27" i="60"/>
  <c r="AC27" i="60"/>
  <c r="AG27" i="60"/>
  <c r="AH27" i="60"/>
  <c r="Z27" i="60"/>
  <c r="AD27" i="60"/>
  <c r="Z43" i="60"/>
  <c r="AD43" i="60"/>
  <c r="AH43" i="60"/>
  <c r="W43" i="60"/>
  <c r="AA43" i="60"/>
  <c r="AE43" i="60"/>
  <c r="X43" i="60"/>
  <c r="AB43" i="60"/>
  <c r="AF43" i="60"/>
  <c r="Y43" i="60"/>
  <c r="AC43" i="60"/>
  <c r="AG43" i="60"/>
  <c r="W59" i="60"/>
  <c r="AA59" i="60"/>
  <c r="AE59" i="60"/>
  <c r="Z59" i="60"/>
  <c r="AF59" i="60"/>
  <c r="AB59" i="60"/>
  <c r="AG59" i="60"/>
  <c r="X59" i="60"/>
  <c r="AC59" i="60"/>
  <c r="AH59" i="60"/>
  <c r="AD59" i="60"/>
  <c r="Y59" i="60"/>
  <c r="Z75" i="60"/>
  <c r="AD75" i="60"/>
  <c r="AH75" i="60"/>
  <c r="W75" i="60"/>
  <c r="AA75" i="60"/>
  <c r="AE75" i="60"/>
  <c r="X75" i="60"/>
  <c r="AB75" i="60"/>
  <c r="AF75" i="60"/>
  <c r="Y75" i="60"/>
  <c r="AG75" i="60"/>
  <c r="AC75" i="60"/>
  <c r="W16" i="60"/>
  <c r="AA16" i="60"/>
  <c r="AE16" i="60"/>
  <c r="X16" i="60"/>
  <c r="AB16" i="60"/>
  <c r="AF16" i="60"/>
  <c r="Y16" i="60"/>
  <c r="AC16" i="60"/>
  <c r="AG16" i="60"/>
  <c r="Z16" i="60"/>
  <c r="AD16" i="60"/>
  <c r="AH16" i="60"/>
  <c r="W84" i="60"/>
  <c r="AA84" i="60"/>
  <c r="AE84" i="60"/>
  <c r="Z84" i="60"/>
  <c r="X84" i="60"/>
  <c r="AB84" i="60"/>
  <c r="AF84" i="60"/>
  <c r="AD84" i="60"/>
  <c r="AH84" i="60"/>
  <c r="Y84" i="60"/>
  <c r="AC84" i="60"/>
  <c r="AG84" i="60"/>
  <c r="A32" i="90"/>
  <c r="A33" i="90"/>
  <c r="A35" i="90"/>
  <c r="S1" i="90"/>
  <c r="M13" i="90" l="1"/>
  <c r="M37" i="90"/>
  <c r="M35" i="90"/>
  <c r="M11" i="90"/>
  <c r="M10" i="90"/>
  <c r="M32" i="90"/>
  <c r="M8" i="90"/>
  <c r="W5" i="60"/>
  <c r="W6" i="60"/>
  <c r="W3" i="60"/>
  <c r="W4" i="60"/>
  <c r="S25" i="90"/>
  <c r="BA85" i="60"/>
  <c r="BB85" i="60" s="1"/>
  <c r="BC85" i="60" s="1"/>
  <c r="BA84" i="60"/>
  <c r="BB84" i="60" s="1"/>
  <c r="BC84" i="60" s="1"/>
  <c r="BA83" i="60"/>
  <c r="BB83" i="60" s="1"/>
  <c r="BC83" i="60" s="1"/>
  <c r="BA82" i="60"/>
  <c r="BB82" i="60" s="1"/>
  <c r="BC82" i="60" s="1"/>
  <c r="BA81" i="60"/>
  <c r="BB81" i="60" s="1"/>
  <c r="BC81" i="60" s="1"/>
  <c r="BA80" i="60"/>
  <c r="BB80" i="60" s="1"/>
  <c r="BC80" i="60" s="1"/>
  <c r="BA79" i="60"/>
  <c r="BB79" i="60" s="1"/>
  <c r="BC79" i="60" s="1"/>
  <c r="BA78" i="60"/>
  <c r="BB78" i="60" s="1"/>
  <c r="BC78" i="60" s="1"/>
  <c r="BA77" i="60"/>
  <c r="BB77" i="60" s="1"/>
  <c r="BC77" i="60" s="1"/>
  <c r="BA76" i="60"/>
  <c r="BB76" i="60" s="1"/>
  <c r="BC76" i="60" s="1"/>
  <c r="BA75" i="60"/>
  <c r="BB75" i="60" s="1"/>
  <c r="BC75" i="60" s="1"/>
  <c r="BA74" i="60"/>
  <c r="BB74" i="60" s="1"/>
  <c r="BC74" i="60" s="1"/>
  <c r="BA73" i="60"/>
  <c r="BB73" i="60" s="1"/>
  <c r="BC73" i="60" s="1"/>
  <c r="BA72" i="60"/>
  <c r="BB72" i="60" s="1"/>
  <c r="BC72" i="60" s="1"/>
  <c r="BA71" i="60"/>
  <c r="BB71" i="60" s="1"/>
  <c r="BC71" i="60" s="1"/>
  <c r="BA70" i="60"/>
  <c r="BB70" i="60" s="1"/>
  <c r="BC70" i="60" s="1"/>
  <c r="BA69" i="60"/>
  <c r="BB69" i="60" s="1"/>
  <c r="BC69" i="60" s="1"/>
  <c r="BA68" i="60"/>
  <c r="BB68" i="60" s="1"/>
  <c r="BC68" i="60" s="1"/>
  <c r="BA67" i="60"/>
  <c r="BB67" i="60" s="1"/>
  <c r="BC67" i="60" s="1"/>
  <c r="BA66" i="60"/>
  <c r="BB66" i="60" s="1"/>
  <c r="BC66" i="60" s="1"/>
  <c r="BA65" i="60"/>
  <c r="BB65" i="60" s="1"/>
  <c r="BC65" i="60" s="1"/>
  <c r="BA64" i="60"/>
  <c r="BB64" i="60" s="1"/>
  <c r="BC64" i="60" s="1"/>
  <c r="BA63" i="60"/>
  <c r="BB63" i="60" s="1"/>
  <c r="BC63" i="60" s="1"/>
  <c r="BA62" i="60"/>
  <c r="BB62" i="60" s="1"/>
  <c r="BC62" i="60" s="1"/>
  <c r="BA61" i="60"/>
  <c r="BB61" i="60" s="1"/>
  <c r="BC61" i="60" s="1"/>
  <c r="BA60" i="60"/>
  <c r="BB60" i="60" s="1"/>
  <c r="BC60" i="60" s="1"/>
  <c r="BA59" i="60"/>
  <c r="BB59" i="60" s="1"/>
  <c r="BC59" i="60" s="1"/>
  <c r="BA58" i="60"/>
  <c r="BB58" i="60" s="1"/>
  <c r="BC58" i="60" s="1"/>
  <c r="BA57" i="60"/>
  <c r="BB57" i="60" s="1"/>
  <c r="BC57" i="60" s="1"/>
  <c r="BA56" i="60"/>
  <c r="BB56" i="60" s="1"/>
  <c r="BC56" i="60" s="1"/>
  <c r="BA55" i="60"/>
  <c r="BB55" i="60" s="1"/>
  <c r="BC55" i="60" s="1"/>
  <c r="BA54" i="60"/>
  <c r="BB54" i="60" s="1"/>
  <c r="BC54" i="60" s="1"/>
  <c r="BA53" i="60"/>
  <c r="BB53" i="60" s="1"/>
  <c r="BC53" i="60" s="1"/>
  <c r="BA52" i="60"/>
  <c r="BB52" i="60" s="1"/>
  <c r="BC52" i="60" s="1"/>
  <c r="BA51" i="60"/>
  <c r="BB51" i="60" s="1"/>
  <c r="BC51" i="60" s="1"/>
  <c r="BA50" i="60"/>
  <c r="BB50" i="60" s="1"/>
  <c r="BC50" i="60" s="1"/>
  <c r="BA49" i="60"/>
  <c r="BB49" i="60" s="1"/>
  <c r="BC49" i="60" s="1"/>
  <c r="BA48" i="60"/>
  <c r="BB48" i="60" s="1"/>
  <c r="BC48" i="60" s="1"/>
  <c r="BA47" i="60"/>
  <c r="BB47" i="60" s="1"/>
  <c r="BC47" i="60" s="1"/>
  <c r="BA46" i="60"/>
  <c r="BB46" i="60" s="1"/>
  <c r="BC46" i="60" s="1"/>
  <c r="BA45" i="60"/>
  <c r="BB45" i="60" s="1"/>
  <c r="BC45" i="60" s="1"/>
  <c r="BA44" i="60"/>
  <c r="BB44" i="60" s="1"/>
  <c r="BC44" i="60" s="1"/>
  <c r="BA43" i="60"/>
  <c r="BB43" i="60" s="1"/>
  <c r="BC43" i="60" s="1"/>
  <c r="BA42" i="60"/>
  <c r="BB42" i="60" s="1"/>
  <c r="BC42" i="60" s="1"/>
  <c r="BA41" i="60"/>
  <c r="BB41" i="60" s="1"/>
  <c r="BC41" i="60" s="1"/>
  <c r="BA40" i="60"/>
  <c r="BB40" i="60" s="1"/>
  <c r="BC40" i="60" s="1"/>
  <c r="BA39" i="60"/>
  <c r="BB39" i="60" s="1"/>
  <c r="BC39" i="60" s="1"/>
  <c r="BA38" i="60"/>
  <c r="BB38" i="60" s="1"/>
  <c r="BC38" i="60" s="1"/>
  <c r="BA37" i="60"/>
  <c r="BB37" i="60" s="1"/>
  <c r="BC37" i="60" s="1"/>
  <c r="BA36" i="60"/>
  <c r="BB36" i="60" s="1"/>
  <c r="BC36" i="60" s="1"/>
  <c r="BA35" i="60"/>
  <c r="BB35" i="60" s="1"/>
  <c r="BC35" i="60" s="1"/>
  <c r="BA34" i="60"/>
  <c r="BB34" i="60" s="1"/>
  <c r="BC34" i="60" s="1"/>
  <c r="BA33" i="60"/>
  <c r="BB33" i="60" s="1"/>
  <c r="BC33" i="60" s="1"/>
  <c r="BA32" i="60"/>
  <c r="BB32" i="60" s="1"/>
  <c r="BC32" i="60" s="1"/>
  <c r="BA31" i="60"/>
  <c r="BB31" i="60" s="1"/>
  <c r="BC31" i="60" s="1"/>
  <c r="BA30" i="60"/>
  <c r="BB30" i="60" s="1"/>
  <c r="BC30" i="60" s="1"/>
  <c r="BA29" i="60"/>
  <c r="BB29" i="60" s="1"/>
  <c r="BC29" i="60" s="1"/>
  <c r="BA28" i="60"/>
  <c r="BB28" i="60" s="1"/>
  <c r="BC28" i="60" s="1"/>
  <c r="BA27" i="60"/>
  <c r="BB27" i="60" s="1"/>
  <c r="BC27" i="60" s="1"/>
  <c r="BA26" i="60"/>
  <c r="BB26" i="60" s="1"/>
  <c r="BC26" i="60" s="1"/>
  <c r="BA25" i="60"/>
  <c r="BB25" i="60" s="1"/>
  <c r="BC25" i="60" s="1"/>
  <c r="BA24" i="60"/>
  <c r="BB24" i="60" s="1"/>
  <c r="BC24" i="60" s="1"/>
  <c r="BA23" i="60"/>
  <c r="BB23" i="60" s="1"/>
  <c r="BC23" i="60" s="1"/>
  <c r="BA22" i="60"/>
  <c r="BB22" i="60" s="1"/>
  <c r="BC22" i="60" s="1"/>
  <c r="BA21" i="60"/>
  <c r="BB21" i="60" s="1"/>
  <c r="BC21" i="60" s="1"/>
  <c r="BA20" i="60"/>
  <c r="BB20" i="60" s="1"/>
  <c r="BC20" i="60" s="1"/>
  <c r="BA19" i="60"/>
  <c r="BB19" i="60" s="1"/>
  <c r="BC19" i="60" s="1"/>
  <c r="BA18" i="60"/>
  <c r="BB18" i="60" s="1"/>
  <c r="BC18" i="60" s="1"/>
  <c r="BA17" i="60"/>
  <c r="BB17" i="60" s="1"/>
  <c r="BC17" i="60" s="1"/>
  <c r="BA16" i="60"/>
  <c r="BB16" i="60" s="1"/>
  <c r="BC16" i="60" s="1"/>
  <c r="BA15" i="60"/>
  <c r="BB15" i="60" s="1"/>
  <c r="BC15" i="60" s="1"/>
  <c r="BA14" i="60"/>
  <c r="BB14" i="60" s="1"/>
  <c r="BC14" i="60" s="1"/>
  <c r="BA13" i="60"/>
  <c r="BB13" i="60" s="1"/>
  <c r="BC13" i="60" s="1"/>
  <c r="BA12" i="60"/>
  <c r="BB12" i="60" s="1"/>
  <c r="BC12" i="60" s="1"/>
  <c r="BA11" i="60"/>
  <c r="BB11" i="60" s="1"/>
  <c r="BC11" i="60" s="1"/>
  <c r="M34" i="90" l="1"/>
  <c r="N6" i="60" l="1"/>
  <c r="H2" i="87" s="1"/>
  <c r="P34" i="60" l="1"/>
  <c r="P39" i="60" l="1"/>
  <c r="P36" i="60"/>
  <c r="P44" i="60"/>
  <c r="P48" i="60"/>
  <c r="P56" i="60"/>
  <c r="P64" i="60"/>
  <c r="P72" i="60"/>
  <c r="P76" i="60"/>
  <c r="P80" i="60"/>
  <c r="P84" i="60"/>
  <c r="P37" i="60"/>
  <c r="P41" i="60"/>
  <c r="P45" i="60"/>
  <c r="P61" i="60"/>
  <c r="P65" i="60"/>
  <c r="P69" i="60"/>
  <c r="P73" i="60"/>
  <c r="P77" i="60"/>
  <c r="P85" i="60"/>
  <c r="P52" i="60"/>
  <c r="P60" i="60"/>
  <c r="P68" i="60"/>
  <c r="P38" i="60"/>
  <c r="P46" i="60"/>
  <c r="P50" i="60"/>
  <c r="P54" i="60"/>
  <c r="P58" i="60"/>
  <c r="P74" i="60"/>
  <c r="P78" i="60"/>
  <c r="P82" i="60"/>
  <c r="P63" i="60"/>
  <c r="P67" i="60"/>
  <c r="P71" i="60"/>
  <c r="AO50" i="60"/>
  <c r="AW52" i="60"/>
  <c r="AQ54" i="60"/>
  <c r="AO72" i="60"/>
  <c r="AT63" i="60"/>
  <c r="AT71" i="60"/>
  <c r="AU77" i="60"/>
  <c r="AQ77" i="60"/>
  <c r="AT77" i="60"/>
  <c r="P62" i="60"/>
  <c r="P75" i="60"/>
  <c r="P59" i="60"/>
  <c r="P70" i="60"/>
  <c r="P83" i="60"/>
  <c r="P40" i="60"/>
  <c r="P42" i="60"/>
  <c r="P49" i="60"/>
  <c r="P55" i="60"/>
  <c r="P79" i="60"/>
  <c r="P51" i="60"/>
  <c r="P66" i="60"/>
  <c r="P43" i="60"/>
  <c r="P47" i="60"/>
  <c r="P53" i="60"/>
  <c r="P57" i="60"/>
  <c r="P81" i="60"/>
  <c r="AJ54" i="60"/>
  <c r="AO77" i="60" l="1"/>
  <c r="AV77" i="60"/>
  <c r="AO67" i="60"/>
  <c r="AS68" i="60"/>
  <c r="AO64" i="60"/>
  <c r="AU54" i="60"/>
  <c r="AM67" i="60"/>
  <c r="AT67" i="60"/>
  <c r="AP76" i="60"/>
  <c r="AT76" i="60"/>
  <c r="AM74" i="60"/>
  <c r="AV74" i="60"/>
  <c r="AR36" i="60"/>
  <c r="AR77" i="60"/>
  <c r="AI77" i="60"/>
  <c r="AQ67" i="60"/>
  <c r="AQ76" i="60"/>
  <c r="AU76" i="60"/>
  <c r="AW74" i="60"/>
  <c r="AO68" i="60"/>
  <c r="AS64" i="60"/>
  <c r="AU64" i="60"/>
  <c r="AS54" i="60"/>
  <c r="AN52" i="60"/>
  <c r="AM52" i="60"/>
  <c r="AN57" i="60"/>
  <c r="AT57" i="60"/>
  <c r="AM57" i="60"/>
  <c r="AP57" i="60"/>
  <c r="AW53" i="60"/>
  <c r="AV53" i="60"/>
  <c r="AR53" i="60"/>
  <c r="AT53" i="60"/>
  <c r="AN53" i="60"/>
  <c r="AT51" i="60"/>
  <c r="AR51" i="60"/>
  <c r="AS49" i="60"/>
  <c r="AV49" i="60"/>
  <c r="AN49" i="60"/>
  <c r="AV70" i="60"/>
  <c r="AQ70" i="60"/>
  <c r="AV66" i="60"/>
  <c r="AQ66" i="60"/>
  <c r="AO83" i="60"/>
  <c r="AW83" i="60"/>
  <c r="AS47" i="60"/>
  <c r="AN47" i="60"/>
  <c r="AU79" i="60"/>
  <c r="AT79" i="60"/>
  <c r="AS79" i="60"/>
  <c r="AV79" i="60"/>
  <c r="AO79" i="60"/>
  <c r="AN79" i="60"/>
  <c r="AP42" i="60"/>
  <c r="AV42" i="60"/>
  <c r="AR42" i="60"/>
  <c r="AM42" i="60"/>
  <c r="AQ59" i="60"/>
  <c r="AS59" i="60"/>
  <c r="AW59" i="60"/>
  <c r="AL59" i="60"/>
  <c r="AO59" i="60"/>
  <c r="AM59" i="60"/>
  <c r="AV59" i="60"/>
  <c r="AT55" i="60"/>
  <c r="AS55" i="60"/>
  <c r="AM55" i="60"/>
  <c r="AT62" i="60"/>
  <c r="AQ62" i="60"/>
  <c r="AL62" i="60"/>
  <c r="AU81" i="60"/>
  <c r="AQ81" i="60"/>
  <c r="AN81" i="60"/>
  <c r="AO81" i="60"/>
  <c r="AT81" i="60"/>
  <c r="AW43" i="60"/>
  <c r="AR43" i="60"/>
  <c r="AP43" i="60"/>
  <c r="AU75" i="60"/>
  <c r="AT75" i="60"/>
  <c r="AP75" i="60"/>
  <c r="AL75" i="60"/>
  <c r="AQ40" i="60"/>
  <c r="AM40" i="60"/>
  <c r="AV40" i="60"/>
  <c r="AT40" i="60"/>
  <c r="AN40" i="60"/>
  <c r="AN59" i="60"/>
  <c r="AU50" i="60"/>
  <c r="AV38" i="60"/>
  <c r="AJ68" i="60"/>
  <c r="AJ77" i="60"/>
  <c r="AJ71" i="60"/>
  <c r="AJ63" i="60"/>
  <c r="AJ85" i="60"/>
  <c r="AJ76" i="60"/>
  <c r="AJ50" i="60"/>
  <c r="AJ60" i="60"/>
  <c r="AJ52" i="60"/>
  <c r="AJ74" i="60"/>
  <c r="AJ67" i="60"/>
  <c r="AJ72" i="60"/>
  <c r="AJ64" i="60"/>
  <c r="AU68" i="60"/>
  <c r="AI50" i="60"/>
  <c r="AI60" i="60"/>
  <c r="AL55" i="60"/>
  <c r="AM77" i="60"/>
  <c r="AI85" i="60"/>
  <c r="AQ55" i="60"/>
  <c r="AI71" i="60"/>
  <c r="AI63" i="60"/>
  <c r="AI72" i="60"/>
  <c r="AQ50" i="60"/>
  <c r="AP74" i="60"/>
  <c r="AO71" i="60"/>
  <c r="AU72" i="60"/>
  <c r="AO54" i="60"/>
  <c r="AU42" i="60"/>
  <c r="AW79" i="60"/>
  <c r="AT42" i="60"/>
  <c r="AO45" i="60"/>
  <c r="AM44" i="60"/>
  <c r="AU57" i="60"/>
  <c r="AQ45" i="60"/>
  <c r="AO63" i="60"/>
  <c r="AL45" i="60"/>
  <c r="AN36" i="60"/>
  <c r="AL43" i="60"/>
  <c r="AP36" i="60"/>
  <c r="AN38" i="60"/>
  <c r="AJ66" i="60"/>
  <c r="AJ83" i="60"/>
  <c r="AO36" i="60"/>
  <c r="AM36" i="60"/>
  <c r="AJ53" i="60"/>
  <c r="AJ62" i="60"/>
  <c r="AP55" i="60"/>
  <c r="AT47" i="60"/>
  <c r="AT38" i="60"/>
  <c r="AL36" i="60"/>
  <c r="AW56" i="60"/>
  <c r="AS53" i="60"/>
  <c r="AP52" i="60"/>
  <c r="AV50" i="60"/>
  <c r="AN64" i="60"/>
  <c r="AT74" i="60"/>
  <c r="AT72" i="60"/>
  <c r="AP67" i="60"/>
  <c r="AU85" i="60"/>
  <c r="AR76" i="60"/>
  <c r="AO56" i="60"/>
  <c r="AR52" i="60"/>
  <c r="AT52" i="60"/>
  <c r="AS50" i="60"/>
  <c r="AQ60" i="60"/>
  <c r="AO60" i="60"/>
  <c r="AP60" i="60"/>
  <c r="AW77" i="60"/>
  <c r="AU74" i="60"/>
  <c r="AS71" i="60"/>
  <c r="AS63" i="60"/>
  <c r="AM50" i="60"/>
  <c r="AR83" i="60"/>
  <c r="AW72" i="60"/>
  <c r="AQ71" i="60"/>
  <c r="AM68" i="60"/>
  <c r="AW64" i="60"/>
  <c r="AQ63" i="60"/>
  <c r="AV85" i="60"/>
  <c r="AO76" i="60"/>
  <c r="AN74" i="60"/>
  <c r="AQ72" i="60"/>
  <c r="AU71" i="60"/>
  <c r="AV71" i="60"/>
  <c r="AP68" i="60"/>
  <c r="AN67" i="60"/>
  <c r="AQ64" i="60"/>
  <c r="AU63" i="60"/>
  <c r="AV63" i="60"/>
  <c r="AQ85" i="60"/>
  <c r="AW85" i="60"/>
  <c r="AW76" i="60"/>
  <c r="AV76" i="60"/>
  <c r="AU52" i="60"/>
  <c r="AP56" i="60"/>
  <c r="AN58" i="60"/>
  <c r="AV54" i="60"/>
  <c r="AR59" i="60"/>
  <c r="AV60" i="60"/>
  <c r="AN72" i="60"/>
  <c r="AR68" i="60"/>
  <c r="AW54" i="60"/>
  <c r="AS85" i="60"/>
  <c r="AM76" i="60"/>
  <c r="AV56" i="60"/>
  <c r="AS58" i="60"/>
  <c r="AR56" i="60"/>
  <c r="AN54" i="60"/>
  <c r="AP54" i="60"/>
  <c r="AV52" i="60"/>
  <c r="AN50" i="60"/>
  <c r="AP50" i="60"/>
  <c r="AN60" i="60"/>
  <c r="AS60" i="60"/>
  <c r="AT60" i="60"/>
  <c r="AS77" i="60"/>
  <c r="AS76" i="60"/>
  <c r="AM71" i="60"/>
  <c r="AN68" i="60"/>
  <c r="AM63" i="60"/>
  <c r="AM54" i="60"/>
  <c r="AW49" i="60"/>
  <c r="AM85" i="60"/>
  <c r="AR72" i="60"/>
  <c r="AW67" i="60"/>
  <c r="AR64" i="60"/>
  <c r="AW50" i="60"/>
  <c r="AQ74" i="60"/>
  <c r="AR74" i="60"/>
  <c r="AP71" i="60"/>
  <c r="AV68" i="60"/>
  <c r="AT68" i="60"/>
  <c r="AR67" i="60"/>
  <c r="AP63" i="60"/>
  <c r="AR85" i="60"/>
  <c r="AO52" i="60"/>
  <c r="AM60" i="60"/>
  <c r="AM38" i="60"/>
  <c r="AW71" i="60"/>
  <c r="AW63" i="60"/>
  <c r="AV72" i="60"/>
  <c r="AR71" i="60"/>
  <c r="AV64" i="60"/>
  <c r="AR63" i="60"/>
  <c r="AT85" i="60"/>
  <c r="AQ52" i="60"/>
  <c r="AO58" i="60"/>
  <c r="AV58" i="60"/>
  <c r="AR54" i="60"/>
  <c r="AT54" i="60"/>
  <c r="AS52" i="60"/>
  <c r="AR50" i="60"/>
  <c r="AT50" i="60"/>
  <c r="AU44" i="60"/>
  <c r="AT59" i="60"/>
  <c r="AU60" i="60"/>
  <c r="AR60" i="60"/>
  <c r="AW60" i="60"/>
  <c r="AP77" i="60"/>
  <c r="AN85" i="60"/>
  <c r="AS72" i="60"/>
  <c r="AS67" i="60"/>
  <c r="AS74" i="60"/>
  <c r="AM72" i="60"/>
  <c r="AW68" i="60"/>
  <c r="AM64" i="60"/>
  <c r="AO74" i="60"/>
  <c r="AP72" i="60"/>
  <c r="AN71" i="60"/>
  <c r="AQ68" i="60"/>
  <c r="AU67" i="60"/>
  <c r="AV67" i="60"/>
  <c r="AP64" i="60"/>
  <c r="AN63" i="60"/>
  <c r="AV45" i="60"/>
  <c r="AO85" i="60"/>
  <c r="AP85" i="60"/>
  <c r="AN76" i="60"/>
  <c r="AQ38" i="60"/>
  <c r="AK77" i="60"/>
  <c r="AL77" i="60"/>
  <c r="AJ84" i="60"/>
  <c r="AL70" i="60"/>
  <c r="AK71" i="60"/>
  <c r="AL71" i="60"/>
  <c r="AK63" i="60"/>
  <c r="AL63" i="60"/>
  <c r="AL72" i="60"/>
  <c r="AK72" i="60"/>
  <c r="AL64" i="60"/>
  <c r="AK64" i="60"/>
  <c r="AK85" i="60"/>
  <c r="AL85" i="60"/>
  <c r="AL76" i="60"/>
  <c r="AK76" i="60"/>
  <c r="AJ56" i="60"/>
  <c r="AJ61" i="60"/>
  <c r="AJ65" i="60"/>
  <c r="AJ58" i="60"/>
  <c r="AL74" i="60"/>
  <c r="AK74" i="60"/>
  <c r="AK67" i="60"/>
  <c r="AL67" i="60"/>
  <c r="AL68" i="60"/>
  <c r="AK68" i="60"/>
  <c r="AL66" i="60"/>
  <c r="AL83" i="60"/>
  <c r="AK60" i="60"/>
  <c r="AL60" i="60"/>
  <c r="AJ39" i="60"/>
  <c r="AJ37" i="60"/>
  <c r="AJ48" i="60"/>
  <c r="AJ41" i="60"/>
  <c r="AL58" i="60"/>
  <c r="AL52" i="60"/>
  <c r="AK52" i="60"/>
  <c r="AL56" i="60"/>
  <c r="AL54" i="60"/>
  <c r="AK54" i="60"/>
  <c r="AL53" i="60"/>
  <c r="AL50" i="60"/>
  <c r="AK50" i="60"/>
  <c r="AI74" i="60" l="1"/>
  <c r="AI76" i="60"/>
  <c r="AI64" i="60"/>
  <c r="AN77" i="60"/>
  <c r="AX77" i="60" s="1"/>
  <c r="AT64" i="60"/>
  <c r="AX64" i="60" s="1"/>
  <c r="AI52" i="60"/>
  <c r="AI68" i="60"/>
  <c r="AI54" i="60"/>
  <c r="AI67" i="60"/>
  <c r="AV36" i="60"/>
  <c r="AM51" i="60"/>
  <c r="AU83" i="60"/>
  <c r="AO75" i="60"/>
  <c r="AQ57" i="60"/>
  <c r="AP38" i="60"/>
  <c r="AQ43" i="60"/>
  <c r="AV51" i="60"/>
  <c r="AN43" i="60"/>
  <c r="AQ79" i="60"/>
  <c r="AW38" i="60"/>
  <c r="AP66" i="60"/>
  <c r="AO47" i="60"/>
  <c r="AQ42" i="60"/>
  <c r="AU59" i="60"/>
  <c r="AN51" i="60"/>
  <c r="AJ81" i="60"/>
  <c r="AJ70" i="60"/>
  <c r="AJ69" i="60"/>
  <c r="AJ78" i="60"/>
  <c r="AT83" i="60"/>
  <c r="AM47" i="60"/>
  <c r="AP44" i="60"/>
  <c r="AP49" i="60"/>
  <c r="AL40" i="60"/>
  <c r="AJ40" i="60"/>
  <c r="AJ43" i="60"/>
  <c r="AJ45" i="60"/>
  <c r="AL42" i="60"/>
  <c r="AJ42" i="60"/>
  <c r="AJ38" i="60"/>
  <c r="AU47" i="60"/>
  <c r="AP40" i="60"/>
  <c r="AJ36" i="60"/>
  <c r="AJ75" i="60"/>
  <c r="AJ47" i="60"/>
  <c r="AJ49" i="60"/>
  <c r="AJ79" i="60"/>
  <c r="AJ55" i="60"/>
  <c r="AJ59" i="60"/>
  <c r="AJ44" i="60"/>
  <c r="AJ46" i="60"/>
  <c r="AJ80" i="60"/>
  <c r="AJ82" i="60"/>
  <c r="AJ73" i="60"/>
  <c r="AS45" i="60"/>
  <c r="AJ57" i="60"/>
  <c r="AJ51" i="60"/>
  <c r="AU45" i="60"/>
  <c r="AM45" i="60"/>
  <c r="AU36" i="60"/>
  <c r="AP51" i="60"/>
  <c r="AI56" i="60"/>
  <c r="AS83" i="60"/>
  <c r="AV57" i="60"/>
  <c r="AS81" i="60"/>
  <c r="AT66" i="60"/>
  <c r="AS51" i="60"/>
  <c r="AR81" i="60"/>
  <c r="AW55" i="60"/>
  <c r="AU40" i="60"/>
  <c r="AI83" i="60"/>
  <c r="AI58" i="60"/>
  <c r="AW81" i="60"/>
  <c r="AQ36" i="60"/>
  <c r="AW47" i="60"/>
  <c r="AP59" i="60"/>
  <c r="AV83" i="60"/>
  <c r="AS42" i="60"/>
  <c r="AQ47" i="60"/>
  <c r="AR49" i="60"/>
  <c r="AI70" i="60"/>
  <c r="AI62" i="60"/>
  <c r="AV43" i="60"/>
  <c r="AS36" i="60"/>
  <c r="AI53" i="60"/>
  <c r="AI66" i="60"/>
  <c r="AI37" i="60"/>
  <c r="AI80" i="60"/>
  <c r="AI57" i="60"/>
  <c r="AI51" i="60"/>
  <c r="AI55" i="60"/>
  <c r="AI65" i="60"/>
  <c r="AI84" i="60"/>
  <c r="AP53" i="60"/>
  <c r="AI81" i="60"/>
  <c r="AI59" i="60"/>
  <c r="AI48" i="60"/>
  <c r="AI39" i="60"/>
  <c r="AI73" i="60"/>
  <c r="AI46" i="60"/>
  <c r="AI61" i="60"/>
  <c r="AI41" i="60"/>
  <c r="AK59" i="60"/>
  <c r="AI69" i="60"/>
  <c r="AI78" i="60"/>
  <c r="AW51" i="60"/>
  <c r="AT45" i="60"/>
  <c r="AI40" i="60"/>
  <c r="AI43" i="60"/>
  <c r="AI45" i="60"/>
  <c r="AI42" i="60"/>
  <c r="AI44" i="60"/>
  <c r="AI82" i="60"/>
  <c r="AI38" i="60"/>
  <c r="AV55" i="60"/>
  <c r="AT44" i="60"/>
  <c r="AW36" i="60"/>
  <c r="AK51" i="60"/>
  <c r="AI36" i="60"/>
  <c r="AI75" i="60"/>
  <c r="AI47" i="60"/>
  <c r="AI49" i="60"/>
  <c r="AK42" i="60"/>
  <c r="AI79" i="60"/>
  <c r="AL47" i="60"/>
  <c r="AQ83" i="60"/>
  <c r="AO42" i="60"/>
  <c r="AL51" i="60"/>
  <c r="AL79" i="60"/>
  <c r="AP62" i="60"/>
  <c r="AO43" i="60"/>
  <c r="AU43" i="60"/>
  <c r="AT49" i="60"/>
  <c r="AO57" i="60"/>
  <c r="AP83" i="60"/>
  <c r="AW42" i="60"/>
  <c r="AR57" i="60"/>
  <c r="AR79" i="60"/>
  <c r="AM79" i="60"/>
  <c r="AT36" i="60"/>
  <c r="AN42" i="60"/>
  <c r="AT70" i="60"/>
  <c r="AK49" i="60"/>
  <c r="AK53" i="60"/>
  <c r="AK75" i="60"/>
  <c r="AL49" i="60"/>
  <c r="AK36" i="60"/>
  <c r="AK79" i="60"/>
  <c r="AL81" i="60"/>
  <c r="AP70" i="60"/>
  <c r="AV62" i="60"/>
  <c r="AP79" i="60"/>
  <c r="AM43" i="60"/>
  <c r="AL38" i="60"/>
  <c r="AK70" i="60"/>
  <c r="AR55" i="60"/>
  <c r="AU55" i="60"/>
  <c r="AS38" i="60"/>
  <c r="AO55" i="60"/>
  <c r="AM81" i="60"/>
  <c r="AS40" i="60"/>
  <c r="AP47" i="60"/>
  <c r="AN55" i="60"/>
  <c r="AP45" i="60"/>
  <c r="AQ51" i="60"/>
  <c r="AS43" i="60"/>
  <c r="AR40" i="60"/>
  <c r="AK62" i="60"/>
  <c r="AT43" i="60"/>
  <c r="AQ75" i="60"/>
  <c r="AN66" i="60"/>
  <c r="AK55" i="60"/>
  <c r="AR75" i="60"/>
  <c r="AO40" i="60"/>
  <c r="AV81" i="60"/>
  <c r="AW40" i="60"/>
  <c r="AP81" i="60"/>
  <c r="AU38" i="60"/>
  <c r="AR70" i="60"/>
  <c r="AW70" i="60"/>
  <c r="AM49" i="60"/>
  <c r="AR62" i="60"/>
  <c r="AU62" i="60"/>
  <c r="AM53" i="60"/>
  <c r="AV75" i="60"/>
  <c r="AS57" i="60"/>
  <c r="AM66" i="60"/>
  <c r="AU66" i="60"/>
  <c r="AO49" i="60"/>
  <c r="AK40" i="60"/>
  <c r="AK57" i="60"/>
  <c r="AK47" i="60"/>
  <c r="AL57" i="60"/>
  <c r="AK81" i="60"/>
  <c r="AN70" i="60"/>
  <c r="AQ49" i="60"/>
  <c r="AO51" i="60"/>
  <c r="AM62" i="60"/>
  <c r="AO62" i="60"/>
  <c r="AQ53" i="60"/>
  <c r="AN75" i="60"/>
  <c r="AW57" i="60"/>
  <c r="AS66" i="60"/>
  <c r="AO66" i="60"/>
  <c r="AR47" i="60"/>
  <c r="AS70" i="60"/>
  <c r="AO70" i="60"/>
  <c r="AN62" i="60"/>
  <c r="AO53" i="60"/>
  <c r="AM75" i="60"/>
  <c r="AN83" i="60"/>
  <c r="AK43" i="60"/>
  <c r="AK83" i="60"/>
  <c r="AK66" i="60"/>
  <c r="AM70" i="60"/>
  <c r="AU70" i="60"/>
  <c r="AU49" i="60"/>
  <c r="AU51" i="60"/>
  <c r="AS62" i="60"/>
  <c r="AW62" i="60"/>
  <c r="AU53" i="60"/>
  <c r="AS75" i="60"/>
  <c r="AW75" i="60"/>
  <c r="AM83" i="60"/>
  <c r="AR66" i="60"/>
  <c r="AW66" i="60"/>
  <c r="AV47" i="60"/>
  <c r="AK58" i="60"/>
  <c r="AT46" i="60"/>
  <c r="AN46" i="60"/>
  <c r="AS46" i="60"/>
  <c r="AW41" i="60"/>
  <c r="AS41" i="60"/>
  <c r="AV41" i="60"/>
  <c r="AW44" i="60"/>
  <c r="AQ44" i="60"/>
  <c r="AT48" i="60"/>
  <c r="AN48" i="60"/>
  <c r="AS48" i="60"/>
  <c r="AP37" i="60"/>
  <c r="AV37" i="60"/>
  <c r="AP39" i="60"/>
  <c r="AV39" i="60"/>
  <c r="AX60" i="60"/>
  <c r="AR38" i="60"/>
  <c r="AQ80" i="60"/>
  <c r="AV80" i="60"/>
  <c r="AW45" i="60"/>
  <c r="AS69" i="60"/>
  <c r="AU69" i="60"/>
  <c r="AN56" i="60"/>
  <c r="AP58" i="60"/>
  <c r="AX74" i="60"/>
  <c r="AT58" i="60"/>
  <c r="AQ65" i="60"/>
  <c r="AO65" i="60"/>
  <c r="AN65" i="60"/>
  <c r="AT82" i="60"/>
  <c r="AS82" i="60"/>
  <c r="AN82" i="60"/>
  <c r="AQ61" i="60"/>
  <c r="AO61" i="60"/>
  <c r="AN61" i="60"/>
  <c r="AO44" i="60"/>
  <c r="AQ78" i="60"/>
  <c r="AV78" i="60"/>
  <c r="AT56" i="60"/>
  <c r="AX72" i="60"/>
  <c r="AM73" i="60"/>
  <c r="AP73" i="60"/>
  <c r="AV73" i="60"/>
  <c r="AT84" i="60"/>
  <c r="AQ84" i="60"/>
  <c r="AV84" i="60"/>
  <c r="AU46" i="60"/>
  <c r="AP41" i="60"/>
  <c r="AU41" i="60"/>
  <c r="AO48" i="60"/>
  <c r="AR37" i="60"/>
  <c r="AU39" i="60"/>
  <c r="AW39" i="60"/>
  <c r="AT80" i="60"/>
  <c r="AM69" i="60"/>
  <c r="AM58" i="60"/>
  <c r="AS65" i="60"/>
  <c r="AO82" i="60"/>
  <c r="AS61" i="60"/>
  <c r="AS44" i="60"/>
  <c r="AT78" i="60"/>
  <c r="AM78" i="60"/>
  <c r="AR78" i="60"/>
  <c r="AQ56" i="60"/>
  <c r="AX63" i="60"/>
  <c r="AW73" i="60"/>
  <c r="AR73" i="60"/>
  <c r="AO84" i="60"/>
  <c r="AR84" i="60"/>
  <c r="AR46" i="60"/>
  <c r="AM41" i="60"/>
  <c r="AV44" i="60"/>
  <c r="AR48" i="60"/>
  <c r="AT37" i="60"/>
  <c r="AO37" i="60"/>
  <c r="AT39" i="60"/>
  <c r="AQ39" i="60"/>
  <c r="AO39" i="60"/>
  <c r="AO80" i="60"/>
  <c r="AN45" i="60"/>
  <c r="AQ69" i="60"/>
  <c r="AO69" i="60"/>
  <c r="AN69" i="60"/>
  <c r="AR58" i="60"/>
  <c r="AX67" i="60"/>
  <c r="AT65" i="60"/>
  <c r="AW82" i="60"/>
  <c r="AR82" i="60"/>
  <c r="AR61" i="60"/>
  <c r="AW78" i="60"/>
  <c r="AU73" i="60"/>
  <c r="AW84" i="60"/>
  <c r="AP84" i="60"/>
  <c r="AO46" i="60"/>
  <c r="AX50" i="60"/>
  <c r="AX54" i="60"/>
  <c r="AN41" i="60"/>
  <c r="AU48" i="60"/>
  <c r="AU37" i="60"/>
  <c r="AW37" i="60"/>
  <c r="AR39" i="60"/>
  <c r="AM80" i="60"/>
  <c r="AR80" i="60"/>
  <c r="AP69" i="60"/>
  <c r="AV69" i="60"/>
  <c r="AO38" i="60"/>
  <c r="AW58" i="60"/>
  <c r="AU65" i="60"/>
  <c r="AP82" i="60"/>
  <c r="AU82" i="60"/>
  <c r="AU61" i="60"/>
  <c r="AT73" i="60"/>
  <c r="AM84" i="60"/>
  <c r="AQ46" i="60"/>
  <c r="AW46" i="60"/>
  <c r="AK56" i="60"/>
  <c r="AX52" i="60"/>
  <c r="AO41" i="60"/>
  <c r="AR44" i="60"/>
  <c r="AQ48" i="60"/>
  <c r="AW48" i="60"/>
  <c r="AQ37" i="60"/>
  <c r="AW80" i="60"/>
  <c r="AU80" i="60"/>
  <c r="AR45" i="60"/>
  <c r="AQ58" i="60"/>
  <c r="AW65" i="60"/>
  <c r="AR65" i="60"/>
  <c r="AM82" i="60"/>
  <c r="AW61" i="60"/>
  <c r="AT61" i="60"/>
  <c r="AO78" i="60"/>
  <c r="AU78" i="60"/>
  <c r="AU56" i="60"/>
  <c r="AX71" i="60"/>
  <c r="AS73" i="60"/>
  <c r="AU84" i="60"/>
  <c r="AP46" i="60"/>
  <c r="AM46" i="60"/>
  <c r="AV46" i="60"/>
  <c r="AR41" i="60"/>
  <c r="AT41" i="60"/>
  <c r="AQ41" i="60"/>
  <c r="AN44" i="60"/>
  <c r="AK45" i="60"/>
  <c r="AP48" i="60"/>
  <c r="AM48" i="60"/>
  <c r="AV48" i="60"/>
  <c r="AK38" i="60"/>
  <c r="AM37" i="60"/>
  <c r="AN37" i="60"/>
  <c r="AS37" i="60"/>
  <c r="AM39" i="60"/>
  <c r="AN39" i="60"/>
  <c r="AS39" i="60"/>
  <c r="AP80" i="60"/>
  <c r="AS80" i="60"/>
  <c r="AN80" i="60"/>
  <c r="AW69" i="60"/>
  <c r="AT69" i="60"/>
  <c r="AR69" i="60"/>
  <c r="AS56" i="60"/>
  <c r="AX68" i="60"/>
  <c r="AU58" i="60"/>
  <c r="AM65" i="60"/>
  <c r="AP65" i="60"/>
  <c r="AV65" i="60"/>
  <c r="AQ82" i="60"/>
  <c r="AV82" i="60"/>
  <c r="AM61" i="60"/>
  <c r="AP61" i="60"/>
  <c r="AV61" i="60"/>
  <c r="AP78" i="60"/>
  <c r="AS78" i="60"/>
  <c r="AN78" i="60"/>
  <c r="AM56" i="60"/>
  <c r="AX76" i="60"/>
  <c r="AQ73" i="60"/>
  <c r="AO73" i="60"/>
  <c r="AN73" i="60"/>
  <c r="AS84" i="60"/>
  <c r="AN84" i="60"/>
  <c r="AX85" i="60"/>
  <c r="AL65" i="60"/>
  <c r="AK65" i="60"/>
  <c r="AL61" i="60"/>
  <c r="AK61" i="60"/>
  <c r="AL80" i="60"/>
  <c r="AK80" i="60"/>
  <c r="AL69" i="60"/>
  <c r="AK69" i="60"/>
  <c r="AL78" i="60"/>
  <c r="AK78" i="60"/>
  <c r="AL73" i="60"/>
  <c r="AK73" i="60"/>
  <c r="AL82" i="60"/>
  <c r="AK82" i="60"/>
  <c r="AL84" i="60"/>
  <c r="AK84" i="60"/>
  <c r="AK37" i="60"/>
  <c r="AL37" i="60"/>
  <c r="AK39" i="60"/>
  <c r="AL39" i="60"/>
  <c r="AL41" i="60"/>
  <c r="AK41" i="60"/>
  <c r="AK46" i="60"/>
  <c r="AL46" i="60"/>
  <c r="AK44" i="60"/>
  <c r="AL44" i="60"/>
  <c r="AK48" i="60"/>
  <c r="AL48" i="60"/>
  <c r="AX59" i="60" l="1"/>
  <c r="AX42" i="60"/>
  <c r="AX36" i="60"/>
  <c r="AX83" i="60"/>
  <c r="AX79" i="60"/>
  <c r="AX47" i="60"/>
  <c r="AX70" i="60"/>
  <c r="AX43" i="60"/>
  <c r="AX55" i="60"/>
  <c r="AX75" i="60"/>
  <c r="AX40" i="60"/>
  <c r="AX53" i="60"/>
  <c r="AX66" i="60"/>
  <c r="AX51" i="60"/>
  <c r="AX62" i="60"/>
  <c r="AX49" i="60"/>
  <c r="AX81" i="60"/>
  <c r="AX57" i="60"/>
  <c r="AX41" i="60"/>
  <c r="AX78" i="60"/>
  <c r="AX65" i="60"/>
  <c r="AX46" i="60"/>
  <c r="AX56" i="60"/>
  <c r="AX82" i="60"/>
  <c r="AX80" i="60"/>
  <c r="AX84" i="60"/>
  <c r="AX73" i="60"/>
  <c r="AX69" i="60"/>
  <c r="AX61" i="60"/>
  <c r="AX58" i="60"/>
  <c r="AX48" i="60"/>
  <c r="AX39" i="60"/>
  <c r="AX44" i="60"/>
  <c r="AX37" i="60"/>
  <c r="AX38" i="60"/>
  <c r="AX45" i="60"/>
  <c r="P33" i="60" l="1"/>
  <c r="P13" i="60"/>
  <c r="P21" i="60"/>
  <c r="P30" i="60" l="1"/>
  <c r="P26" i="60"/>
  <c r="P29" i="60"/>
  <c r="P25" i="60"/>
  <c r="P16" i="60"/>
  <c r="P35" i="60"/>
  <c r="P18" i="60"/>
  <c r="P32" i="60"/>
  <c r="P28" i="60"/>
  <c r="P24" i="60"/>
  <c r="P20" i="60"/>
  <c r="P22" i="60"/>
  <c r="P31" i="60"/>
  <c r="P27" i="60"/>
  <c r="P23" i="60"/>
  <c r="P19" i="60"/>
  <c r="P15" i="60"/>
  <c r="P12" i="60"/>
  <c r="F9" i="87" l="1"/>
  <c r="F8" i="87"/>
  <c r="F7" i="87"/>
  <c r="P14" i="60"/>
  <c r="AS13" i="60"/>
  <c r="AV25" i="60"/>
  <c r="AP25" i="60"/>
  <c r="AP29" i="60"/>
  <c r="AQ33" i="60"/>
  <c r="AP33" i="60"/>
  <c r="AS35" i="60"/>
  <c r="AV16" i="60"/>
  <c r="AQ35" i="60"/>
  <c r="AS33" i="60"/>
  <c r="AV14" i="60"/>
  <c r="AU23" i="60"/>
  <c r="AU15" i="60"/>
  <c r="AT33" i="60"/>
  <c r="AU21" i="60"/>
  <c r="AW33" i="60"/>
  <c r="AV18" i="60"/>
  <c r="AQ16" i="60"/>
  <c r="AR22" i="60"/>
  <c r="AT19" i="60"/>
  <c r="AW20" i="60"/>
  <c r="AW24" i="60"/>
  <c r="AR33" i="60"/>
  <c r="AV33" i="60"/>
  <c r="AU32" i="60"/>
  <c r="AR31" i="60"/>
  <c r="AS30" i="60"/>
  <c r="AS28" i="60"/>
  <c r="AT27" i="60"/>
  <c r="AR26" i="60"/>
  <c r="B17" i="87" l="1"/>
  <c r="AA6" i="60"/>
  <c r="AA5" i="60"/>
  <c r="AA4" i="60"/>
  <c r="AA3" i="60"/>
  <c r="AG6" i="60"/>
  <c r="AG5" i="60"/>
  <c r="AG4" i="60"/>
  <c r="AG3" i="60"/>
  <c r="AD5" i="60"/>
  <c r="AD3" i="60"/>
  <c r="AD6" i="60"/>
  <c r="AD4" i="60"/>
  <c r="AF6" i="60"/>
  <c r="AF5" i="60"/>
  <c r="AF4" i="60"/>
  <c r="AF3" i="60"/>
  <c r="Y6" i="60"/>
  <c r="Y5" i="60"/>
  <c r="Y4" i="60"/>
  <c r="Y3" i="60"/>
  <c r="AH6" i="60"/>
  <c r="AH4" i="60"/>
  <c r="AH5" i="60"/>
  <c r="AH3" i="60"/>
  <c r="W7" i="60"/>
  <c r="F6" i="87"/>
  <c r="B18" i="87" s="1"/>
  <c r="D18" i="87" s="1"/>
  <c r="D19" i="87" s="1"/>
  <c r="X6" i="60"/>
  <c r="X5" i="60"/>
  <c r="X4" i="60"/>
  <c r="X3" i="60"/>
  <c r="AE6" i="60"/>
  <c r="AE5" i="60"/>
  <c r="AE4" i="60"/>
  <c r="AE3" i="60"/>
  <c r="Z6" i="60"/>
  <c r="Z4" i="60"/>
  <c r="Z5" i="60"/>
  <c r="Z3" i="60"/>
  <c r="AB6" i="60"/>
  <c r="AB5" i="60"/>
  <c r="AB4" i="60"/>
  <c r="AB3" i="60"/>
  <c r="AC6" i="60"/>
  <c r="AC5" i="60"/>
  <c r="AC4" i="60"/>
  <c r="AC3" i="60"/>
  <c r="AW12" i="60"/>
  <c r="AJ33" i="60"/>
  <c r="AU33" i="60"/>
  <c r="AI33" i="60"/>
  <c r="AJ32" i="60"/>
  <c r="AI35" i="60"/>
  <c r="AJ29" i="60"/>
  <c r="AJ21" i="60"/>
  <c r="AJ31" i="60"/>
  <c r="AJ23" i="60"/>
  <c r="AJ18" i="60"/>
  <c r="AJ22" i="60"/>
  <c r="AJ26" i="60"/>
  <c r="AI16" i="60"/>
  <c r="AJ16" i="60"/>
  <c r="AJ27" i="60"/>
  <c r="AJ15" i="60"/>
  <c r="AJ13" i="60"/>
  <c r="AJ20" i="60"/>
  <c r="AJ25" i="60"/>
  <c r="AJ34" i="60"/>
  <c r="AJ30" i="60"/>
  <c r="AJ28" i="60"/>
  <c r="AJ19" i="60"/>
  <c r="AJ24" i="60"/>
  <c r="AJ12" i="60"/>
  <c r="AJ35" i="60"/>
  <c r="AJ14" i="60"/>
  <c r="AJ11" i="60"/>
  <c r="AI32" i="60"/>
  <c r="AI29" i="60"/>
  <c r="AI21" i="60"/>
  <c r="AI31" i="60"/>
  <c r="AI23" i="60"/>
  <c r="AI18" i="60"/>
  <c r="AI11" i="60"/>
  <c r="AI22" i="60"/>
  <c r="AI26" i="60"/>
  <c r="AI27" i="60"/>
  <c r="AI15" i="60"/>
  <c r="AI13" i="60"/>
  <c r="AI20" i="60"/>
  <c r="AI25" i="60"/>
  <c r="AI34" i="60"/>
  <c r="AI30" i="60"/>
  <c r="AI28" i="60"/>
  <c r="AI19" i="60"/>
  <c r="AI24" i="60"/>
  <c r="AI12" i="60"/>
  <c r="AI14" i="60"/>
  <c r="AV19" i="60"/>
  <c r="AL11" i="60"/>
  <c r="AU25" i="60"/>
  <c r="AS19" i="60"/>
  <c r="P17" i="60"/>
  <c r="AR21" i="60"/>
  <c r="AU20" i="60"/>
  <c r="AP15" i="60"/>
  <c r="AV20" i="60"/>
  <c r="AV21" i="60"/>
  <c r="AR23" i="60"/>
  <c r="AT20" i="60"/>
  <c r="AQ12" i="60"/>
  <c r="AR20" i="60"/>
  <c r="AQ14" i="60"/>
  <c r="AQ21" i="60"/>
  <c r="AU24" i="60"/>
  <c r="AU12" i="60"/>
  <c r="AS23" i="60"/>
  <c r="AP21" i="60"/>
  <c r="AP19" i="60"/>
  <c r="AQ13" i="60"/>
  <c r="AQ25" i="60"/>
  <c r="AV24" i="60"/>
  <c r="AR14" i="60"/>
  <c r="AV12" i="60"/>
  <c r="AQ23" i="60"/>
  <c r="AT24" i="60"/>
  <c r="AP14" i="60"/>
  <c r="AT12" i="60"/>
  <c r="AV13" i="60"/>
  <c r="AT22" i="60"/>
  <c r="AW18" i="60"/>
  <c r="AS22" i="60"/>
  <c r="AT16" i="60"/>
  <c r="AS24" i="60"/>
  <c r="AS12" i="60"/>
  <c r="AW13" i="60"/>
  <c r="AS25" i="60"/>
  <c r="AS16" i="60"/>
  <c r="AU22" i="60"/>
  <c r="AQ19" i="60"/>
  <c r="AT13" i="60"/>
  <c r="AP20" i="60"/>
  <c r="AT14" i="60"/>
  <c r="AV23" i="60"/>
  <c r="AS15" i="60"/>
  <c r="AR13" i="60"/>
  <c r="AR18" i="60"/>
  <c r="AU14" i="60"/>
  <c r="AV22" i="60"/>
  <c r="AT23" i="60"/>
  <c r="AQ15" i="60"/>
  <c r="AP13" i="60"/>
  <c r="AW25" i="60"/>
  <c r="AR16" i="60"/>
  <c r="AR15" i="60"/>
  <c r="AP18" i="60"/>
  <c r="AS14" i="60"/>
  <c r="AW21" i="60"/>
  <c r="AR25" i="60"/>
  <c r="AU16" i="60"/>
  <c r="AW22" i="60"/>
  <c r="AQ22" i="60"/>
  <c r="AW16" i="60"/>
  <c r="AQ24" i="60"/>
  <c r="AU13" i="60"/>
  <c r="AR24" i="60"/>
  <c r="AQ18" i="60"/>
  <c r="AR12" i="60"/>
  <c r="AP23" i="60"/>
  <c r="AP24" i="60"/>
  <c r="AT18" i="60"/>
  <c r="AW14" i="60"/>
  <c r="AP12" i="60"/>
  <c r="AP22" i="60"/>
  <c r="AW19" i="60"/>
  <c r="AV15" i="60"/>
  <c r="AT21" i="60"/>
  <c r="AS20" i="60"/>
  <c r="AU18" i="60"/>
  <c r="AS21" i="60"/>
  <c r="AU19" i="60"/>
  <c r="AT15" i="60"/>
  <c r="AT25" i="60"/>
  <c r="AW23" i="60"/>
  <c r="AQ20" i="60"/>
  <c r="AS18" i="60"/>
  <c r="AW15" i="60"/>
  <c r="AR19" i="60"/>
  <c r="AP16" i="60"/>
  <c r="AP35" i="60"/>
  <c r="AV35" i="60"/>
  <c r="AM35" i="60"/>
  <c r="AN35" i="60"/>
  <c r="AO35" i="60"/>
  <c r="AR35" i="60"/>
  <c r="AU35" i="60"/>
  <c r="AW35" i="60"/>
  <c r="AT35" i="60"/>
  <c r="AR34" i="60"/>
  <c r="AO34" i="60"/>
  <c r="AW34" i="60"/>
  <c r="AN34" i="60"/>
  <c r="AV34" i="60"/>
  <c r="AS34" i="60"/>
  <c r="AP34" i="60"/>
  <c r="AM34" i="60"/>
  <c r="AU34" i="60"/>
  <c r="AT34" i="60"/>
  <c r="AQ34" i="60"/>
  <c r="AV32" i="60"/>
  <c r="AR32" i="60"/>
  <c r="AP32" i="60"/>
  <c r="AQ32" i="60"/>
  <c r="AS32" i="60"/>
  <c r="AT32" i="60"/>
  <c r="AW32" i="60"/>
  <c r="AS31" i="60"/>
  <c r="AT31" i="60"/>
  <c r="AV31" i="60"/>
  <c r="AW31" i="60"/>
  <c r="AU31" i="60"/>
  <c r="AP31" i="60"/>
  <c r="AQ31" i="60"/>
  <c r="AW30" i="60"/>
  <c r="AU30" i="60"/>
  <c r="AT30" i="60"/>
  <c r="AV30" i="60"/>
  <c r="AP30" i="60"/>
  <c r="AR30" i="60"/>
  <c r="AQ30" i="60"/>
  <c r="AT29" i="60"/>
  <c r="AR29" i="60"/>
  <c r="AV29" i="60"/>
  <c r="AU29" i="60"/>
  <c r="AS29" i="60"/>
  <c r="AW29" i="60"/>
  <c r="AQ29" i="60"/>
  <c r="AR28" i="60"/>
  <c r="AP28" i="60"/>
  <c r="AT28" i="60"/>
  <c r="AQ28" i="60"/>
  <c r="AW28" i="60"/>
  <c r="AU28" i="60"/>
  <c r="AV28" i="60"/>
  <c r="AQ27" i="60"/>
  <c r="AR27" i="60"/>
  <c r="AS27" i="60"/>
  <c r="AP27" i="60"/>
  <c r="AW27" i="60"/>
  <c r="AU27" i="60"/>
  <c r="AV27" i="60"/>
  <c r="AW26" i="60"/>
  <c r="AP26" i="60"/>
  <c r="AQ26" i="60"/>
  <c r="AU26" i="60"/>
  <c r="AS26" i="60"/>
  <c r="AV26" i="60"/>
  <c r="AT26" i="60"/>
  <c r="B19" i="87" l="1"/>
  <c r="C18" i="87"/>
  <c r="C17" i="87"/>
  <c r="AA7" i="60"/>
  <c r="AG7" i="60"/>
  <c r="AH7" i="60"/>
  <c r="Y7" i="60"/>
  <c r="AF7" i="60"/>
  <c r="AC7" i="60"/>
  <c r="AB7" i="60"/>
  <c r="Z7" i="60"/>
  <c r="AE7" i="60"/>
  <c r="X7" i="60"/>
  <c r="AD7" i="60"/>
  <c r="AP17" i="60"/>
  <c r="E17" i="87" l="1"/>
  <c r="C19" i="87"/>
  <c r="AQ17" i="60"/>
  <c r="G9" i="87"/>
  <c r="G8" i="87"/>
  <c r="G6" i="87"/>
  <c r="AT17" i="60"/>
  <c r="AR17" i="60"/>
  <c r="AJ17" i="60"/>
  <c r="AI17" i="60"/>
  <c r="AU17" i="60"/>
  <c r="AW17" i="60"/>
  <c r="AS17" i="60"/>
  <c r="AV17" i="60"/>
  <c r="G10" i="87" l="1"/>
  <c r="G12" i="87" s="1"/>
  <c r="I6" i="87"/>
  <c r="I12" i="87" s="1"/>
  <c r="G19" i="90" s="1"/>
  <c r="I43" i="90" s="1"/>
  <c r="AH86" i="60"/>
  <c r="I45" i="90" l="1"/>
  <c r="E18" i="87"/>
  <c r="E19" i="87" s="1"/>
  <c r="AN33" i="60"/>
  <c r="AN30" i="60"/>
  <c r="AN28" i="60"/>
  <c r="AN26" i="60"/>
  <c r="AN24" i="60"/>
  <c r="AN22" i="60"/>
  <c r="AN32" i="60"/>
  <c r="AN31" i="60"/>
  <c r="AN29" i="60"/>
  <c r="AN27" i="60"/>
  <c r="AN25" i="60"/>
  <c r="AN23" i="60"/>
  <c r="AN21" i="60"/>
  <c r="AM17" i="60"/>
  <c r="AM19" i="60"/>
  <c r="AM23" i="60"/>
  <c r="AM27" i="60"/>
  <c r="AM31" i="60"/>
  <c r="AN17" i="60"/>
  <c r="AN19" i="60"/>
  <c r="AM22" i="60"/>
  <c r="AM26" i="60"/>
  <c r="AM30" i="60"/>
  <c r="AM18" i="60"/>
  <c r="AM20" i="60"/>
  <c r="AM21" i="60"/>
  <c r="AM25" i="60"/>
  <c r="AM29" i="60"/>
  <c r="AN18" i="60"/>
  <c r="AN20" i="60"/>
  <c r="AM24" i="60"/>
  <c r="AM28" i="60"/>
  <c r="AM32" i="60"/>
  <c r="AO17" i="60"/>
  <c r="AO18" i="60"/>
  <c r="AO19" i="60"/>
  <c r="AO20" i="60"/>
  <c r="AO21" i="60"/>
  <c r="AO22" i="60"/>
  <c r="AO23" i="60"/>
  <c r="AO24" i="60"/>
  <c r="AO25" i="60"/>
  <c r="AO26" i="60"/>
  <c r="AO27" i="60"/>
  <c r="AO28" i="60"/>
  <c r="AO29" i="60"/>
  <c r="AO30" i="60"/>
  <c r="AO31" i="60"/>
  <c r="AO32" i="60"/>
  <c r="AO33" i="60"/>
  <c r="AM33" i="60" l="1"/>
  <c r="AL32" i="60"/>
  <c r="AL28" i="60"/>
  <c r="AL24" i="60"/>
  <c r="AL20" i="60"/>
  <c r="AL29" i="60"/>
  <c r="AL25" i="60"/>
  <c r="AL21" i="60"/>
  <c r="AL17" i="60"/>
  <c r="AL33" i="60"/>
  <c r="AL34" i="60"/>
  <c r="AL30" i="60"/>
  <c r="AL26" i="60"/>
  <c r="AL22" i="60"/>
  <c r="AL18" i="60"/>
  <c r="AL35" i="60"/>
  <c r="AL31" i="60"/>
  <c r="AL27" i="60"/>
  <c r="AL23" i="60"/>
  <c r="AL19" i="60"/>
  <c r="AK27" i="60"/>
  <c r="AK19" i="60"/>
  <c r="AK23" i="60"/>
  <c r="AK31" i="60"/>
  <c r="AK25" i="60"/>
  <c r="AK21" i="60"/>
  <c r="AK32" i="60"/>
  <c r="AK28" i="60"/>
  <c r="AK20" i="60"/>
  <c r="AK26" i="60"/>
  <c r="AK22" i="60"/>
  <c r="AK18" i="60"/>
  <c r="AK24" i="60"/>
  <c r="AK29" i="60"/>
  <c r="AK17" i="60"/>
  <c r="AK34" i="60"/>
  <c r="AK30" i="60"/>
  <c r="AO14" i="60"/>
  <c r="AN14" i="60"/>
  <c r="AM14" i="60"/>
  <c r="AN12" i="60"/>
  <c r="AM15" i="60"/>
  <c r="AO12" i="60"/>
  <c r="AS11" i="60"/>
  <c r="AV11" i="60"/>
  <c r="AX19" i="60" l="1"/>
  <c r="AX21" i="60"/>
  <c r="AX24" i="60"/>
  <c r="AX23" i="60"/>
  <c r="AX18" i="60"/>
  <c r="AX25" i="60"/>
  <c r="AX22" i="60"/>
  <c r="AX17" i="60"/>
  <c r="AX20" i="60"/>
  <c r="AX33" i="60"/>
  <c r="AX35" i="60"/>
  <c r="AX34" i="60"/>
  <c r="AX32" i="60"/>
  <c r="AX31" i="60"/>
  <c r="AX30" i="60"/>
  <c r="AX29" i="60"/>
  <c r="AX28" i="60"/>
  <c r="AX27" i="60"/>
  <c r="AX26" i="60"/>
  <c r="AR11" i="60"/>
  <c r="AQ11" i="60"/>
  <c r="AO11" i="60"/>
  <c r="AN11" i="60"/>
  <c r="AP11" i="60"/>
  <c r="AT11" i="60"/>
  <c r="AM11" i="60"/>
  <c r="AU11" i="60"/>
  <c r="AW11" i="60"/>
  <c r="AN13" i="60"/>
  <c r="AO13" i="60"/>
  <c r="AM13" i="60"/>
  <c r="AO16" i="60"/>
  <c r="AO15" i="60"/>
  <c r="AN16" i="60"/>
  <c r="AN15" i="60"/>
  <c r="AM16" i="60"/>
  <c r="AM12" i="60"/>
  <c r="AX11" i="60" l="1"/>
  <c r="AK33" i="60"/>
  <c r="AL13" i="60"/>
  <c r="AL15" i="60"/>
  <c r="AL12" i="60"/>
  <c r="AL16" i="60"/>
  <c r="AL14" i="60"/>
  <c r="AK15" i="60"/>
  <c r="AK13" i="60"/>
  <c r="AK14" i="60"/>
  <c r="AK16" i="60"/>
  <c r="AK12" i="60" l="1"/>
  <c r="AK11" i="60"/>
  <c r="AX12" i="60"/>
  <c r="AX15" i="60"/>
  <c r="AX16" i="60"/>
  <c r="AX14" i="60"/>
  <c r="AX13" i="60"/>
  <c r="AK35"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髙木　章友</author>
    <author>平手　英里</author>
  </authors>
  <commentList>
    <comment ref="C8" authorId="0" shapeId="0" xr:uid="{8AE94BD9-3616-4732-8CE3-EC257E60D622}">
      <text>
        <r>
          <rPr>
            <sz val="9"/>
            <color indexed="81"/>
            <rFont val="ＭＳ Ｐゴシック"/>
            <family val="3"/>
            <charset val="128"/>
            <scheme val="minor"/>
          </rPr>
          <t>職種「保育士」の場合は「正」が自動入力</t>
        </r>
      </text>
    </comment>
    <comment ref="D8" authorId="0" shapeId="0" xr:uid="{4AFA6654-9A59-4317-B346-F6D7B97FB04B}">
      <text>
        <r>
          <rPr>
            <sz val="9"/>
            <color indexed="81"/>
            <rFont val="MS P ゴシック"/>
            <family val="3"/>
            <charset val="128"/>
          </rPr>
          <t>入力不要（右欄○×を選択で自動入力）</t>
        </r>
        <r>
          <rPr>
            <b/>
            <sz val="9"/>
            <color indexed="81"/>
            <rFont val="MS P ゴシック"/>
            <family val="3"/>
            <charset val="128"/>
          </rPr>
          <t xml:space="preserve">
</t>
        </r>
      </text>
    </comment>
    <comment ref="F8" authorId="0" shapeId="0" xr:uid="{1A1366B9-5A6E-4172-8456-DBD2580C001F}">
      <text>
        <r>
          <rPr>
            <sz val="9"/>
            <color indexed="81"/>
            <rFont val="MS P ゴシック"/>
            <family val="3"/>
            <charset val="128"/>
          </rPr>
          <t>千葉市手当の対象者の時間数条件は「１日６時間以上かつ月２０日以上勤務」ですが、「月１２０時間以上」の勤務をしている職員数を調査する目的で設けている欄になります。ご選択をお願いします。</t>
        </r>
        <r>
          <rPr>
            <b/>
            <sz val="9"/>
            <color indexed="81"/>
            <rFont val="MS P ゴシック"/>
            <family val="3"/>
            <charset val="128"/>
          </rPr>
          <t xml:space="preserve">
</t>
        </r>
      </text>
    </comment>
    <comment ref="Q8" authorId="1" shapeId="0" xr:uid="{7134E3D0-0A3E-45FA-9FB9-DEB4974926E7}">
      <text>
        <r>
          <rPr>
            <b/>
            <sz val="9"/>
            <color indexed="81"/>
            <rFont val="MS P ゴシック"/>
            <family val="3"/>
            <charset val="128"/>
          </rPr>
          <t>派遣職員の場合は、「派遣」を入力してください。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szksz</author>
    <author>平手　英里</author>
  </authors>
  <commentList>
    <comment ref="G19" authorId="0" shapeId="0" xr:uid="{0AAFECD8-3095-47A5-BEE9-69A794CC19C8}">
      <text>
        <r>
          <rPr>
            <b/>
            <sz val="9"/>
            <color indexed="81"/>
            <rFont val="MS P ゴシック"/>
            <family val="3"/>
            <charset val="128"/>
          </rPr>
          <t>自動計算です。</t>
        </r>
      </text>
    </comment>
    <comment ref="I43" authorId="1" shapeId="0" xr:uid="{1AE55E5F-9F73-433D-9EEE-297D4922EE6C}">
      <text>
        <r>
          <rPr>
            <b/>
            <sz val="9"/>
            <color indexed="81"/>
            <rFont val="MS P ゴシック"/>
            <family val="3"/>
            <charset val="128"/>
          </rPr>
          <t>自動計算です。
※交付申請額の11/12の額</t>
        </r>
      </text>
    </comment>
    <comment ref="I45" authorId="0" shapeId="0" xr:uid="{DA3F83B3-85C5-4625-A593-2A960822E572}">
      <text>
        <r>
          <rPr>
            <b/>
            <sz val="9"/>
            <color indexed="81"/>
            <rFont val="MS P ゴシック"/>
            <family val="3"/>
            <charset val="128"/>
          </rPr>
          <t>自動計算です。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中田　俊平</author>
    <author>尾関　一馬</author>
    <author>池野　茉莉花</author>
    <author>角田　芳樹</author>
    <author>平手　英里</author>
  </authors>
  <commentList>
    <comment ref="U4" authorId="0" shapeId="0" xr:uid="{6D32F6F3-59A6-4573-9F74-3330C55B05AB}">
      <text>
        <r>
          <rPr>
            <b/>
            <sz val="9"/>
            <color indexed="81"/>
            <rFont val="MS P ゴシック"/>
            <family val="3"/>
            <charset val="128"/>
          </rPr>
          <t>中田　俊平:</t>
        </r>
        <r>
          <rPr>
            <sz val="9"/>
            <color indexed="81"/>
            <rFont val="MS P ゴシック"/>
            <family val="3"/>
            <charset val="128"/>
          </rPr>
          <t xml:space="preserve">
黄色：R6戻入</t>
        </r>
      </text>
    </comment>
    <comment ref="P12" authorId="1" shapeId="0" xr:uid="{DC3AF7C0-B9FD-4D80-8A63-195814CC708A}">
      <text>
        <r>
          <rPr>
            <b/>
            <sz val="9"/>
            <color indexed="81"/>
            <rFont val="MS P ゴシック"/>
            <family val="3"/>
            <charset val="128"/>
          </rPr>
          <t>Ｒ6.4.1代表者変更
岡本博幸⇒皆川達也</t>
        </r>
      </text>
    </comment>
    <comment ref="T12" authorId="1" shapeId="0" xr:uid="{DB391EA6-BCBA-47CB-B51F-FB713208F0C8}">
      <text>
        <r>
          <rPr>
            <b/>
            <sz val="9"/>
            <color indexed="81"/>
            <rFont val="MS P ゴシック"/>
            <family val="3"/>
            <charset val="128"/>
          </rPr>
          <t>Ｒ6.4.1代表者変更
岡本博幸⇒皆川達也</t>
        </r>
      </text>
    </comment>
    <comment ref="T26" authorId="2" shapeId="0" xr:uid="{D6B50AD0-47A0-44DB-AFED-CF406B677986}">
      <text>
        <r>
          <rPr>
            <sz val="9"/>
            <color indexed="81"/>
            <rFont val="MS P ゴシック"/>
            <family val="3"/>
            <charset val="128"/>
          </rPr>
          <t>R7.4.1嶋田ふみ江→古川文子</t>
        </r>
      </text>
    </comment>
    <comment ref="P41" authorId="2" shapeId="0" xr:uid="{5224B303-3986-42FA-ADD3-1D911D538BA8}">
      <text>
        <r>
          <rPr>
            <sz val="9"/>
            <color indexed="81"/>
            <rFont val="MS P ゴシック"/>
            <family val="3"/>
            <charset val="128"/>
          </rPr>
          <t xml:space="preserve">R7.4.1から代表者変更
河口知子→中村恵那
</t>
        </r>
      </text>
    </comment>
    <comment ref="T41" authorId="2" shapeId="0" xr:uid="{B7F92CE2-E35E-4EA5-9371-0D2E95ABB24B}">
      <text>
        <r>
          <rPr>
            <sz val="9"/>
            <color indexed="81"/>
            <rFont val="MS P ゴシック"/>
            <family val="3"/>
            <charset val="128"/>
          </rPr>
          <t xml:space="preserve">R7.4.1から代表者変更
河口知子→中村恵那
</t>
        </r>
      </text>
    </comment>
    <comment ref="P42" authorId="1" shapeId="0" xr:uid="{AA393FBB-CB42-43B7-A07A-5098CF6CD1E0}">
      <text>
        <r>
          <rPr>
            <b/>
            <sz val="9"/>
            <color indexed="81"/>
            <rFont val="MS P ゴシック"/>
            <family val="3"/>
            <charset val="128"/>
          </rPr>
          <t>Ｒ6.4.1～代表者変更
「轟麻衣子」⇒「田村篤司」</t>
        </r>
      </text>
    </comment>
    <comment ref="T42" authorId="1" shapeId="0" xr:uid="{945D0BDD-C3E9-4504-9175-B146E63FC21A}">
      <text>
        <r>
          <rPr>
            <b/>
            <sz val="9"/>
            <color indexed="81"/>
            <rFont val="MS P ゴシック"/>
            <family val="3"/>
            <charset val="128"/>
          </rPr>
          <t>Ｒ6.4.1～代表者変更
「轟麻衣子」⇒「田村篤司」</t>
        </r>
      </text>
    </comment>
    <comment ref="N43" authorId="1" shapeId="0" xr:uid="{77AFCCF9-4DC9-459C-AF35-FFF4EEF268F8}">
      <text>
        <r>
          <rPr>
            <b/>
            <sz val="9"/>
            <color indexed="81"/>
            <rFont val="MS P ゴシック"/>
            <family val="3"/>
            <charset val="128"/>
          </rPr>
          <t>Ｒ6.4.1住所変更</t>
        </r>
      </text>
    </comment>
    <comment ref="R43" authorId="1" shapeId="0" xr:uid="{9644AB1A-0D3D-4C8A-9FDB-94FD397B15E1}">
      <text>
        <r>
          <rPr>
            <b/>
            <sz val="9"/>
            <color indexed="81"/>
            <rFont val="MS P ゴシック"/>
            <family val="3"/>
            <charset val="128"/>
          </rPr>
          <t>Ｒ6.4.1住所変更</t>
        </r>
      </text>
    </comment>
    <comment ref="P45" authorId="1" shapeId="0" xr:uid="{7956CCD0-BAFE-4F4F-A1F2-961D4E2DFFDA}">
      <text>
        <r>
          <rPr>
            <b/>
            <sz val="9"/>
            <color indexed="81"/>
            <rFont val="MS P ゴシック"/>
            <family val="3"/>
            <charset val="128"/>
          </rPr>
          <t xml:space="preserve">2023/6/29～
</t>
        </r>
        <r>
          <rPr>
            <b/>
            <sz val="8"/>
            <color indexed="81"/>
            <rFont val="MS P ゴシック"/>
            <family val="3"/>
            <charset val="128"/>
          </rPr>
          <t>木村尚子⇒繁田高広</t>
        </r>
        <r>
          <rPr>
            <b/>
            <sz val="9"/>
            <color indexed="81"/>
            <rFont val="MS P ゴシック"/>
            <family val="3"/>
            <charset val="128"/>
          </rPr>
          <t xml:space="preserve">
</t>
        </r>
      </text>
    </comment>
    <comment ref="P46" authorId="1" shapeId="0" xr:uid="{7D92A03B-CA20-4705-9CE0-9520E2998A64}">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T46" authorId="1" shapeId="0" xr:uid="{E444B6F3-8ABE-4786-B691-CF428727AB13}">
      <text>
        <r>
          <rPr>
            <b/>
            <sz val="9"/>
            <color indexed="81"/>
            <rFont val="MS P ゴシック"/>
            <family val="3"/>
            <charset val="128"/>
          </rPr>
          <t>Ｒ6.4.1～代表者変更
「轟麻衣子」⇒「田村篤司」</t>
        </r>
        <r>
          <rPr>
            <sz val="9"/>
            <color indexed="81"/>
            <rFont val="MS P ゴシック"/>
            <family val="3"/>
            <charset val="128"/>
          </rPr>
          <t xml:space="preserve">
</t>
        </r>
      </text>
    </comment>
    <comment ref="P54" authorId="1" shapeId="0" xr:uid="{6B383606-932D-4AF4-8D88-2C3DA4C13053}">
      <text>
        <r>
          <rPr>
            <b/>
            <sz val="9"/>
            <color indexed="81"/>
            <rFont val="MS P ゴシック"/>
            <family val="3"/>
            <charset val="128"/>
          </rPr>
          <t>R7.4.1～代表者変更</t>
        </r>
      </text>
    </comment>
    <comment ref="T54" authorId="1" shapeId="0" xr:uid="{4B241409-2502-4DF4-9E6D-F49C960D669E}">
      <text>
        <r>
          <rPr>
            <b/>
            <sz val="9"/>
            <color indexed="81"/>
            <rFont val="MS P ゴシック"/>
            <family val="3"/>
            <charset val="128"/>
          </rPr>
          <t>R7.4.1～代表者変更</t>
        </r>
      </text>
    </comment>
    <comment ref="M59" authorId="1" shapeId="0" xr:uid="{274C1659-0CFC-43E8-B984-5C9C9DBFDE8D}">
      <text>
        <r>
          <rPr>
            <b/>
            <sz val="9"/>
            <color indexed="81"/>
            <rFont val="MS P ゴシック"/>
            <family val="3"/>
            <charset val="128"/>
          </rPr>
          <t>R6.5.1～
（株）アルコバレーノ⇒SOUキッズケア（株）</t>
        </r>
      </text>
    </comment>
    <comment ref="L62" authorId="2" shapeId="0" xr:uid="{0B2579FA-DE97-4771-B6DE-B4DFEF757C64}">
      <text>
        <r>
          <rPr>
            <b/>
            <sz val="9"/>
            <color indexed="81"/>
            <rFont val="MS P ゴシック"/>
            <family val="3"/>
            <charset val="128"/>
          </rPr>
          <t xml:space="preserve">R7.4.1修正
</t>
        </r>
      </text>
    </comment>
    <comment ref="M62" authorId="2" shapeId="0" xr:uid="{369D34D8-FD30-4A07-9A8E-2BB398484928}">
      <text>
        <r>
          <rPr>
            <b/>
            <sz val="9"/>
            <color indexed="81"/>
            <rFont val="MS P ゴシック"/>
            <family val="3"/>
            <charset val="128"/>
          </rPr>
          <t>R7.4.1　（有）鎌野→（株）キッズネクスト</t>
        </r>
      </text>
    </comment>
    <comment ref="N62" authorId="2" shapeId="0" xr:uid="{1C6A044C-E26D-4E13-AADF-05BBE5D530CE}">
      <text>
        <r>
          <rPr>
            <b/>
            <sz val="9"/>
            <color indexed="81"/>
            <rFont val="MS P ゴシック"/>
            <family val="3"/>
            <charset val="128"/>
          </rPr>
          <t>R7.4.1　中央区白旗3-1-4→美浜区真砂4-3-5</t>
        </r>
      </text>
    </comment>
    <comment ref="P62" authorId="2" shapeId="0" xr:uid="{0920AB1F-4332-4F0C-A9AD-3BA4287AB68A}">
      <text>
        <r>
          <rPr>
            <b/>
            <sz val="9"/>
            <color indexed="81"/>
            <rFont val="MS P ゴシック"/>
            <family val="3"/>
            <charset val="128"/>
          </rPr>
          <t>R7.4.1　鎌野郁美→西村和馬</t>
        </r>
      </text>
    </comment>
    <comment ref="R62" authorId="2" shapeId="0" xr:uid="{3319997E-F6AC-4988-A8D9-8F2D64690743}">
      <text>
        <r>
          <rPr>
            <b/>
            <sz val="9"/>
            <color indexed="81"/>
            <rFont val="MS P ゴシック"/>
            <family val="3"/>
            <charset val="128"/>
          </rPr>
          <t>R7.4.1　中央区白旗3-1-4→美浜区真砂4-3-5</t>
        </r>
      </text>
    </comment>
    <comment ref="T62" authorId="2" shapeId="0" xr:uid="{6165AA80-41A5-4AF6-BF37-233D7D8C01D8}">
      <text>
        <r>
          <rPr>
            <b/>
            <sz val="9"/>
            <color indexed="81"/>
            <rFont val="MS P ゴシック"/>
            <family val="3"/>
            <charset val="128"/>
          </rPr>
          <t>R7.4.1　鎌野郁美→西村和馬</t>
        </r>
      </text>
    </comment>
    <comment ref="M70" authorId="1" shapeId="0" xr:uid="{E4B5B3E8-C830-47D3-8FB3-286281714BC2}">
      <text>
        <r>
          <rPr>
            <b/>
            <sz val="9"/>
            <color indexed="81"/>
            <rFont val="MS P ゴシック"/>
            <family val="3"/>
            <charset val="128"/>
          </rPr>
          <t>6/1～
（株）スクルドアンドカンパニー
⇒ＳＯＵキッズケア（株）</t>
        </r>
      </text>
    </comment>
    <comment ref="P89" authorId="1" shapeId="0" xr:uid="{5FEB36DD-EC8C-4053-815A-9D1C0619AA1A}">
      <text>
        <r>
          <rPr>
            <b/>
            <sz val="9"/>
            <color indexed="81"/>
            <rFont val="MS P ゴシック"/>
            <family val="3"/>
            <charset val="128"/>
          </rPr>
          <t>Ｒ6.4.1代表者変更
岡本博幸⇒皆川達也</t>
        </r>
      </text>
    </comment>
    <comment ref="T89" authorId="1" shapeId="0" xr:uid="{E8AA9806-C9B5-4610-B524-1EF88FE31779}">
      <text>
        <r>
          <rPr>
            <b/>
            <sz val="9"/>
            <color indexed="81"/>
            <rFont val="MS P ゴシック"/>
            <family val="3"/>
            <charset val="128"/>
          </rPr>
          <t>Ｒ6.4.1代表者変更
岡本博幸⇒皆川達也</t>
        </r>
      </text>
    </comment>
    <comment ref="M94" authorId="1" shapeId="0" xr:uid="{2CA3F7BF-F54B-4CD8-80FC-258FADD21829}">
      <text>
        <r>
          <rPr>
            <b/>
            <sz val="9"/>
            <color indexed="81"/>
            <rFont val="MS P ゴシック"/>
            <family val="3"/>
            <charset val="128"/>
          </rPr>
          <t>6/1～
（株）スクルドアンドカンパニー
⇒ＳＯＵキッズケア（株）</t>
        </r>
      </text>
    </comment>
    <comment ref="P108" authorId="2" shapeId="0" xr:uid="{47EF2A89-809D-4EEB-833C-2214C35585A5}">
      <text>
        <r>
          <rPr>
            <b/>
            <sz val="9"/>
            <color indexed="81"/>
            <rFont val="MS P ゴシック"/>
            <family val="3"/>
            <charset val="128"/>
          </rPr>
          <t xml:space="preserve">R7.4.1　小林尚司→伊藤貴紀
</t>
        </r>
      </text>
    </comment>
    <comment ref="T108" authorId="2" shapeId="0" xr:uid="{AD292464-03BB-4C6A-9670-F86A12BCFBFF}">
      <text>
        <r>
          <rPr>
            <b/>
            <sz val="9"/>
            <color indexed="81"/>
            <rFont val="MS P ゴシック"/>
            <family val="3"/>
            <charset val="128"/>
          </rPr>
          <t xml:space="preserve">R7.4.1　小林尚司→伊藤貴紀
</t>
        </r>
      </text>
    </comment>
    <comment ref="P121" authorId="2" shapeId="0" xr:uid="{7FC134FA-07C6-4A9A-94EB-5BFA88F81F37}">
      <text>
        <r>
          <rPr>
            <b/>
            <sz val="9"/>
            <color indexed="81"/>
            <rFont val="MS P ゴシック"/>
            <family val="3"/>
            <charset val="128"/>
          </rPr>
          <t>R7.4.1　小林尚司→伊藤貴紀</t>
        </r>
        <r>
          <rPr>
            <sz val="9"/>
            <color indexed="81"/>
            <rFont val="MS P ゴシック"/>
            <family val="3"/>
            <charset val="128"/>
          </rPr>
          <t xml:space="preserve">
</t>
        </r>
      </text>
    </comment>
    <comment ref="T121" authorId="2" shapeId="0" xr:uid="{B21DC054-AFA8-49C1-B43F-040D104C3545}">
      <text>
        <r>
          <rPr>
            <b/>
            <sz val="9"/>
            <color indexed="81"/>
            <rFont val="MS P ゴシック"/>
            <family val="3"/>
            <charset val="128"/>
          </rPr>
          <t>R7.4.1　小林尚司→伊藤貴紀</t>
        </r>
        <r>
          <rPr>
            <sz val="9"/>
            <color indexed="81"/>
            <rFont val="MS P ゴシック"/>
            <family val="3"/>
            <charset val="128"/>
          </rPr>
          <t xml:space="preserve">
</t>
        </r>
      </text>
    </comment>
    <comment ref="L124" authorId="2" shapeId="0" xr:uid="{5947E3A2-F925-4AF6-8CF4-DF654ADBE827}">
      <text>
        <r>
          <rPr>
            <b/>
            <sz val="9"/>
            <color indexed="81"/>
            <rFont val="MS P ゴシック"/>
            <family val="3"/>
            <charset val="128"/>
          </rPr>
          <t xml:space="preserve">R7.4.1修正
</t>
        </r>
      </text>
    </comment>
    <comment ref="M124" authorId="2" shapeId="0" xr:uid="{0F6F3907-0B3D-40F2-984B-CE0C2EE6B13E}">
      <text>
        <r>
          <rPr>
            <b/>
            <sz val="9"/>
            <color indexed="81"/>
            <rFont val="MS P ゴシック"/>
            <family val="3"/>
            <charset val="128"/>
          </rPr>
          <t>R7.4.1　（有）鎌野→（株）キッズネクスト</t>
        </r>
        <r>
          <rPr>
            <sz val="9"/>
            <color indexed="81"/>
            <rFont val="MS P ゴシック"/>
            <family val="3"/>
            <charset val="128"/>
          </rPr>
          <t xml:space="preserve">
</t>
        </r>
      </text>
    </comment>
    <comment ref="N124" authorId="2" shapeId="0" xr:uid="{AA7E8860-A407-45C2-B4DD-112AA81CBD14}">
      <text>
        <r>
          <rPr>
            <b/>
            <sz val="9"/>
            <color indexed="81"/>
            <rFont val="MS P ゴシック"/>
            <family val="3"/>
            <charset val="128"/>
          </rPr>
          <t>R7.4.1　中央区白旗3-1-4→美浜区真砂4-3-5</t>
        </r>
      </text>
    </comment>
    <comment ref="P124" authorId="2" shapeId="0" xr:uid="{E241E732-AA6C-4EF9-A2F1-A47C68FE18E9}">
      <text>
        <r>
          <rPr>
            <b/>
            <sz val="9"/>
            <color indexed="81"/>
            <rFont val="MS P ゴシック"/>
            <family val="3"/>
            <charset val="128"/>
          </rPr>
          <t>R7.4.1　鎌野郁美→西村和馬</t>
        </r>
      </text>
    </comment>
    <comment ref="R124" authorId="2" shapeId="0" xr:uid="{3485F66F-D6AC-4508-8344-0868D3EFEE17}">
      <text>
        <r>
          <rPr>
            <b/>
            <sz val="9"/>
            <color indexed="81"/>
            <rFont val="MS P ゴシック"/>
            <family val="3"/>
            <charset val="128"/>
          </rPr>
          <t>R7.4.1　中央区白旗3-1-4→美浜区真砂4-3-5</t>
        </r>
      </text>
    </comment>
    <comment ref="T124" authorId="2" shapeId="0" xr:uid="{F2140F2A-6C95-4A26-B935-551603BB77D7}">
      <text>
        <r>
          <rPr>
            <b/>
            <sz val="9"/>
            <color indexed="81"/>
            <rFont val="MS P ゴシック"/>
            <family val="3"/>
            <charset val="128"/>
          </rPr>
          <t>R7.4.1　鎌野郁美→西村和馬</t>
        </r>
      </text>
    </comment>
    <comment ref="N128" authorId="1" shapeId="0" xr:uid="{8A23903C-0FE5-4FB1-8D63-5694947585C3}">
      <text>
        <r>
          <rPr>
            <b/>
            <sz val="9"/>
            <color indexed="81"/>
            <rFont val="MS P ゴシック"/>
            <family val="3"/>
            <charset val="128"/>
          </rPr>
          <t>Ｒ6.4.1住所変更</t>
        </r>
      </text>
    </comment>
    <comment ref="R128" authorId="1" shapeId="0" xr:uid="{F4F77ADE-004A-4A24-A070-033DF9115524}">
      <text>
        <r>
          <rPr>
            <b/>
            <sz val="9"/>
            <color indexed="81"/>
            <rFont val="MS P ゴシック"/>
            <family val="3"/>
            <charset val="128"/>
          </rPr>
          <t>Ｒ6.4.1住所変更</t>
        </r>
      </text>
    </comment>
    <comment ref="P140" authorId="2" shapeId="0" xr:uid="{975606BF-909C-4858-98B7-25BF1E73E86D}">
      <text>
        <r>
          <rPr>
            <b/>
            <sz val="9"/>
            <color indexed="81"/>
            <rFont val="MS P ゴシック"/>
            <family val="3"/>
            <charset val="128"/>
          </rPr>
          <t>R7.4.1　小林尚司→伊藤貴紀</t>
        </r>
        <r>
          <rPr>
            <sz val="9"/>
            <color indexed="81"/>
            <rFont val="MS P ゴシック"/>
            <family val="3"/>
            <charset val="128"/>
          </rPr>
          <t xml:space="preserve">
</t>
        </r>
      </text>
    </comment>
    <comment ref="T140" authorId="2" shapeId="0" xr:uid="{832EEA67-68F8-498F-8A15-2D121B3DEFDE}">
      <text>
        <r>
          <rPr>
            <b/>
            <sz val="9"/>
            <color indexed="81"/>
            <rFont val="MS P ゴシック"/>
            <family val="3"/>
            <charset val="128"/>
          </rPr>
          <t>R7.4.1　小林尚司→伊藤貴紀</t>
        </r>
        <r>
          <rPr>
            <sz val="9"/>
            <color indexed="81"/>
            <rFont val="MS P ゴシック"/>
            <family val="3"/>
            <charset val="128"/>
          </rPr>
          <t xml:space="preserve">
</t>
        </r>
      </text>
    </comment>
    <comment ref="P141" authorId="2" shapeId="0" xr:uid="{DAB50210-40CA-4856-86F9-2C5017CF09C1}">
      <text>
        <r>
          <rPr>
            <b/>
            <sz val="9"/>
            <color indexed="81"/>
            <rFont val="MS P ゴシック"/>
            <family val="3"/>
            <charset val="128"/>
          </rPr>
          <t>R7.4.1　小林尚司→伊藤貴紀</t>
        </r>
        <r>
          <rPr>
            <sz val="9"/>
            <color indexed="81"/>
            <rFont val="MS P ゴシック"/>
            <family val="3"/>
            <charset val="128"/>
          </rPr>
          <t xml:space="preserve">
</t>
        </r>
      </text>
    </comment>
    <comment ref="T141" authorId="2" shapeId="0" xr:uid="{815642A9-EACB-4F31-92BB-E8F789142370}">
      <text>
        <r>
          <rPr>
            <b/>
            <sz val="9"/>
            <color indexed="81"/>
            <rFont val="MS P ゴシック"/>
            <family val="3"/>
            <charset val="128"/>
          </rPr>
          <t>R7.4.1　小林尚司→伊藤貴紀</t>
        </r>
        <r>
          <rPr>
            <sz val="9"/>
            <color indexed="81"/>
            <rFont val="MS P ゴシック"/>
            <family val="3"/>
            <charset val="128"/>
          </rPr>
          <t xml:space="preserve">
</t>
        </r>
      </text>
    </comment>
    <comment ref="P163" authorId="2" shapeId="0" xr:uid="{F44D39DA-EA30-41E9-A74E-B7C2B54475B7}">
      <text>
        <r>
          <rPr>
            <b/>
            <sz val="9"/>
            <color indexed="81"/>
            <rFont val="MS P ゴシック"/>
            <family val="3"/>
            <charset val="128"/>
          </rPr>
          <t>R7.4.1　小林尚司→伊藤貴紀</t>
        </r>
        <r>
          <rPr>
            <sz val="9"/>
            <color indexed="81"/>
            <rFont val="MS P ゴシック"/>
            <family val="3"/>
            <charset val="128"/>
          </rPr>
          <t xml:space="preserve">
</t>
        </r>
      </text>
    </comment>
    <comment ref="T163" authorId="2" shapeId="0" xr:uid="{D25F94B8-53C4-4AAF-A847-98C52F291A0B}">
      <text>
        <r>
          <rPr>
            <b/>
            <sz val="9"/>
            <color indexed="81"/>
            <rFont val="MS P ゴシック"/>
            <family val="3"/>
            <charset val="128"/>
          </rPr>
          <t>R7.4.1　小林尚司→伊藤貴紀</t>
        </r>
        <r>
          <rPr>
            <sz val="9"/>
            <color indexed="81"/>
            <rFont val="MS P ゴシック"/>
            <family val="3"/>
            <charset val="128"/>
          </rPr>
          <t xml:space="preserve">
</t>
        </r>
      </text>
    </comment>
    <comment ref="N166" authorId="1" shapeId="0" xr:uid="{EA3F64FA-3C72-44D8-8A36-58380BA56705}">
      <text>
        <r>
          <rPr>
            <b/>
            <sz val="9"/>
            <color indexed="81"/>
            <rFont val="MS P ゴシック"/>
            <family val="3"/>
            <charset val="128"/>
          </rPr>
          <t>Ｒ6.4.1住所変更</t>
        </r>
      </text>
    </comment>
    <comment ref="R166" authorId="1" shapeId="0" xr:uid="{58E20027-43E6-4E19-AF6E-FF0D9740702A}">
      <text>
        <r>
          <rPr>
            <b/>
            <sz val="9"/>
            <color indexed="81"/>
            <rFont val="MS P ゴシック"/>
            <family val="3"/>
            <charset val="128"/>
          </rPr>
          <t>Ｒ6.4.1住所変更</t>
        </r>
      </text>
    </comment>
    <comment ref="G172" authorId="3" shapeId="0" xr:uid="{1CE32CBE-CE95-4D3C-AFC0-6926F7FB4BC8}">
      <text>
        <r>
          <rPr>
            <b/>
            <sz val="9"/>
            <color indexed="81"/>
            <rFont val="MS P ゴシック"/>
            <family val="3"/>
            <charset val="128"/>
          </rPr>
          <t>小規模時代と一緒</t>
        </r>
      </text>
    </comment>
    <comment ref="P173" authorId="2" shapeId="0" xr:uid="{C2FCC31C-543D-4B2B-B2BF-B15E9D5A1EB1}">
      <text>
        <r>
          <rPr>
            <b/>
            <sz val="9"/>
            <color indexed="81"/>
            <rFont val="MS P ゴシック"/>
            <family val="3"/>
            <charset val="128"/>
          </rPr>
          <t>R7.4.1　小林尚司→伊藤貴紀</t>
        </r>
        <r>
          <rPr>
            <sz val="9"/>
            <color indexed="81"/>
            <rFont val="MS P ゴシック"/>
            <family val="3"/>
            <charset val="128"/>
          </rPr>
          <t xml:space="preserve">
</t>
        </r>
      </text>
    </comment>
    <comment ref="T173" authorId="2" shapeId="0" xr:uid="{E5F434FC-ED40-4B12-9D54-29D35274A1C8}">
      <text>
        <r>
          <rPr>
            <b/>
            <sz val="9"/>
            <color indexed="81"/>
            <rFont val="MS P ゴシック"/>
            <family val="3"/>
            <charset val="128"/>
          </rPr>
          <t>R7.4.1　小林尚司→伊藤貴紀</t>
        </r>
        <r>
          <rPr>
            <sz val="9"/>
            <color indexed="81"/>
            <rFont val="MS P ゴシック"/>
            <family val="3"/>
            <charset val="128"/>
          </rPr>
          <t xml:space="preserve">
</t>
        </r>
      </text>
    </comment>
    <comment ref="G175" authorId="3" shapeId="0" xr:uid="{2C1170A2-F02F-4EF3-B3B5-BC091177BE53}">
      <text>
        <r>
          <rPr>
            <sz val="12"/>
            <color indexed="81"/>
            <rFont val="MS P ゴシック"/>
            <family val="3"/>
            <charset val="128"/>
          </rPr>
          <t>WUV43270
👆使用不可</t>
        </r>
      </text>
    </comment>
    <comment ref="M175" authorId="1" shapeId="0" xr:uid="{2FEA2F13-341F-47E4-9F47-4F5322279A2C}">
      <text>
        <r>
          <rPr>
            <b/>
            <sz val="12"/>
            <color indexed="81"/>
            <rFont val="MS P ゴシック"/>
            <family val="3"/>
            <charset val="128"/>
          </rPr>
          <t>「Kid's」⇒「Kids」へ修正</t>
        </r>
        <r>
          <rPr>
            <b/>
            <sz val="9"/>
            <color indexed="81"/>
            <rFont val="MS P ゴシック"/>
            <family val="3"/>
            <charset val="128"/>
          </rPr>
          <t xml:space="preserve">
誤記のため</t>
        </r>
      </text>
    </comment>
    <comment ref="G228" authorId="4" shapeId="0" xr:uid="{3E88E7B7-942F-44F3-8A50-98628E5A8E8E}">
      <text>
        <r>
          <rPr>
            <b/>
            <sz val="9"/>
            <color indexed="81"/>
            <rFont val="ＭＳ Ｐゴシック"/>
            <family val="3"/>
            <charset val="128"/>
          </rPr>
          <t>平手　英里</t>
        </r>
        <r>
          <rPr>
            <b/>
            <sz val="9"/>
            <color indexed="81"/>
            <rFont val="MS P ゴシック"/>
            <family val="2"/>
          </rPr>
          <t>:</t>
        </r>
        <r>
          <rPr>
            <sz val="9"/>
            <color indexed="81"/>
            <rFont val="MS P ゴシック"/>
            <family val="2"/>
          </rPr>
          <t xml:space="preserve">
</t>
        </r>
        <r>
          <rPr>
            <sz val="9"/>
            <color indexed="81"/>
            <rFont val="ＭＳ Ｐゴシック"/>
            <family val="3"/>
            <charset val="128"/>
          </rPr>
          <t>みなみちゃんナーサリーと同じ</t>
        </r>
      </text>
    </comment>
    <comment ref="P254" authorId="2" shapeId="0" xr:uid="{CE169A8A-9292-4513-8342-9A29162DF304}">
      <text>
        <r>
          <rPr>
            <b/>
            <sz val="9"/>
            <color indexed="81"/>
            <rFont val="MS P ゴシック"/>
            <family val="3"/>
            <charset val="128"/>
          </rPr>
          <t>R7.4.1　小林尚司→伊藤貴紀</t>
        </r>
      </text>
    </comment>
    <comment ref="T254" authorId="2" shapeId="0" xr:uid="{B11F4331-252F-4D7D-A5A2-1DECA60E0F38}">
      <text>
        <r>
          <rPr>
            <b/>
            <sz val="9"/>
            <color indexed="81"/>
            <rFont val="MS P ゴシック"/>
            <family val="3"/>
            <charset val="128"/>
          </rPr>
          <t>R7.4.1　小林尚司→伊藤貴紀</t>
        </r>
      </text>
    </comment>
    <comment ref="P263" authorId="1" shapeId="0" xr:uid="{4315439C-E273-46E5-A8FA-692173E1C7F4}">
      <text>
        <r>
          <rPr>
            <b/>
            <sz val="9"/>
            <color indexed="81"/>
            <rFont val="MS P ゴシック"/>
            <family val="3"/>
            <charset val="128"/>
          </rPr>
          <t>R7.4.1～代表者変更</t>
        </r>
      </text>
    </comment>
    <comment ref="T263" authorId="1" shapeId="0" xr:uid="{B80CE6CC-B654-4F31-98A8-841DF788A926}">
      <text>
        <r>
          <rPr>
            <b/>
            <sz val="9"/>
            <color indexed="81"/>
            <rFont val="MS P ゴシック"/>
            <family val="3"/>
            <charset val="128"/>
          </rPr>
          <t>R7.4.1～代表者変更</t>
        </r>
      </text>
    </comment>
    <comment ref="G304" authorId="3" shapeId="0" xr:uid="{B58BBF2F-7681-4374-AE3A-3F56E88B0815}">
      <text>
        <r>
          <rPr>
            <sz val="12"/>
            <color indexed="81"/>
            <rFont val="MS P ゴシック"/>
            <family val="3"/>
            <charset val="128"/>
          </rPr>
          <t>NWO95194
👆使用不可</t>
        </r>
      </text>
    </comment>
    <comment ref="P317" authorId="1" shapeId="0" xr:uid="{6D7AD46D-9B20-4042-AAEC-8312EC02C8F6}">
      <text>
        <r>
          <rPr>
            <b/>
            <sz val="9"/>
            <color indexed="81"/>
            <rFont val="MS P ゴシック"/>
            <family val="3"/>
            <charset val="128"/>
          </rPr>
          <t>Ｒ6.4.1～代表者変更
「赤木茂則」⇒「井上大輔」</t>
        </r>
      </text>
    </comment>
  </commentList>
</comments>
</file>

<file path=xl/sharedStrings.xml><?xml version="1.0" encoding="utf-8"?>
<sst xmlns="http://schemas.openxmlformats.org/spreadsheetml/2006/main" count="5653" uniqueCount="2498">
  <si>
    <t>準保育士</t>
    <rPh sb="0" eb="1">
      <t>ジュン</t>
    </rPh>
    <rPh sb="1" eb="4">
      <t>ホイクシ</t>
    </rPh>
    <phoneticPr fontId="4"/>
  </si>
  <si>
    <t>短時間保育士</t>
    <rPh sb="0" eb="3">
      <t>タンジカン</t>
    </rPh>
    <rPh sb="3" eb="5">
      <t>ホイク</t>
    </rPh>
    <rPh sb="5" eb="6">
      <t>シ</t>
    </rPh>
    <phoneticPr fontId="4"/>
  </si>
  <si>
    <t>施設名</t>
    <rPh sb="0" eb="2">
      <t>シセツ</t>
    </rPh>
    <rPh sb="2" eb="3">
      <t>メイ</t>
    </rPh>
    <phoneticPr fontId="10"/>
  </si>
  <si>
    <t>職　種</t>
    <rPh sb="0" eb="3">
      <t>ショクシュ</t>
    </rPh>
    <phoneticPr fontId="10"/>
  </si>
  <si>
    <t>氏名</t>
    <rPh sb="0" eb="2">
      <t>シメイ</t>
    </rPh>
    <phoneticPr fontId="10"/>
  </si>
  <si>
    <t>性別</t>
    <rPh sb="0" eb="2">
      <t>セイベツ</t>
    </rPh>
    <phoneticPr fontId="10"/>
  </si>
  <si>
    <t>年齢（歳）</t>
    <rPh sb="0" eb="2">
      <t>ネンレイ</t>
    </rPh>
    <rPh sb="3" eb="4">
      <t>サイ</t>
    </rPh>
    <phoneticPr fontId="10"/>
  </si>
  <si>
    <t>保育士
資格
有･無</t>
    <rPh sb="0" eb="3">
      <t>ホイクシ</t>
    </rPh>
    <rPh sb="4" eb="6">
      <t>シカク</t>
    </rPh>
    <rPh sb="7" eb="10">
      <t>ウム</t>
    </rPh>
    <phoneticPr fontId="10"/>
  </si>
  <si>
    <t>その他資格</t>
    <rPh sb="0" eb="3">
      <t>ソノタ</t>
    </rPh>
    <rPh sb="3" eb="5">
      <t>シカク</t>
    </rPh>
    <phoneticPr fontId="10"/>
  </si>
  <si>
    <t>採用　　　年月日</t>
    <rPh sb="0" eb="2">
      <t>サイヨウ</t>
    </rPh>
    <rPh sb="5" eb="8">
      <t>ネンガッピ</t>
    </rPh>
    <phoneticPr fontId="10"/>
  </si>
  <si>
    <t>備考</t>
    <rPh sb="0" eb="2">
      <t>ビコウ</t>
    </rPh>
    <phoneticPr fontId="10"/>
  </si>
  <si>
    <t>園長</t>
    <rPh sb="0" eb="2">
      <t>エンチョウ</t>
    </rPh>
    <phoneticPr fontId="6"/>
  </si>
  <si>
    <t>主任保育士</t>
    <rPh sb="0" eb="2">
      <t>シュニン</t>
    </rPh>
    <rPh sb="2" eb="5">
      <t>ホイクシ</t>
    </rPh>
    <phoneticPr fontId="4"/>
  </si>
  <si>
    <t>保育士</t>
    <rPh sb="0" eb="3">
      <t>ホイクシ</t>
    </rPh>
    <phoneticPr fontId="4"/>
  </si>
  <si>
    <t>保育補助</t>
    <rPh sb="0" eb="2">
      <t>ホイク</t>
    </rPh>
    <rPh sb="2" eb="4">
      <t>ホジョ</t>
    </rPh>
    <phoneticPr fontId="4"/>
  </si>
  <si>
    <t>栄養士</t>
    <rPh sb="0" eb="3">
      <t>エイヨウシ</t>
    </rPh>
    <phoneticPr fontId="4"/>
  </si>
  <si>
    <t>調理員</t>
    <rPh sb="0" eb="3">
      <t>チョウリイン</t>
    </rPh>
    <phoneticPr fontId="4"/>
  </si>
  <si>
    <t>計</t>
    <rPh sb="0" eb="1">
      <t>ケイ</t>
    </rPh>
    <phoneticPr fontId="10"/>
  </si>
  <si>
    <t>※　　勤務形態について</t>
    <rPh sb="3" eb="5">
      <t>キンム</t>
    </rPh>
    <rPh sb="5" eb="6">
      <t>ケイ</t>
    </rPh>
    <rPh sb="6" eb="7">
      <t>タイ</t>
    </rPh>
    <phoneticPr fontId="10"/>
  </si>
  <si>
    <t>正     ：  正規職員</t>
    <rPh sb="0" eb="1">
      <t>セイ</t>
    </rPh>
    <rPh sb="9" eb="11">
      <t>セイキ</t>
    </rPh>
    <rPh sb="11" eb="13">
      <t>ショクイン</t>
    </rPh>
    <phoneticPr fontId="10"/>
  </si>
  <si>
    <t>正</t>
    <rPh sb="0" eb="1">
      <t>セイ</t>
    </rPh>
    <phoneticPr fontId="6"/>
  </si>
  <si>
    <t>常</t>
    <rPh sb="0" eb="1">
      <t>ツネ</t>
    </rPh>
    <phoneticPr fontId="6"/>
  </si>
  <si>
    <t>男</t>
    <rPh sb="0" eb="1">
      <t>オトコ</t>
    </rPh>
    <phoneticPr fontId="6"/>
  </si>
  <si>
    <t>有</t>
    <rPh sb="0" eb="1">
      <t>ア</t>
    </rPh>
    <phoneticPr fontId="6"/>
  </si>
  <si>
    <t>女</t>
    <rPh sb="0" eb="1">
      <t>オンナ</t>
    </rPh>
    <phoneticPr fontId="6"/>
  </si>
  <si>
    <t>無</t>
    <rPh sb="0" eb="1">
      <t>ナ</t>
    </rPh>
    <phoneticPr fontId="6"/>
  </si>
  <si>
    <t>非</t>
    <rPh sb="0" eb="1">
      <t>ヒ</t>
    </rPh>
    <phoneticPr fontId="6"/>
  </si>
  <si>
    <t>事務員</t>
    <rPh sb="0" eb="3">
      <t>ジムイン</t>
    </rPh>
    <phoneticPr fontId="6"/>
  </si>
  <si>
    <t>用務員</t>
    <rPh sb="0" eb="3">
      <t>ヨウムイン</t>
    </rPh>
    <phoneticPr fontId="6"/>
  </si>
  <si>
    <t>その他</t>
    <rPh sb="2" eb="3">
      <t>タ</t>
    </rPh>
    <phoneticPr fontId="6"/>
  </si>
  <si>
    <t>退職等
年月日</t>
    <rPh sb="0" eb="2">
      <t>タイショク</t>
    </rPh>
    <rPh sb="2" eb="3">
      <t>トウ</t>
    </rPh>
    <rPh sb="4" eb="7">
      <t>ネンガッピ</t>
    </rPh>
    <phoneticPr fontId="10"/>
  </si>
  <si>
    <t>4月</t>
    <rPh sb="1" eb="2">
      <t>ガツ</t>
    </rPh>
    <phoneticPr fontId="1"/>
  </si>
  <si>
    <t>5月</t>
  </si>
  <si>
    <t>6月</t>
  </si>
  <si>
    <t>7月</t>
  </si>
  <si>
    <t>8月</t>
  </si>
  <si>
    <t>9月</t>
  </si>
  <si>
    <t>10月</t>
  </si>
  <si>
    <t>11月</t>
  </si>
  <si>
    <t>12月</t>
  </si>
  <si>
    <t>1月</t>
  </si>
  <si>
    <t>2月</t>
  </si>
  <si>
    <t>3月</t>
  </si>
  <si>
    <t>正</t>
    <rPh sb="0" eb="1">
      <t>タダ</t>
    </rPh>
    <phoneticPr fontId="10"/>
  </si>
  <si>
    <t>常</t>
    <rPh sb="0" eb="1">
      <t>ジョウ</t>
    </rPh>
    <phoneticPr fontId="10"/>
  </si>
  <si>
    <t>男</t>
    <rPh sb="0" eb="1">
      <t>オトコ</t>
    </rPh>
    <phoneticPr fontId="10"/>
  </si>
  <si>
    <t>有</t>
    <rPh sb="0" eb="1">
      <t>アリ</t>
    </rPh>
    <phoneticPr fontId="10"/>
  </si>
  <si>
    <t>正</t>
    <rPh sb="0" eb="1">
      <t>セイ</t>
    </rPh>
    <phoneticPr fontId="10"/>
  </si>
  <si>
    <t>女</t>
    <rPh sb="0" eb="1">
      <t>オンナ</t>
    </rPh>
    <phoneticPr fontId="10"/>
  </si>
  <si>
    <t>無</t>
    <rPh sb="0" eb="1">
      <t>ナシ</t>
    </rPh>
    <phoneticPr fontId="10"/>
  </si>
  <si>
    <t>職種</t>
    <rPh sb="0" eb="2">
      <t>ショクシュ</t>
    </rPh>
    <phoneticPr fontId="1"/>
  </si>
  <si>
    <t>勤務形態</t>
    <rPh sb="0" eb="2">
      <t>キンム</t>
    </rPh>
    <rPh sb="2" eb="4">
      <t>ケイタイ</t>
    </rPh>
    <phoneticPr fontId="1"/>
  </si>
  <si>
    <t>選択</t>
    <rPh sb="0" eb="2">
      <t>センタク</t>
    </rPh>
    <phoneticPr fontId="1"/>
  </si>
  <si>
    <t>※　　職名と異なる業務に従事している職員については、備考欄にその旨を記載。</t>
    <rPh sb="3" eb="5">
      <t>ショクメイ</t>
    </rPh>
    <rPh sb="6" eb="7">
      <t>コト</t>
    </rPh>
    <rPh sb="9" eb="11">
      <t>ギョウム</t>
    </rPh>
    <rPh sb="12" eb="14">
      <t>ジュウジ</t>
    </rPh>
    <rPh sb="18" eb="20">
      <t>ショクイン</t>
    </rPh>
    <rPh sb="26" eb="29">
      <t>ビコウラン</t>
    </rPh>
    <rPh sb="30" eb="33">
      <t>ソノムネ</t>
    </rPh>
    <rPh sb="34" eb="36">
      <t>キサイ</t>
    </rPh>
    <phoneticPr fontId="6"/>
  </si>
  <si>
    <t>ちば保育園</t>
    <rPh sb="2" eb="5">
      <t>ホ</t>
    </rPh>
    <phoneticPr fontId="1"/>
  </si>
  <si>
    <t>保育士</t>
    <rPh sb="0" eb="2">
      <t>ホイク</t>
    </rPh>
    <rPh sb="2" eb="3">
      <t>シ</t>
    </rPh>
    <phoneticPr fontId="1"/>
  </si>
  <si>
    <t>パート  ：  正規職員以外</t>
    <rPh sb="8" eb="10">
      <t>セイキ</t>
    </rPh>
    <rPh sb="10" eb="12">
      <t>ショクイン</t>
    </rPh>
    <rPh sb="12" eb="14">
      <t>イガイ</t>
    </rPh>
    <phoneticPr fontId="10"/>
  </si>
  <si>
    <t>常     ：  1日6時間以上かつ月20日以上の勤務を行う職員</t>
    <rPh sb="0" eb="1">
      <t>ジョウ</t>
    </rPh>
    <rPh sb="10" eb="11">
      <t>ニチ</t>
    </rPh>
    <rPh sb="12" eb="14">
      <t>ジカン</t>
    </rPh>
    <rPh sb="14" eb="16">
      <t>イジョウ</t>
    </rPh>
    <rPh sb="18" eb="19">
      <t>ツキ</t>
    </rPh>
    <rPh sb="21" eb="22">
      <t>ニチ</t>
    </rPh>
    <rPh sb="22" eb="24">
      <t>イジョウ</t>
    </rPh>
    <rPh sb="25" eb="27">
      <t>キンム</t>
    </rPh>
    <rPh sb="28" eb="29">
      <t>オコナ</t>
    </rPh>
    <rPh sb="30" eb="32">
      <t>ショクイン</t>
    </rPh>
    <phoneticPr fontId="10"/>
  </si>
  <si>
    <t>非     ：  1日6時間未満または月20日未満の勤務を行う職員</t>
    <rPh sb="0" eb="1">
      <t>ヒ</t>
    </rPh>
    <rPh sb="10" eb="11">
      <t>ニチ</t>
    </rPh>
    <rPh sb="12" eb="14">
      <t>ジカン</t>
    </rPh>
    <rPh sb="14" eb="16">
      <t>ミマン</t>
    </rPh>
    <rPh sb="19" eb="20">
      <t>ツキ</t>
    </rPh>
    <rPh sb="22" eb="23">
      <t>ニチ</t>
    </rPh>
    <rPh sb="23" eb="25">
      <t>ミマン</t>
    </rPh>
    <rPh sb="26" eb="28">
      <t>キンム</t>
    </rPh>
    <rPh sb="29" eb="30">
      <t>オコナ</t>
    </rPh>
    <rPh sb="31" eb="33">
      <t>ショクイン</t>
    </rPh>
    <phoneticPr fontId="10"/>
  </si>
  <si>
    <t>園名</t>
    <rPh sb="0" eb="1">
      <t>エン</t>
    </rPh>
    <rPh sb="1" eb="2">
      <t>メイ</t>
    </rPh>
    <phoneticPr fontId="10"/>
  </si>
  <si>
    <t>要件緩和適用開始日</t>
    <rPh sb="0" eb="2">
      <t>ヨウケン</t>
    </rPh>
    <rPh sb="2" eb="4">
      <t>カンワ</t>
    </rPh>
    <rPh sb="4" eb="6">
      <t>テキヨウ</t>
    </rPh>
    <rPh sb="6" eb="8">
      <t>カイシ</t>
    </rPh>
    <rPh sb="8" eb="9">
      <t>ビ</t>
    </rPh>
    <phoneticPr fontId="1"/>
  </si>
  <si>
    <t>パート</t>
    <phoneticPr fontId="6"/>
  </si>
  <si>
    <t>要件緩和対象</t>
    <rPh sb="0" eb="2">
      <t>ヨウケン</t>
    </rPh>
    <rPh sb="2" eb="4">
      <t>カンワ</t>
    </rPh>
    <rPh sb="4" eb="6">
      <t>タイショウ</t>
    </rPh>
    <phoneticPr fontId="1"/>
  </si>
  <si>
    <t>給与改善対象者</t>
    <rPh sb="0" eb="2">
      <t>キュウヨ</t>
    </rPh>
    <rPh sb="2" eb="4">
      <t>カイゼン</t>
    </rPh>
    <rPh sb="4" eb="7">
      <t>タイショウシャ</t>
    </rPh>
    <phoneticPr fontId="1"/>
  </si>
  <si>
    <t>○</t>
  </si>
  <si>
    <t>採用等
年月日</t>
    <rPh sb="0" eb="2">
      <t>サイヨウ</t>
    </rPh>
    <rPh sb="2" eb="3">
      <t>トウ</t>
    </rPh>
    <rPh sb="4" eb="7">
      <t>ネンガッピ</t>
    </rPh>
    <phoneticPr fontId="10"/>
  </si>
  <si>
    <t>パート</t>
  </si>
  <si>
    <t>準保育士(延長含)</t>
    <rPh sb="0" eb="1">
      <t>ジュン</t>
    </rPh>
    <rPh sb="1" eb="4">
      <t>ホイクシ</t>
    </rPh>
    <rPh sb="5" eb="7">
      <t>エンチョウ</t>
    </rPh>
    <rPh sb="7" eb="8">
      <t>フク</t>
    </rPh>
    <phoneticPr fontId="1"/>
  </si>
  <si>
    <t>みなし保育士</t>
    <rPh sb="3" eb="6">
      <t>ホイクシ</t>
    </rPh>
    <phoneticPr fontId="1"/>
  </si>
  <si>
    <t>対象</t>
    <rPh sb="0" eb="2">
      <t>タイショウ</t>
    </rPh>
    <phoneticPr fontId="4"/>
  </si>
  <si>
    <t>合　　　　　　　計</t>
    <rPh sb="0" eb="1">
      <t>ゴウ</t>
    </rPh>
    <rPh sb="8" eb="9">
      <t>ケイ</t>
    </rPh>
    <phoneticPr fontId="4"/>
  </si>
  <si>
    <t>人数</t>
    <rPh sb="0" eb="2">
      <t>ニンズウ</t>
    </rPh>
    <phoneticPr fontId="1"/>
  </si>
  <si>
    <t>合計</t>
    <rPh sb="0" eb="2">
      <t>ゴウケイ</t>
    </rPh>
    <phoneticPr fontId="1"/>
  </si>
  <si>
    <t>月</t>
    <rPh sb="0" eb="1">
      <t>ツキ</t>
    </rPh>
    <phoneticPr fontId="1"/>
  </si>
  <si>
    <t>A</t>
  </si>
  <si>
    <t>B</t>
  </si>
  <si>
    <t>C</t>
  </si>
  <si>
    <t>D</t>
  </si>
  <si>
    <t>E</t>
  </si>
  <si>
    <t>F</t>
  </si>
  <si>
    <t>G</t>
  </si>
  <si>
    <t>H</t>
  </si>
  <si>
    <t>I</t>
  </si>
  <si>
    <t>看護師</t>
    <rPh sb="0" eb="3">
      <t>カンゴシ</t>
    </rPh>
    <phoneticPr fontId="1"/>
  </si>
  <si>
    <t>J</t>
  </si>
  <si>
    <t>K</t>
  </si>
  <si>
    <t>L</t>
  </si>
  <si>
    <t>M</t>
  </si>
  <si>
    <t>N</t>
  </si>
  <si>
    <t>O</t>
  </si>
  <si>
    <t>P</t>
  </si>
  <si>
    <t>Q</t>
  </si>
  <si>
    <t>R</t>
  </si>
  <si>
    <t>S</t>
  </si>
  <si>
    <t>T</t>
  </si>
  <si>
    <t>U</t>
  </si>
  <si>
    <t>V</t>
  </si>
  <si>
    <t>X</t>
  </si>
  <si>
    <t>Y</t>
  </si>
  <si>
    <t>幼稚園1種</t>
    <rPh sb="0" eb="3">
      <t>ヨウチエン</t>
    </rPh>
    <rPh sb="4" eb="5">
      <t>シュ</t>
    </rPh>
    <phoneticPr fontId="1"/>
  </si>
  <si>
    <t>看護師（みなし保育士）</t>
    <rPh sb="0" eb="3">
      <t>カンゴシ</t>
    </rPh>
    <rPh sb="7" eb="10">
      <t>ホイクシ</t>
    </rPh>
    <phoneticPr fontId="6"/>
  </si>
  <si>
    <t>准看護師（みなし保育士）</t>
    <rPh sb="0" eb="1">
      <t>ジュン</t>
    </rPh>
    <rPh sb="1" eb="4">
      <t>カンゴシ</t>
    </rPh>
    <rPh sb="8" eb="11">
      <t>ホイクシ</t>
    </rPh>
    <phoneticPr fontId="1"/>
  </si>
  <si>
    <t>保健師（みなし保育士）</t>
    <rPh sb="0" eb="3">
      <t>ホケンシ</t>
    </rPh>
    <rPh sb="7" eb="10">
      <t>ホイクシ</t>
    </rPh>
    <phoneticPr fontId="6"/>
  </si>
  <si>
    <t>保健師（みなし以外）</t>
    <rPh sb="0" eb="3">
      <t>ホケンシ</t>
    </rPh>
    <rPh sb="7" eb="9">
      <t>イガイ</t>
    </rPh>
    <phoneticPr fontId="6"/>
  </si>
  <si>
    <t>看護師（みなし以外）</t>
    <rPh sb="0" eb="3">
      <t>カンゴシ</t>
    </rPh>
    <rPh sb="7" eb="9">
      <t>イガイ</t>
    </rPh>
    <phoneticPr fontId="6"/>
  </si>
  <si>
    <t>准看護師（みなし以外）</t>
    <rPh sb="0" eb="1">
      <t>ジュン</t>
    </rPh>
    <rPh sb="1" eb="4">
      <t>カンゴシ</t>
    </rPh>
    <rPh sb="8" eb="10">
      <t>イガイ</t>
    </rPh>
    <phoneticPr fontId="1"/>
  </si>
  <si>
    <t>看護師</t>
    <rPh sb="0" eb="3">
      <t>カンゴシ</t>
    </rPh>
    <phoneticPr fontId="4"/>
  </si>
  <si>
    <t>家庭的保育者</t>
    <rPh sb="0" eb="3">
      <t>カテイテキ</t>
    </rPh>
    <rPh sb="3" eb="5">
      <t>ホイク</t>
    </rPh>
    <rPh sb="5" eb="6">
      <t>シャ</t>
    </rPh>
    <phoneticPr fontId="1"/>
  </si>
  <si>
    <t>民間保育施設職員現況調書</t>
    <rPh sb="0" eb="2">
      <t>ミンカン</t>
    </rPh>
    <rPh sb="2" eb="4">
      <t>ホイク</t>
    </rPh>
    <rPh sb="4" eb="6">
      <t>シセツ</t>
    </rPh>
    <rPh sb="6" eb="8">
      <t>ショクイン</t>
    </rPh>
    <rPh sb="7" eb="8">
      <t>テイショク</t>
    </rPh>
    <rPh sb="8" eb="10">
      <t>ゲンキョウ</t>
    </rPh>
    <rPh sb="10" eb="12">
      <t>チョウショ</t>
    </rPh>
    <phoneticPr fontId="10"/>
  </si>
  <si>
    <t>施設長</t>
    <rPh sb="0" eb="2">
      <t>シセツ</t>
    </rPh>
    <rPh sb="2" eb="3">
      <t>チョウ</t>
    </rPh>
    <phoneticPr fontId="1"/>
  </si>
  <si>
    <t>管理者</t>
    <rPh sb="0" eb="3">
      <t>カンリシャ</t>
    </rPh>
    <phoneticPr fontId="1"/>
  </si>
  <si>
    <t>県補助対象</t>
    <rPh sb="0" eb="1">
      <t>ケン</t>
    </rPh>
    <rPh sb="1" eb="3">
      <t>ホジョ</t>
    </rPh>
    <rPh sb="3" eb="5">
      <t>タイショウ</t>
    </rPh>
    <phoneticPr fontId="1"/>
  </si>
  <si>
    <t>市補助分</t>
    <rPh sb="0" eb="1">
      <t>シ</t>
    </rPh>
    <rPh sb="1" eb="3">
      <t>ホジョ</t>
    </rPh>
    <rPh sb="3" eb="4">
      <t>ブン</t>
    </rPh>
    <phoneticPr fontId="1"/>
  </si>
  <si>
    <t>県補助分</t>
    <rPh sb="0" eb="1">
      <t>ケン</t>
    </rPh>
    <rPh sb="1" eb="3">
      <t>ホジョ</t>
    </rPh>
    <rPh sb="3" eb="4">
      <t>ブン</t>
    </rPh>
    <phoneticPr fontId="1"/>
  </si>
  <si>
    <t>（あて先）　千 葉 市 長</t>
    <rPh sb="3" eb="4">
      <t>サキ</t>
    </rPh>
    <rPh sb="6" eb="7">
      <t>セン</t>
    </rPh>
    <rPh sb="8" eb="9">
      <t>ハ</t>
    </rPh>
    <rPh sb="10" eb="11">
      <t>シ</t>
    </rPh>
    <rPh sb="12" eb="13">
      <t>チョウ</t>
    </rPh>
    <phoneticPr fontId="10"/>
  </si>
  <si>
    <t>円</t>
    <rPh sb="0" eb="1">
      <t>エン</t>
    </rPh>
    <phoneticPr fontId="10"/>
  </si>
  <si>
    <t>・職員現況調書</t>
    <rPh sb="1" eb="3">
      <t>ショクイン</t>
    </rPh>
    <rPh sb="3" eb="5">
      <t>ゲンキョウ</t>
    </rPh>
    <rPh sb="5" eb="7">
      <t>チョウショ</t>
    </rPh>
    <phoneticPr fontId="1"/>
  </si>
  <si>
    <t>支払方法（労働月から）</t>
    <rPh sb="0" eb="2">
      <t>シハライ</t>
    </rPh>
    <rPh sb="2" eb="4">
      <t>ホウホウ</t>
    </rPh>
    <rPh sb="5" eb="7">
      <t>ロウドウ</t>
    </rPh>
    <rPh sb="7" eb="8">
      <t>ツキ</t>
    </rPh>
    <phoneticPr fontId="1"/>
  </si>
  <si>
    <t>-</t>
    <phoneticPr fontId="1"/>
  </si>
  <si>
    <t>H30.6.1～
産休・育休</t>
    <rPh sb="9" eb="11">
      <t>サンキュウ</t>
    </rPh>
    <rPh sb="12" eb="14">
      <t>イクキュウ</t>
    </rPh>
    <phoneticPr fontId="4"/>
  </si>
  <si>
    <t>派遣</t>
  </si>
  <si>
    <t>派遣保育士</t>
    <rPh sb="0" eb="2">
      <t>ハケン</t>
    </rPh>
    <rPh sb="2" eb="5">
      <t>ホイクシ</t>
    </rPh>
    <phoneticPr fontId="1"/>
  </si>
  <si>
    <t>派遣職員</t>
    <rPh sb="0" eb="2">
      <t>ハケン</t>
    </rPh>
    <rPh sb="2" eb="4">
      <t>ショクイン</t>
    </rPh>
    <phoneticPr fontId="1"/>
  </si>
  <si>
    <t>千葉市手当対象月数</t>
    <rPh sb="0" eb="3">
      <t>チバシ</t>
    </rPh>
    <rPh sb="3" eb="5">
      <t>テアテ</t>
    </rPh>
    <rPh sb="5" eb="7">
      <t>タイショウ</t>
    </rPh>
    <rPh sb="7" eb="8">
      <t>ツキ</t>
    </rPh>
    <rPh sb="8" eb="9">
      <t>スウ</t>
    </rPh>
    <phoneticPr fontId="1"/>
  </si>
  <si>
    <t>県補助対象者月数</t>
    <rPh sb="0" eb="1">
      <t>ケン</t>
    </rPh>
    <rPh sb="1" eb="3">
      <t>ホジョ</t>
    </rPh>
    <rPh sb="3" eb="5">
      <t>タイショウ</t>
    </rPh>
    <rPh sb="5" eb="6">
      <t>シャ</t>
    </rPh>
    <rPh sb="6" eb="8">
      <t>ツキスウ</t>
    </rPh>
    <phoneticPr fontId="1"/>
  </si>
  <si>
    <t>県補助</t>
    <rPh sb="0" eb="1">
      <t>ケン</t>
    </rPh>
    <rPh sb="1" eb="3">
      <t>ホジョ</t>
    </rPh>
    <phoneticPr fontId="1"/>
  </si>
  <si>
    <t>対象月数</t>
    <rPh sb="0" eb="2">
      <t>タイショウ</t>
    </rPh>
    <rPh sb="2" eb="3">
      <t>ツキ</t>
    </rPh>
    <rPh sb="3" eb="4">
      <t>スウ</t>
    </rPh>
    <phoneticPr fontId="1"/>
  </si>
  <si>
    <t>※千葉市使用欄</t>
    <rPh sb="1" eb="4">
      <t>チバシ</t>
    </rPh>
    <rPh sb="4" eb="6">
      <t>シヨウ</t>
    </rPh>
    <rPh sb="6" eb="7">
      <t>ラン</t>
    </rPh>
    <phoneticPr fontId="1"/>
  </si>
  <si>
    <t>≪入力方法≫</t>
    <rPh sb="1" eb="3">
      <t>ニュウリョク</t>
    </rPh>
    <rPh sb="3" eb="5">
      <t>ホウホウ</t>
    </rPh>
    <phoneticPr fontId="1"/>
  </si>
  <si>
    <t>更新日</t>
    <rPh sb="0" eb="3">
      <t>コウシンビ</t>
    </rPh>
    <phoneticPr fontId="1"/>
  </si>
  <si>
    <t>総数</t>
    <rPh sb="0" eb="2">
      <t>ソウスウ</t>
    </rPh>
    <phoneticPr fontId="1"/>
  </si>
  <si>
    <t>認可計</t>
    <rPh sb="0" eb="2">
      <t>ニンカ</t>
    </rPh>
    <rPh sb="2" eb="3">
      <t>ケイ</t>
    </rPh>
    <phoneticPr fontId="1"/>
  </si>
  <si>
    <t>認可外計</t>
    <rPh sb="0" eb="2">
      <t>ニンカ</t>
    </rPh>
    <rPh sb="2" eb="3">
      <t>ガイ</t>
    </rPh>
    <rPh sb="3" eb="4">
      <t>ケイ</t>
    </rPh>
    <phoneticPr fontId="1"/>
  </si>
  <si>
    <t>保育園</t>
    <rPh sb="0" eb="3">
      <t>ホイクエン</t>
    </rPh>
    <phoneticPr fontId="1"/>
  </si>
  <si>
    <t>幼保認こ</t>
    <rPh sb="0" eb="2">
      <t>ヨウホ</t>
    </rPh>
    <rPh sb="2" eb="3">
      <t>ニン</t>
    </rPh>
    <phoneticPr fontId="1"/>
  </si>
  <si>
    <t>幼稚認こ</t>
    <rPh sb="0" eb="2">
      <t>ヨウチ</t>
    </rPh>
    <phoneticPr fontId="1"/>
  </si>
  <si>
    <t>保育認こ</t>
    <rPh sb="0" eb="2">
      <t>ホイク</t>
    </rPh>
    <phoneticPr fontId="1"/>
  </si>
  <si>
    <t>地方認こ</t>
    <rPh sb="0" eb="2">
      <t>チホウ</t>
    </rPh>
    <phoneticPr fontId="1"/>
  </si>
  <si>
    <t>幼稚</t>
    <rPh sb="0" eb="2">
      <t>ヨウチ</t>
    </rPh>
    <phoneticPr fontId="1"/>
  </si>
  <si>
    <t>小規模</t>
    <rPh sb="0" eb="3">
      <t>ショウキボ</t>
    </rPh>
    <phoneticPr fontId="1"/>
  </si>
  <si>
    <t>事業所</t>
    <rPh sb="0" eb="3">
      <t>ジギョウショ</t>
    </rPh>
    <phoneticPr fontId="1"/>
  </si>
  <si>
    <t>家庭</t>
    <rPh sb="0" eb="2">
      <t>カテイ</t>
    </rPh>
    <phoneticPr fontId="1"/>
  </si>
  <si>
    <t>企業</t>
    <rPh sb="0" eb="2">
      <t>キギョウ</t>
    </rPh>
    <phoneticPr fontId="1"/>
  </si>
  <si>
    <t>ルーム</t>
    <phoneticPr fontId="1"/>
  </si>
  <si>
    <t>中央区</t>
    <rPh sb="0" eb="3">
      <t>チュウオウク</t>
    </rPh>
    <phoneticPr fontId="42"/>
  </si>
  <si>
    <t>花見川区</t>
    <rPh sb="0" eb="3">
      <t>ハナミガワ</t>
    </rPh>
    <rPh sb="3" eb="4">
      <t>ク</t>
    </rPh>
    <phoneticPr fontId="42"/>
  </si>
  <si>
    <t>稲毛区</t>
    <rPh sb="0" eb="2">
      <t>イナゲ</t>
    </rPh>
    <rPh sb="2" eb="3">
      <t>ク</t>
    </rPh>
    <phoneticPr fontId="42"/>
  </si>
  <si>
    <t>若葉区</t>
    <rPh sb="0" eb="2">
      <t>ワカバ</t>
    </rPh>
    <rPh sb="2" eb="3">
      <t>ク</t>
    </rPh>
    <phoneticPr fontId="42"/>
  </si>
  <si>
    <t>緑区</t>
    <rPh sb="0" eb="1">
      <t>ミドリ</t>
    </rPh>
    <rPh sb="1" eb="2">
      <t>ク</t>
    </rPh>
    <phoneticPr fontId="42"/>
  </si>
  <si>
    <t>美浜区</t>
    <rPh sb="0" eb="2">
      <t>ミハマ</t>
    </rPh>
    <rPh sb="2" eb="3">
      <t>ク</t>
    </rPh>
    <phoneticPr fontId="42"/>
  </si>
  <si>
    <t>幼稚園型認定こども園</t>
  </si>
  <si>
    <t>小規模保育事業</t>
  </si>
  <si>
    <t>事業所内保育事業</t>
  </si>
  <si>
    <t>院内保育園</t>
  </si>
  <si>
    <t>幼保連携型認定こども園　植草学園大学附属弁天こども園</t>
  </si>
  <si>
    <t>認定こども園　葵幼稚園</t>
  </si>
  <si>
    <t>青葉の森保育館</t>
  </si>
  <si>
    <t>千葉医療センターつばき保育園</t>
  </si>
  <si>
    <t>保育ハウス　ひよこ</t>
  </si>
  <si>
    <t>はっぴぃルーム本千葉駅前園</t>
  </si>
  <si>
    <t>みどり保育園</t>
  </si>
  <si>
    <t>認定こども園　さつきが丘幼稚園</t>
  </si>
  <si>
    <t>由田学園千葉幼稚園</t>
  </si>
  <si>
    <t>Kid's Patio まくはり園</t>
  </si>
  <si>
    <t>幕張おおぞら保育園</t>
  </si>
  <si>
    <t>稲毛保育園</t>
  </si>
  <si>
    <t>幼保連携型認定こども園　ウィズダムナーサリースクール</t>
  </si>
  <si>
    <t>認定こども園　小ばと幼稚園</t>
  </si>
  <si>
    <t>園生幼稚園附属園生保育園</t>
  </si>
  <si>
    <t>ちびっこランド稲毛愛教園</t>
  </si>
  <si>
    <t>旭ヶ丘保育園</t>
  </si>
  <si>
    <t>認定こども園　みつわ台幼稚園</t>
  </si>
  <si>
    <t>エデュケア・チルドレンズ・ハウス　にじ</t>
  </si>
  <si>
    <t>わかくさ保育園</t>
  </si>
  <si>
    <t>認定こども園　白梅幼稚園</t>
  </si>
  <si>
    <t>認定こども園　ほまれ幼稚園</t>
  </si>
  <si>
    <t>認定こども園　かしの木学園　かしの木園</t>
  </si>
  <si>
    <t>森のおうち　コッコロ</t>
  </si>
  <si>
    <t>ひまわり保育室</t>
  </si>
  <si>
    <t>まきの木えん</t>
  </si>
  <si>
    <t>リトルガーデンおゆみ野</t>
  </si>
  <si>
    <t>幼保連携型認定こども園　幕張海浜こども園</t>
  </si>
  <si>
    <t>認定こども園　あいりす幼稚園</t>
  </si>
  <si>
    <t>美浜ナーサリーささえ愛</t>
  </si>
  <si>
    <t>SOLTILO GSA International School</t>
  </si>
  <si>
    <t>リトルガーデン幕張</t>
  </si>
  <si>
    <t>今井保育園</t>
  </si>
  <si>
    <t>認定こども園　はまの幼稚園</t>
  </si>
  <si>
    <t>認定こども園　仁戸名幼稚園</t>
  </si>
  <si>
    <t>うみかぜ南町保育園</t>
  </si>
  <si>
    <t>アベニールガーデン　蘇我</t>
  </si>
  <si>
    <t>ちどり保育園</t>
  </si>
  <si>
    <t>認定こども園　まこと第三幼稚園</t>
  </si>
  <si>
    <t>星のおうち幕張</t>
  </si>
  <si>
    <t>作草部保育園</t>
  </si>
  <si>
    <t>認定こども園　稲毛すみれ幼稚園</t>
  </si>
  <si>
    <t>アストロミニキャンプ小仲台</t>
  </si>
  <si>
    <t>ぴょこたんランド</t>
  </si>
  <si>
    <t>若竹保育園</t>
  </si>
  <si>
    <t>べびぃまーむ</t>
  </si>
  <si>
    <t>おうちほいく　ふたば</t>
  </si>
  <si>
    <t>おゆみ野保育園</t>
  </si>
  <si>
    <t>認定こども園　キッズビレッジ</t>
  </si>
  <si>
    <t>認定こども園　鏡戸幼稚園</t>
  </si>
  <si>
    <t>ミルキーウェイ</t>
  </si>
  <si>
    <t>みどりの森めばえ保育園</t>
  </si>
  <si>
    <t>幼保連携型認定こども園　打瀬保育園</t>
  </si>
  <si>
    <t>認定こども園　高洲幼稚園</t>
  </si>
  <si>
    <t>スクルドエンジェル検見川浜園</t>
  </si>
  <si>
    <t>いそべのおうち</t>
  </si>
  <si>
    <t>千葉寺保育園</t>
  </si>
  <si>
    <t>認定こども園　ひまわり幼稚園</t>
  </si>
  <si>
    <t xml:space="preserve">ジョイア　千葉園 </t>
  </si>
  <si>
    <t>みらいのまち保育園　鶴沢</t>
  </si>
  <si>
    <t>幕張いもっこ保育園</t>
  </si>
  <si>
    <t>認定こども園　まこと第二幼稚園</t>
  </si>
  <si>
    <t>キッズスペース・ウィーピー幕張本郷</t>
  </si>
  <si>
    <t>南小中台保育園</t>
  </si>
  <si>
    <t>認定こども園　山王幼稚園</t>
  </si>
  <si>
    <t>ハニーキッズ草野園</t>
  </si>
  <si>
    <t>ナーサリーホーム稲毛東</t>
  </si>
  <si>
    <t>みつわ台保育園</t>
  </si>
  <si>
    <t>小規模保育　ひまわりえん</t>
  </si>
  <si>
    <t>おうちほいく　もみじのて</t>
  </si>
  <si>
    <t>ナーセリー鏡戸</t>
  </si>
  <si>
    <t>認定こども園　明徳土気こども園</t>
  </si>
  <si>
    <t>ちいさなおうち　ふたば</t>
  </si>
  <si>
    <t>千葉南病院クニナ保育園</t>
  </si>
  <si>
    <t>まどか保育園</t>
  </si>
  <si>
    <t>幼保連携型認定こども園　千葉女子専門学校附属聖こども園</t>
  </si>
  <si>
    <t>認定こども園　高浜幼稚園</t>
  </si>
  <si>
    <t>オーチャード・キッズ稲毛海岸園</t>
  </si>
  <si>
    <t>慈光保育園</t>
  </si>
  <si>
    <t>認定こども園　千葉明徳短期大学附属幼稚園</t>
  </si>
  <si>
    <t>ぷち・いろは</t>
  </si>
  <si>
    <t>ひまわり保育園・ちば</t>
  </si>
  <si>
    <t>幕張本郷きらきら保育園</t>
  </si>
  <si>
    <t>認定こども園　花見川ちぐさ幼稚園</t>
  </si>
  <si>
    <t>にじいろキャンディ検見川園</t>
  </si>
  <si>
    <t>山王保育園</t>
  </si>
  <si>
    <t>認定こども園　土岐幼稚園</t>
  </si>
  <si>
    <t>スクルドエンジェル稲毛駅前園</t>
  </si>
  <si>
    <t xml:space="preserve">稲毛幼稚園附属　稲毛くれよんナーサリー </t>
  </si>
  <si>
    <t>たいよう保育園</t>
  </si>
  <si>
    <t>みつばちキッズ</t>
  </si>
  <si>
    <t>こどものいえ　おあふ</t>
  </si>
  <si>
    <t>なぎさ保育園</t>
  </si>
  <si>
    <t>認定こども園　千葉さざなみ幼稚園</t>
  </si>
  <si>
    <t>松ケ丘保育園</t>
  </si>
  <si>
    <t>認定こども園　登戸幼稚園</t>
  </si>
  <si>
    <t>星のおうち千葉中央</t>
  </si>
  <si>
    <t>ぽっぽランドちば</t>
  </si>
  <si>
    <t>泉保育園</t>
  </si>
  <si>
    <t>マミー＆ミー幕張園</t>
  </si>
  <si>
    <t>チャイルド・ガーデン保育園</t>
  </si>
  <si>
    <t>稲毛ふわり保育室</t>
  </si>
  <si>
    <t>すずらん保育園</t>
  </si>
  <si>
    <t>サンライズキッズ 都賀園</t>
  </si>
  <si>
    <t>明和輝保育園</t>
  </si>
  <si>
    <t>童夢ガーデン　おゆみ野</t>
  </si>
  <si>
    <t>もみじ保育園</t>
  </si>
  <si>
    <t>認定こども園　真砂幼稚園</t>
  </si>
  <si>
    <t>ひなたぼっこ保育園</t>
  </si>
  <si>
    <t>認定こども園　松ヶ丘幼稚園</t>
  </si>
  <si>
    <t>そらまめ千葉西口駅前園</t>
  </si>
  <si>
    <t>新検見川すきっぷ保育園</t>
  </si>
  <si>
    <t>キッズフィールド幕張みなみ園</t>
  </si>
  <si>
    <t>ウィズダムアリス園</t>
  </si>
  <si>
    <t>キッズマーム保育園</t>
  </si>
  <si>
    <t>都賀サンフラワー保育室</t>
  </si>
  <si>
    <t>グレース保育園</t>
  </si>
  <si>
    <t>みらい保育園</t>
  </si>
  <si>
    <t>チューリップのおうちえん</t>
  </si>
  <si>
    <t>はまかぜ保育園</t>
  </si>
  <si>
    <t>認定こども園　都幼稚園</t>
  </si>
  <si>
    <t>千葉わくわく園</t>
  </si>
  <si>
    <t>幕張本郷ナーサリー</t>
  </si>
  <si>
    <t>てぃだまちキッズ新検見川駅前</t>
  </si>
  <si>
    <t>稲毛すきっぷ保育園</t>
  </si>
  <si>
    <t>千葉聖心保育園</t>
  </si>
  <si>
    <t>真生保育園</t>
  </si>
  <si>
    <t>アスク海浜幕張保育園</t>
  </si>
  <si>
    <t>明徳浜野駅保育園</t>
  </si>
  <si>
    <t>ほのぼのたんぽぽほいくえん</t>
  </si>
  <si>
    <t>星のおうち幕張北</t>
  </si>
  <si>
    <t>稲毛ひだまり保育園</t>
  </si>
  <si>
    <t>都賀保育園</t>
  </si>
  <si>
    <t>アップルナースリー検見川浜保育園</t>
  </si>
  <si>
    <t>ナーサリーホーム稲毛海岸</t>
  </si>
  <si>
    <t>スクルドエンジェル保育園幕張園</t>
  </si>
  <si>
    <t>幕張本郷なないろ保育室</t>
  </si>
  <si>
    <t>ミルキーホーム都賀園</t>
  </si>
  <si>
    <t>おゆみ野すきっぷ保育園</t>
  </si>
  <si>
    <t>みらいつむぎ検見川浜園</t>
  </si>
  <si>
    <t>いろは保育園</t>
  </si>
  <si>
    <t>ほしのこキッズルーム</t>
  </si>
  <si>
    <t>幕張本郷ひだまり園</t>
  </si>
  <si>
    <t>ししの子保育園</t>
  </si>
  <si>
    <t>まほろばのお日さま保育園</t>
  </si>
  <si>
    <t>たかし保育園稲毛海岸</t>
  </si>
  <si>
    <t>ローゼンそが保育園</t>
  </si>
  <si>
    <t>西千葉たんぽぽ保育室</t>
  </si>
  <si>
    <t>ぴょんぴょん保育園</t>
  </si>
  <si>
    <t>アストロナーサリー小仲台</t>
  </si>
  <si>
    <t>マミー＆ミー西都賀保育園</t>
  </si>
  <si>
    <t>美光保育園</t>
  </si>
  <si>
    <t>第２幕張海浜保育園</t>
  </si>
  <si>
    <t>幕張本郷すきっぷ保育園</t>
  </si>
  <si>
    <t>チャイルドケアセンター プレイディア</t>
  </si>
  <si>
    <t>若葉保育園</t>
  </si>
  <si>
    <t>あおぞら保育園</t>
  </si>
  <si>
    <t>なのはな保育園</t>
  </si>
  <si>
    <t>ピラミッドメソッド千葉保育園</t>
  </si>
  <si>
    <t>花見川さくら学園保育園</t>
  </si>
  <si>
    <t>ほのぼのくるみのおうち</t>
  </si>
  <si>
    <t>アストロキャンプ稲毛東保育園</t>
  </si>
  <si>
    <t>都賀せいわ保育園</t>
  </si>
  <si>
    <t>テンダーラビング保育園誉田</t>
  </si>
  <si>
    <t>キッズガーデン海浜幕張保育園</t>
  </si>
  <si>
    <t>ルーチェ保育園千葉新田町</t>
  </si>
  <si>
    <t>Ｋｉｄｓ　Ｒｅｓｏｒｔ　ＳＯＧＡ</t>
  </si>
  <si>
    <t>日乃出保育園</t>
  </si>
  <si>
    <t>新検見川駅前キッズルーム</t>
  </si>
  <si>
    <t>スクルドエンジェル保育園稲毛園</t>
  </si>
  <si>
    <t>やまどり保育園</t>
  </si>
  <si>
    <t>誉田おもいやり保育園</t>
  </si>
  <si>
    <t>ふぇりーちぇほいくえん</t>
  </si>
  <si>
    <t>キートスチャイルドケア新千葉</t>
  </si>
  <si>
    <t>検見川わくわく保育園</t>
  </si>
  <si>
    <t>どれみ園</t>
  </si>
  <si>
    <t>ＫＯＲＵ保育園</t>
  </si>
  <si>
    <t>マリア保育園</t>
  </si>
  <si>
    <t>さくらんぼ保育園</t>
  </si>
  <si>
    <t>京進のほいくえん　HOPPA幕張ベイパーク</t>
  </si>
  <si>
    <t>寒川保育園</t>
  </si>
  <si>
    <t>梅乃園幼稚園附属０・１・２ﾅｰｻﾘｰ</t>
  </si>
  <si>
    <t>キートスチャイルドケア幕張本郷</t>
  </si>
  <si>
    <t>新検見川駅北口キッズランド</t>
  </si>
  <si>
    <t>稲毛こどもの木保育園</t>
  </si>
  <si>
    <t>キートスチャイルドケア桜木</t>
  </si>
  <si>
    <t>げんき保育園</t>
  </si>
  <si>
    <t>Kids Resort CHIBADERA</t>
  </si>
  <si>
    <t>京進のほいくえんＨＯＰＰＡ幕張町5丁目</t>
  </si>
  <si>
    <t>ほしぞらの丘</t>
  </si>
  <si>
    <t>稲毛キッズマーム保育園</t>
  </si>
  <si>
    <t>小倉台　いろは保育園</t>
  </si>
  <si>
    <t>マミー＆ミーおゆみ野保育園</t>
  </si>
  <si>
    <t>本千葉エンゼルホーム保育園</t>
  </si>
  <si>
    <t>蘇我うらら保育室</t>
  </si>
  <si>
    <t>京進のほいくえんＨＯＰＰＡ幕張本郷駅前</t>
  </si>
  <si>
    <t>キートスチャイルドケア園生町</t>
  </si>
  <si>
    <t>つぐみ保育園</t>
  </si>
  <si>
    <t>かるがも保育園　おゆみ野園</t>
  </si>
  <si>
    <t>キートスチャイルドケア新田町</t>
  </si>
  <si>
    <t>かるがも蘇我園</t>
  </si>
  <si>
    <t>千葉検見川雲母保育園</t>
  </si>
  <si>
    <t>千葉稲毛雲母保育園</t>
  </si>
  <si>
    <t>みつばち保育園　若葉</t>
  </si>
  <si>
    <t>そが中央保育園</t>
  </si>
  <si>
    <t>植草学園　このはの家</t>
  </si>
  <si>
    <t>かえで保育園幕張本郷</t>
  </si>
  <si>
    <t>ナーサリーホーム園生保育園</t>
  </si>
  <si>
    <t>アンファンジュール保育園おゆみ野</t>
  </si>
  <si>
    <t>すえひろ保育園</t>
  </si>
  <si>
    <t>すまいるキャンディ保育園</t>
  </si>
  <si>
    <t>小ばと会なでしこ保育園</t>
  </si>
  <si>
    <t>ぽかぽか保育園おてんとさん</t>
  </si>
  <si>
    <t>千葉こども保育園</t>
  </si>
  <si>
    <t>キッズルーム蘇我わかば</t>
  </si>
  <si>
    <t>かえで保育園幕張本郷６丁目</t>
  </si>
  <si>
    <t>作草部アーク保育園</t>
  </si>
  <si>
    <t>ドルフィンキッズ保育園</t>
  </si>
  <si>
    <t>にじのいろ保育園</t>
  </si>
  <si>
    <t>ししの子保育園　小中台町</t>
  </si>
  <si>
    <t>あすみ東保育園</t>
  </si>
  <si>
    <t>植草学園千葉駅保育園</t>
  </si>
  <si>
    <t>かえで保育園まくはり</t>
  </si>
  <si>
    <t>ナーサリーホーム小仲台</t>
  </si>
  <si>
    <t>キートスチャイルドケアおゆみ野南</t>
  </si>
  <si>
    <t>大森保育園</t>
  </si>
  <si>
    <t>かえで保育園はなぞの</t>
  </si>
  <si>
    <t>認可保育園　みどりまち</t>
  </si>
  <si>
    <t>東千葉雲母保育園</t>
  </si>
  <si>
    <t>希望の子保育園</t>
  </si>
  <si>
    <t>アストロベースキャンプ保育園</t>
  </si>
  <si>
    <t>レイモンド汐見丘保育園</t>
  </si>
  <si>
    <t>子どものまきば保育園</t>
  </si>
  <si>
    <t>K's garden蘇我保育園</t>
  </si>
  <si>
    <t>かるがも保育園　鎌取園</t>
  </si>
  <si>
    <t>ほしのこ保育園</t>
  </si>
  <si>
    <t>クニナたかだの森保育園</t>
  </si>
  <si>
    <t>椿森保育園</t>
  </si>
  <si>
    <t>アンファンジュール保育園弁天</t>
  </si>
  <si>
    <t>京進のほいくえんHOPPAガーデンビュー千葉駅前</t>
  </si>
  <si>
    <t>ルーム</t>
  </si>
  <si>
    <t>260-0854</t>
  </si>
  <si>
    <t>中央区長洲1-24-12 今井ﾋﾞﾙ1F</t>
  </si>
  <si>
    <t>262-0032</t>
  </si>
  <si>
    <t>花見川区幕張町6-291-2 ﾆｭｰｳｨﾝｸﾞ幕張2F</t>
  </si>
  <si>
    <t>263-0031</t>
  </si>
  <si>
    <t>稲毛区稲毛東5-1-4 斉藤ﾋﾞﾙ1F</t>
  </si>
  <si>
    <t>263-0021</t>
  </si>
  <si>
    <t>稲毛区轟町4‐6‐23グランドメゾンとどろき201</t>
  </si>
  <si>
    <t>266-0033</t>
  </si>
  <si>
    <t>緑区おゆみ野南2-12-1</t>
  </si>
  <si>
    <t>261-0023</t>
  </si>
  <si>
    <t>美浜区中瀬1-6 m BAY POINT 幕張１F</t>
  </si>
  <si>
    <t/>
  </si>
  <si>
    <t>0003002</t>
  </si>
  <si>
    <t>（福）千葉愛育会</t>
  </si>
  <si>
    <t>千葉市中央区院内2-5-6</t>
  </si>
  <si>
    <t>理事長</t>
  </si>
  <si>
    <t>日高　正和</t>
  </si>
  <si>
    <t>0003003</t>
  </si>
  <si>
    <t>ZQR73107</t>
  </si>
  <si>
    <t>千葉市若葉区都賀１丁目１番１号</t>
  </si>
  <si>
    <t>0003004</t>
  </si>
  <si>
    <t>CDK82118</t>
  </si>
  <si>
    <t>（福）桜育心福祉会</t>
  </si>
  <si>
    <t>0003005</t>
  </si>
  <si>
    <t>OUM73320</t>
  </si>
  <si>
    <t>（学）城徳学園</t>
  </si>
  <si>
    <t>千葉市美浜区磯辺7丁目16-1</t>
  </si>
  <si>
    <t>相原　美惠子</t>
  </si>
  <si>
    <t>0003006</t>
  </si>
  <si>
    <t>OHO17483</t>
  </si>
  <si>
    <t>（福）八越会</t>
  </si>
  <si>
    <t>千葉市花見川区検見川町3-331-4</t>
  </si>
  <si>
    <t>吉岡　正夫</t>
  </si>
  <si>
    <t>0003007</t>
  </si>
  <si>
    <t>UVI87802</t>
  </si>
  <si>
    <t>（福）いまい福祉会</t>
  </si>
  <si>
    <t>千葉市中央区今井2-12-7</t>
  </si>
  <si>
    <t>大森　喜久代</t>
  </si>
  <si>
    <t>0003008</t>
  </si>
  <si>
    <t>DRP38041</t>
  </si>
  <si>
    <t>（福）若葉福祉会</t>
  </si>
  <si>
    <t>千葉市若葉区若松町３３６</t>
  </si>
  <si>
    <t>山﨑　淳一</t>
  </si>
  <si>
    <t>0003009</t>
  </si>
  <si>
    <t>JUU68835</t>
  </si>
  <si>
    <t>（福）千葉寺福祉会</t>
  </si>
  <si>
    <t>千葉市中央区末広4-17-3</t>
  </si>
  <si>
    <t>0003010</t>
  </si>
  <si>
    <t>BXV52482</t>
  </si>
  <si>
    <t>（福）龍澤園</t>
  </si>
  <si>
    <t>千葉市中央区大巌寺町457-5</t>
  </si>
  <si>
    <t>（福）富岳会</t>
  </si>
  <si>
    <t>吉江　規隆</t>
  </si>
  <si>
    <t>（福）聖心福祉会</t>
  </si>
  <si>
    <t>藤井　二佐枝</t>
  </si>
  <si>
    <t>0003014</t>
  </si>
  <si>
    <t>FPM50479</t>
  </si>
  <si>
    <t>（福）豊福祉会</t>
  </si>
  <si>
    <t>千葉市若葉区みつわ台5-8-8</t>
  </si>
  <si>
    <t>御園　愛子</t>
  </si>
  <si>
    <t>0003015</t>
  </si>
  <si>
    <t>EDJ94806</t>
  </si>
  <si>
    <t>（福）高洲福祉会</t>
  </si>
  <si>
    <t>千葉市美浜区高洲1-15-2</t>
  </si>
  <si>
    <t>樋口　正春</t>
  </si>
  <si>
    <t>0003016</t>
  </si>
  <si>
    <t>TFW89311</t>
  </si>
  <si>
    <t>（福）如水福祉会</t>
  </si>
  <si>
    <t>千葉市緑区大椎町1199-2</t>
  </si>
  <si>
    <t>行木　道嗣</t>
  </si>
  <si>
    <t>0003017</t>
  </si>
  <si>
    <t>LYW86869</t>
  </si>
  <si>
    <t>（福）千葉福祉会</t>
  </si>
  <si>
    <t>千葉市若葉区みつわ台3-12-1</t>
  </si>
  <si>
    <t>0003018</t>
  </si>
  <si>
    <t>GMN43745</t>
  </si>
  <si>
    <t>（福）清流福祉会</t>
  </si>
  <si>
    <t>千葉市中央区松ケ丘町563-1</t>
  </si>
  <si>
    <t>渡辺　光範</t>
  </si>
  <si>
    <t>0003019</t>
  </si>
  <si>
    <t>MSL97981</t>
  </si>
  <si>
    <t>（福）扶葉福祉会</t>
  </si>
  <si>
    <t>千葉市稲毛区作草部町698-3</t>
  </si>
  <si>
    <t>木村　秀二</t>
  </si>
  <si>
    <t>0003020</t>
  </si>
  <si>
    <t>SBI45276</t>
  </si>
  <si>
    <t>（福）精粋福祉会</t>
  </si>
  <si>
    <t>千葉市若葉区若松町2106-3</t>
  </si>
  <si>
    <t>赤塚　美枝子</t>
  </si>
  <si>
    <t>0003021</t>
  </si>
  <si>
    <t>KEO32845</t>
  </si>
  <si>
    <t>（福）愛誠福祉会</t>
  </si>
  <si>
    <t>千葉市美浜区高浜4-4-1</t>
  </si>
  <si>
    <t>0003022</t>
  </si>
  <si>
    <t>XBE59699</t>
  </si>
  <si>
    <t>（福）南小中台福祉会</t>
  </si>
  <si>
    <t>千葉市稲毛区小仲台8-21-1</t>
  </si>
  <si>
    <t>原　八代重</t>
  </si>
  <si>
    <t>0003023</t>
  </si>
  <si>
    <t>BBR39055</t>
  </si>
  <si>
    <t>（福）光楓福祉会</t>
  </si>
  <si>
    <t>千葉市美浜区磯辺5-14-5</t>
  </si>
  <si>
    <t>0003024</t>
  </si>
  <si>
    <t>CKX61247</t>
  </si>
  <si>
    <t>（福）おゆみ野福祉会</t>
  </si>
  <si>
    <t>千葉市緑区おゆみ野２－７</t>
  </si>
  <si>
    <t>長谷川　光男</t>
  </si>
  <si>
    <t>0003025</t>
  </si>
  <si>
    <t>BHA26951</t>
  </si>
  <si>
    <t>（福）鏡明福祉会</t>
  </si>
  <si>
    <t>千葉市緑区あすみが丘4-21-1</t>
  </si>
  <si>
    <t>片岡  美子</t>
  </si>
  <si>
    <t>AXA56260</t>
  </si>
  <si>
    <t>（福）あかね福祉会</t>
  </si>
  <si>
    <t>篠原　昌敏</t>
  </si>
  <si>
    <t>0003028</t>
  </si>
  <si>
    <t>KGN74684</t>
  </si>
  <si>
    <t>（福）健善富会</t>
  </si>
  <si>
    <t>千葉市緑区おゆみ野中央７丁目３０</t>
  </si>
  <si>
    <t>0003029</t>
  </si>
  <si>
    <t>YIT30592</t>
  </si>
  <si>
    <t>（福）豊樹園</t>
  </si>
  <si>
    <t>千葉市稲毛区山王町153-16</t>
  </si>
  <si>
    <t>伊藤　政義</t>
  </si>
  <si>
    <t>0003030</t>
  </si>
  <si>
    <t>SNA33488</t>
  </si>
  <si>
    <t>（学）誠真学園</t>
  </si>
  <si>
    <t>千葉市稲毛区小仲台8-20-1</t>
  </si>
  <si>
    <t>中村　喜一郎</t>
  </si>
  <si>
    <t>0003032</t>
  </si>
  <si>
    <t>HKD50513</t>
  </si>
  <si>
    <t>（福）小ばと会</t>
  </si>
  <si>
    <t>千葉市緑区おゆみ野中央2-7-7</t>
  </si>
  <si>
    <t>村松　重彦</t>
  </si>
  <si>
    <t>0003033</t>
  </si>
  <si>
    <t>QBE21358</t>
  </si>
  <si>
    <t>千葉市中央区新町17-12</t>
  </si>
  <si>
    <t>髙橋　進一</t>
  </si>
  <si>
    <t>1210543</t>
  </si>
  <si>
    <t>ZFX34139</t>
  </si>
  <si>
    <t>千葉市中央区新宿２－５－１３　アスセナビル２階</t>
  </si>
  <si>
    <t>代表理事</t>
  </si>
  <si>
    <t>0003037</t>
  </si>
  <si>
    <t>NZM88542</t>
  </si>
  <si>
    <t>千葉市中央区中央港1-24-14 シースケープ千葉みなと1階</t>
  </si>
  <si>
    <t>0003038</t>
  </si>
  <si>
    <t>HEQ44766</t>
  </si>
  <si>
    <t>（株）こどもの森</t>
  </si>
  <si>
    <t>東京都国分寺市光町2-5-1</t>
  </si>
  <si>
    <t>代表取締役</t>
  </si>
  <si>
    <t>久芳　敬裕</t>
  </si>
  <si>
    <t>0003039</t>
  </si>
  <si>
    <t>GAL40817</t>
  </si>
  <si>
    <t>千葉市若葉区西都賀3-17-12</t>
  </si>
  <si>
    <t>代表取締役社長</t>
  </si>
  <si>
    <t>西村　政雄</t>
  </si>
  <si>
    <t>0003040</t>
  </si>
  <si>
    <t>LED61049</t>
  </si>
  <si>
    <t>0003041</t>
  </si>
  <si>
    <t>IIB56166</t>
  </si>
  <si>
    <t>（学）千葉明徳学園</t>
  </si>
  <si>
    <t>千葉市中央区南生実町1412番地</t>
  </si>
  <si>
    <t>福中　儀明</t>
  </si>
  <si>
    <t>0003042</t>
  </si>
  <si>
    <t>UYY54765</t>
  </si>
  <si>
    <t>（福）まくはり福志会</t>
  </si>
  <si>
    <t>千葉市花見川区幕張町4-608-1</t>
  </si>
  <si>
    <t>志村　学</t>
  </si>
  <si>
    <t>0003043</t>
  </si>
  <si>
    <t>SWV83109</t>
  </si>
  <si>
    <t>（株）俊英館</t>
  </si>
  <si>
    <t>東京都板橋区小茂根4-9-2　セガミビル3F</t>
  </si>
  <si>
    <t>0003044</t>
  </si>
  <si>
    <t>NWA13485</t>
  </si>
  <si>
    <t>（福）弘恕会</t>
  </si>
  <si>
    <t>千葉市若葉区みつわ台３－６</t>
  </si>
  <si>
    <t>森島　弘道</t>
  </si>
  <si>
    <t>0003045</t>
  </si>
  <si>
    <t>LYC38169</t>
  </si>
  <si>
    <t>千葉市緑区おゆみ野南５－２９－１</t>
  </si>
  <si>
    <t>0003046</t>
  </si>
  <si>
    <t>YSB76072</t>
  </si>
  <si>
    <t>（有）もっくもっく</t>
  </si>
  <si>
    <t>浦安市北栄1丁目11-24　第2吉田ビル3F</t>
  </si>
  <si>
    <t>0003047</t>
  </si>
  <si>
    <t>DBZ89497</t>
  </si>
  <si>
    <t>0003048</t>
  </si>
  <si>
    <t>DGI14719</t>
  </si>
  <si>
    <t>（福）大きな家族</t>
  </si>
  <si>
    <t>間山　有子</t>
  </si>
  <si>
    <t>0003049</t>
  </si>
  <si>
    <t>YXO54585</t>
  </si>
  <si>
    <t>千葉市稲毛区小仲台5－3－2</t>
  </si>
  <si>
    <t>迫田　健太郎</t>
  </si>
  <si>
    <t>0003051</t>
  </si>
  <si>
    <t>RUR26500</t>
  </si>
  <si>
    <t>千葉市中央区蘇我5丁目44番2号</t>
  </si>
  <si>
    <t>0003052</t>
  </si>
  <si>
    <t>KTF40020</t>
  </si>
  <si>
    <t>0003054</t>
  </si>
  <si>
    <t>TDA62373</t>
  </si>
  <si>
    <t>東京都品川区西五反田２－１１－８ 学研ビル</t>
  </si>
  <si>
    <t>0003055</t>
  </si>
  <si>
    <t>UBR73773</t>
  </si>
  <si>
    <t>0003056</t>
  </si>
  <si>
    <t>VRD62885</t>
  </si>
  <si>
    <t>（福）茂原高師保育園</t>
  </si>
  <si>
    <t>0003058</t>
  </si>
  <si>
    <t>FFS51608</t>
  </si>
  <si>
    <t>0003059</t>
  </si>
  <si>
    <t>PDD68257</t>
  </si>
  <si>
    <t>千葉市花見川区幕張本郷６丁目２１－２０</t>
  </si>
  <si>
    <t>大溝　廣子</t>
  </si>
  <si>
    <t>0003060</t>
  </si>
  <si>
    <t>EZT82070</t>
  </si>
  <si>
    <t>都賀保育園</t>
    <rPh sb="0" eb="2">
      <t>ツガ</t>
    </rPh>
    <rPh sb="2" eb="5">
      <t>ホイクエン</t>
    </rPh>
    <phoneticPr fontId="2"/>
  </si>
  <si>
    <t>0003061</t>
  </si>
  <si>
    <t>NQZ81365</t>
  </si>
  <si>
    <t>（福）中央総合福祉会</t>
  </si>
  <si>
    <t>千葉市若葉区都賀５丁目１番１１号</t>
  </si>
  <si>
    <t>岩館　秀</t>
  </si>
  <si>
    <t>0003062</t>
  </si>
  <si>
    <t>QVY33597</t>
  </si>
  <si>
    <t>美光保育園</t>
    <rPh sb="0" eb="1">
      <t>ミ</t>
    </rPh>
    <rPh sb="1" eb="2">
      <t>ヒカリ</t>
    </rPh>
    <rPh sb="2" eb="5">
      <t>ホイクエン</t>
    </rPh>
    <phoneticPr fontId="2"/>
  </si>
  <si>
    <t>0003063</t>
  </si>
  <si>
    <t>HHG67567</t>
  </si>
  <si>
    <t>千葉市緑区大膳野町1－6</t>
  </si>
  <si>
    <t>第２幕張海浜保育園</t>
    <rPh sb="0" eb="1">
      <t>ダイ</t>
    </rPh>
    <rPh sb="2" eb="4">
      <t>マクハリ</t>
    </rPh>
    <rPh sb="4" eb="6">
      <t>カイヒン</t>
    </rPh>
    <rPh sb="6" eb="9">
      <t>ホイクエン</t>
    </rPh>
    <phoneticPr fontId="2"/>
  </si>
  <si>
    <t>0003064</t>
  </si>
  <si>
    <t>HYN13450</t>
  </si>
  <si>
    <t>（福）愛の園福祉会</t>
  </si>
  <si>
    <t>八千代市米本1359　米本団地4街区39棟</t>
  </si>
  <si>
    <t>堀口　路加</t>
  </si>
  <si>
    <t>ピラミッドメソッド千葉保育園</t>
    <rPh sb="9" eb="11">
      <t>チバ</t>
    </rPh>
    <rPh sb="11" eb="14">
      <t>ホイクエン</t>
    </rPh>
    <phoneticPr fontId="2"/>
  </si>
  <si>
    <t>0003065</t>
  </si>
  <si>
    <t>WWZ72312</t>
  </si>
  <si>
    <t>千葉市中央区新田町7－16　フォントビル１．２階</t>
  </si>
  <si>
    <t>ルーチェ保育園千葉新田町</t>
    <rPh sb="4" eb="7">
      <t>ホイクエン</t>
    </rPh>
    <rPh sb="7" eb="9">
      <t>チバ</t>
    </rPh>
    <rPh sb="9" eb="12">
      <t>シンデンチョウ</t>
    </rPh>
    <phoneticPr fontId="2"/>
  </si>
  <si>
    <t>0003066</t>
  </si>
  <si>
    <t>LMA81498</t>
  </si>
  <si>
    <t>東京都渋谷区恵比寿西2-4-5星ビル4階</t>
  </si>
  <si>
    <t>太田　明子</t>
  </si>
  <si>
    <t>0003067</t>
  </si>
  <si>
    <t>GGW30806</t>
  </si>
  <si>
    <t>長澤　宏昭</t>
  </si>
  <si>
    <t>新検見川すきっぷ保育園</t>
    <rPh sb="0" eb="4">
      <t>シンケミガワ</t>
    </rPh>
    <rPh sb="8" eb="11">
      <t>ホイクエン</t>
    </rPh>
    <phoneticPr fontId="2"/>
  </si>
  <si>
    <t>0003068</t>
  </si>
  <si>
    <t>NXM17568</t>
  </si>
  <si>
    <t>幕張本郷ナーサリー</t>
    <rPh sb="0" eb="4">
      <t>マクハリホンゴウ</t>
    </rPh>
    <phoneticPr fontId="2"/>
  </si>
  <si>
    <t>0003069</t>
  </si>
  <si>
    <t>URR79704</t>
  </si>
  <si>
    <t>千葉市花見川区幕張本郷2-21-3</t>
  </si>
  <si>
    <t>岩根　健二</t>
  </si>
  <si>
    <t>ししの子保育園</t>
    <rPh sb="3" eb="4">
      <t>コ</t>
    </rPh>
    <rPh sb="4" eb="7">
      <t>ホイクエン</t>
    </rPh>
    <phoneticPr fontId="2"/>
  </si>
  <si>
    <t>0003070</t>
  </si>
  <si>
    <t>BVT90892</t>
  </si>
  <si>
    <t>アストロナーサリー小仲台</t>
    <rPh sb="9" eb="10">
      <t>ショウ</t>
    </rPh>
    <rPh sb="10" eb="11">
      <t>ナカ</t>
    </rPh>
    <rPh sb="11" eb="12">
      <t>ダイ</t>
    </rPh>
    <phoneticPr fontId="2"/>
  </si>
  <si>
    <t>0003071</t>
  </si>
  <si>
    <t>JRW10635</t>
  </si>
  <si>
    <t>（福）宙福祉会</t>
  </si>
  <si>
    <t>千葉市稲毛区稲毛東4-2-21</t>
  </si>
  <si>
    <t>大場　義之</t>
  </si>
  <si>
    <t>1210012</t>
  </si>
  <si>
    <t>YYD29230</t>
  </si>
  <si>
    <t>アストロキャンプ稲毛東保育園</t>
    <rPh sb="8" eb="10">
      <t>イナゲ</t>
    </rPh>
    <rPh sb="10" eb="11">
      <t>ヒガシ</t>
    </rPh>
    <rPh sb="11" eb="14">
      <t>ホイクエン</t>
    </rPh>
    <phoneticPr fontId="2"/>
  </si>
  <si>
    <t>1210013</t>
  </si>
  <si>
    <t>EVD97540</t>
  </si>
  <si>
    <t>1210014</t>
  </si>
  <si>
    <t>SOB14087</t>
  </si>
  <si>
    <t>千葉市緑区鎌取町273-146</t>
  </si>
  <si>
    <t>小関　伸哉</t>
  </si>
  <si>
    <t>テンダーラビング保育園誉田</t>
    <rPh sb="8" eb="11">
      <t>ホイクエン</t>
    </rPh>
    <rPh sb="11" eb="13">
      <t>ホンダ</t>
    </rPh>
    <phoneticPr fontId="2"/>
  </si>
  <si>
    <t>1210015</t>
  </si>
  <si>
    <t>PCC95281</t>
  </si>
  <si>
    <t>柚上　啓子</t>
  </si>
  <si>
    <t>誉田おもいやり保育園</t>
    <rPh sb="0" eb="2">
      <t>ホンダ</t>
    </rPh>
    <rPh sb="7" eb="10">
      <t>ホイクエン</t>
    </rPh>
    <phoneticPr fontId="2"/>
  </si>
  <si>
    <t>1210016</t>
  </si>
  <si>
    <t>YJD46400</t>
  </si>
  <si>
    <t>（福）おもいやり福祉会</t>
  </si>
  <si>
    <t>1210017</t>
  </si>
  <si>
    <t>RZR85442</t>
  </si>
  <si>
    <t>（福）笑顔の会</t>
  </si>
  <si>
    <t>千葉市花見川区幕張本郷1-20-9</t>
  </si>
  <si>
    <t>久恒　依里</t>
  </si>
  <si>
    <t>1210018</t>
  </si>
  <si>
    <t>AMP62169</t>
  </si>
  <si>
    <t>1210019</t>
  </si>
  <si>
    <t>NTI92811</t>
  </si>
  <si>
    <t>東京都墨田区錦糸１－２－１</t>
  </si>
  <si>
    <t>貞松　成</t>
  </si>
  <si>
    <t>1210020</t>
  </si>
  <si>
    <t>XYV17361</t>
  </si>
  <si>
    <t>（福）穏寿会</t>
  </si>
  <si>
    <t>千葉市緑区高田町1084</t>
  </si>
  <si>
    <t>1210021</t>
  </si>
  <si>
    <t>OPJ77837</t>
  </si>
  <si>
    <t>千葉市緑区おゆみ野3-14-7　ネオステージおゆみ野壱番館403号</t>
  </si>
  <si>
    <t>代表社員</t>
  </si>
  <si>
    <t>坂倉　誠一郎</t>
  </si>
  <si>
    <t>1210022</t>
  </si>
  <si>
    <t>REW39753</t>
  </si>
  <si>
    <t>（株）SPINALDESIGN</t>
  </si>
  <si>
    <t>1210031</t>
  </si>
  <si>
    <t>MYN91648</t>
  </si>
  <si>
    <t>1210035</t>
  </si>
  <si>
    <t>YYM63341</t>
  </si>
  <si>
    <t>習志野市奏の杜3-14-9</t>
  </si>
  <si>
    <t>山﨑　厚子</t>
  </si>
  <si>
    <t>1210109</t>
  </si>
  <si>
    <t>GVQ39294</t>
  </si>
  <si>
    <t>東京都八王子市明神町4丁目7番3号　やまとビル6階</t>
  </si>
  <si>
    <t>滝瀬　雅子</t>
  </si>
  <si>
    <t>1210110</t>
  </si>
  <si>
    <t>DPX84110</t>
  </si>
  <si>
    <t>（株）かるがも</t>
  </si>
  <si>
    <t>目片　智恵美</t>
  </si>
  <si>
    <t>1210111</t>
  </si>
  <si>
    <t>UDB96204</t>
  </si>
  <si>
    <t>千葉市美浜区幸町1丁目21－8　パルスクエア千葉203</t>
  </si>
  <si>
    <t>薮﨑　流美子</t>
  </si>
  <si>
    <t>1210112</t>
  </si>
  <si>
    <t>CEM88108</t>
  </si>
  <si>
    <t>柏市増尾台3丁目6番41号</t>
  </si>
  <si>
    <t>岡崎　玲子</t>
  </si>
  <si>
    <t>1210114</t>
  </si>
  <si>
    <t>NSW27232</t>
  </si>
  <si>
    <t>（株）ぴょんぴょん</t>
  </si>
  <si>
    <t>千葉市花見川区作新台1‐6‐11</t>
  </si>
  <si>
    <t>矢島　隆志</t>
  </si>
  <si>
    <t>1210115</t>
  </si>
  <si>
    <t>JMQ28190</t>
  </si>
  <si>
    <t>（株）笑福</t>
  </si>
  <si>
    <t>千葉市若葉区みつわ台5-21-14</t>
  </si>
  <si>
    <t>橘原　隆之</t>
  </si>
  <si>
    <t>1210120</t>
  </si>
  <si>
    <t>NGN46464</t>
  </si>
  <si>
    <t>1210121</t>
  </si>
  <si>
    <t>QRK36582</t>
  </si>
  <si>
    <t>千葉市中央区登戸１－２６－１　朝日生命千葉登戸ビル１０階</t>
  </si>
  <si>
    <t>日向　高志</t>
  </si>
  <si>
    <t>1210133</t>
  </si>
  <si>
    <t>CDC65007</t>
  </si>
  <si>
    <t>1210136</t>
  </si>
  <si>
    <t>WMU78227</t>
  </si>
  <si>
    <t>1210162</t>
  </si>
  <si>
    <t>YES88583</t>
  </si>
  <si>
    <t>千葉市若葉区都賀2-12-11</t>
  </si>
  <si>
    <t>鳥山　弘章</t>
  </si>
  <si>
    <t>1210201</t>
  </si>
  <si>
    <t>INE82846</t>
  </si>
  <si>
    <t>（福）さくら学園</t>
  </si>
  <si>
    <t>千葉市花見川区花島町４３０－３５</t>
  </si>
  <si>
    <t>鈴木　信吾</t>
  </si>
  <si>
    <t>1210224</t>
  </si>
  <si>
    <t>IXY38786</t>
  </si>
  <si>
    <t>1210225</t>
  </si>
  <si>
    <t>ZMC63125</t>
  </si>
  <si>
    <t>（福）末広会</t>
  </si>
  <si>
    <t>千葉市中央区末広４－２１－４</t>
  </si>
  <si>
    <t>大川　忠夫</t>
  </si>
  <si>
    <t>1210226</t>
  </si>
  <si>
    <t>MCX81283</t>
  </si>
  <si>
    <t>（学）三幸学園</t>
  </si>
  <si>
    <t>東京都文京区本郷３－２３－１６</t>
  </si>
  <si>
    <t>1210227</t>
  </si>
  <si>
    <t>YQC88791</t>
  </si>
  <si>
    <t>（株）新星</t>
  </si>
  <si>
    <t>千葉市中央区末広２－１２－１７</t>
  </si>
  <si>
    <t>1210228</t>
  </si>
  <si>
    <t>QSS48534</t>
  </si>
  <si>
    <t>（特非）子育て110番</t>
  </si>
  <si>
    <t>千葉市花見川区長作町８</t>
  </si>
  <si>
    <t>理事</t>
  </si>
  <si>
    <t>山本　岳</t>
  </si>
  <si>
    <t>1210229</t>
  </si>
  <si>
    <t>OBU30424</t>
  </si>
  <si>
    <t>1210230</t>
  </si>
  <si>
    <t>RHE81665</t>
  </si>
  <si>
    <t>（株）KORU</t>
  </si>
  <si>
    <t>千葉市稲毛区小仲台２－８－２５　第８横土ビル１階</t>
  </si>
  <si>
    <t>横土　ノリ子</t>
  </si>
  <si>
    <t>1210231</t>
  </si>
  <si>
    <t>VBH46702</t>
  </si>
  <si>
    <t>（株）秀蹊</t>
  </si>
  <si>
    <t>千葉市若葉区都賀４－１３－３</t>
  </si>
  <si>
    <t>田中　秀彦</t>
  </si>
  <si>
    <t>1210232</t>
  </si>
  <si>
    <t>AWQ45075</t>
  </si>
  <si>
    <t>千葉市若葉区都賀２－１２－１１</t>
  </si>
  <si>
    <t>1210233</t>
  </si>
  <si>
    <t>QRP33445</t>
  </si>
  <si>
    <t>1210234</t>
  </si>
  <si>
    <t>CCU59517</t>
  </si>
  <si>
    <t>（株）こどもの木</t>
  </si>
  <si>
    <t>1210235</t>
  </si>
  <si>
    <t>PXC71999</t>
  </si>
  <si>
    <t>1210236</t>
  </si>
  <si>
    <t>ZXD90887</t>
  </si>
  <si>
    <t>（株）生活設計</t>
  </si>
  <si>
    <t>八千代市勝田１２６０－５</t>
  </si>
  <si>
    <t>井手　健二郎</t>
  </si>
  <si>
    <t>1210542</t>
  </si>
  <si>
    <t>JQS28152</t>
  </si>
  <si>
    <t>（同）aim</t>
  </si>
  <si>
    <t>千葉市中央区登戸１－１１－１８　第二潮ビル１階</t>
  </si>
  <si>
    <t>宮本　伸士</t>
  </si>
  <si>
    <t>1210328</t>
  </si>
  <si>
    <t>TSC31187</t>
  </si>
  <si>
    <t>（学）植草学園</t>
  </si>
  <si>
    <t>千葉市中央区弁天２－８－９</t>
  </si>
  <si>
    <t>植草　和典</t>
  </si>
  <si>
    <t>1210332</t>
  </si>
  <si>
    <t>RWT76260</t>
  </si>
  <si>
    <t>1210333</t>
  </si>
  <si>
    <t>DMT88753</t>
  </si>
  <si>
    <t>（株）HOPPA</t>
  </si>
  <si>
    <t>京都府京都市下京区烏丸通五条下る大坂町３８２－１</t>
  </si>
  <si>
    <t>1210334</t>
  </si>
  <si>
    <t>ETI16631</t>
  </si>
  <si>
    <t>1210335</t>
  </si>
  <si>
    <t>WAC19820</t>
  </si>
  <si>
    <t>東京都中央区銀座７丁目１６－１２　G-７ビルディング</t>
  </si>
  <si>
    <t>村越　秀男</t>
  </si>
  <si>
    <t>1210336</t>
  </si>
  <si>
    <t>DVG40717</t>
  </si>
  <si>
    <t>（株）かえで</t>
  </si>
  <si>
    <t>千葉市花見川区幕張町５丁目４９８番２号</t>
  </si>
  <si>
    <t>1210400</t>
  </si>
  <si>
    <t>ZVV53733</t>
  </si>
  <si>
    <t>千葉市花見川区検見川町３－３２６－３</t>
  </si>
  <si>
    <t>1210344</t>
  </si>
  <si>
    <t>CWU15563</t>
  </si>
  <si>
    <t>千葉市若葉区西都賀３－１７－１２</t>
  </si>
  <si>
    <t>1210346</t>
  </si>
  <si>
    <t>MVL59956</t>
  </si>
  <si>
    <t>1210347</t>
  </si>
  <si>
    <t>DFX49332</t>
  </si>
  <si>
    <t>1210348</t>
  </si>
  <si>
    <t>GIV16482</t>
  </si>
  <si>
    <t>千葉市稲毛区稲毛東２－１４－１２</t>
  </si>
  <si>
    <t>依田　和孝</t>
  </si>
  <si>
    <t>1210352</t>
  </si>
  <si>
    <t>FOK77982</t>
  </si>
  <si>
    <t>（有）朱華</t>
  </si>
  <si>
    <t>千葉市緑区あすみが丘４－２８－７</t>
  </si>
  <si>
    <t>高橋　久美子</t>
  </si>
  <si>
    <t>1210353</t>
  </si>
  <si>
    <t>IWT52640</t>
  </si>
  <si>
    <t>千葉市緑区おゆみ野３－３９－１　セントアベニュー１０２</t>
  </si>
  <si>
    <t>長谷川　郁代</t>
  </si>
  <si>
    <t>1210401</t>
  </si>
  <si>
    <t>VPN76280</t>
  </si>
  <si>
    <t>佐々木　豊</t>
  </si>
  <si>
    <t>1210355</t>
  </si>
  <si>
    <t>HXJ30330</t>
  </si>
  <si>
    <t>1210494</t>
  </si>
  <si>
    <t>FWP37673</t>
  </si>
  <si>
    <t>千葉市緑区おゆみ野2丁目７</t>
  </si>
  <si>
    <t>1210495</t>
  </si>
  <si>
    <t>PGC99946</t>
  </si>
  <si>
    <t>1210496</t>
  </si>
  <si>
    <t>TUS78876</t>
  </si>
  <si>
    <t>（福）檸檬会</t>
  </si>
  <si>
    <t>千葉市中央区汐見丘町２４－１</t>
  </si>
  <si>
    <t>1210497</t>
  </si>
  <si>
    <t>OPR37030</t>
  </si>
  <si>
    <t>1210498</t>
  </si>
  <si>
    <t>MEH55358</t>
  </si>
  <si>
    <t>1210499</t>
  </si>
  <si>
    <t>MIX94340</t>
  </si>
  <si>
    <t>千葉市中央区松波1丁目19番８　プリマベーラ弐番館１階</t>
  </si>
  <si>
    <t>醍醐　優子</t>
  </si>
  <si>
    <t>1210500</t>
  </si>
  <si>
    <t>MNS73075</t>
  </si>
  <si>
    <t>1210501</t>
  </si>
  <si>
    <t>ZFB45157</t>
  </si>
  <si>
    <t>1210502</t>
  </si>
  <si>
    <t>EVW27938</t>
  </si>
  <si>
    <t>千葉市若葉区みつわ台３丁目６番</t>
  </si>
  <si>
    <t>1210503</t>
  </si>
  <si>
    <t>JJK43985</t>
  </si>
  <si>
    <t>千葉市中央区登戸1丁目２６－１　朝日生命千葉登戸ビル１０階</t>
  </si>
  <si>
    <t>1210504</t>
  </si>
  <si>
    <t>DCL29686</t>
  </si>
  <si>
    <t>1210505</t>
  </si>
  <si>
    <t>SWP23554</t>
  </si>
  <si>
    <t>千葉市若葉区都賀2丁目１２－１１</t>
  </si>
  <si>
    <t>1210506</t>
  </si>
  <si>
    <t>MCN41793</t>
  </si>
  <si>
    <t>（株）Laみつばち</t>
  </si>
  <si>
    <t>千葉市若葉区桜木北2丁目10番6号</t>
  </si>
  <si>
    <t>ミュラー　道代</t>
  </si>
  <si>
    <t>1210507</t>
  </si>
  <si>
    <t>ELP22955</t>
  </si>
  <si>
    <t>（株）GOLDLUYS</t>
  </si>
  <si>
    <t>千葉市緑区あすみが丘東４丁目９番地２</t>
  </si>
  <si>
    <t>粒良　知史</t>
  </si>
  <si>
    <t>1210508</t>
  </si>
  <si>
    <t>HAT99820</t>
  </si>
  <si>
    <t>1210510</t>
  </si>
  <si>
    <t>YHK28313</t>
  </si>
  <si>
    <t>1210532</t>
  </si>
  <si>
    <t>TYH25374</t>
  </si>
  <si>
    <t>1210512</t>
  </si>
  <si>
    <t>FRA38244</t>
  </si>
  <si>
    <t>西村　麻衣</t>
  </si>
  <si>
    <t>1210535</t>
  </si>
  <si>
    <t>JNS94101</t>
  </si>
  <si>
    <t>星　恵子</t>
  </si>
  <si>
    <t>1210581</t>
  </si>
  <si>
    <t>BPR57928</t>
  </si>
  <si>
    <t>東京都渋谷区東３丁目１９－８　Ｓｔａｒｆｉｅｌｄ　１Ｆ</t>
  </si>
  <si>
    <t>星野　満美</t>
  </si>
  <si>
    <t>1210582</t>
  </si>
  <si>
    <t>SHR73440</t>
  </si>
  <si>
    <t>千葉県千葉市中央区椿森６丁目５－３</t>
  </si>
  <si>
    <t>西村　和馬</t>
  </si>
  <si>
    <t>1210583</t>
  </si>
  <si>
    <t>GOM80413</t>
  </si>
  <si>
    <t>1210584</t>
  </si>
  <si>
    <t>CMB89664</t>
  </si>
  <si>
    <t>千葉県千葉市花見川区幕張町５丁目４９８番２号</t>
  </si>
  <si>
    <t>1210585</t>
  </si>
  <si>
    <t>MOO54316</t>
  </si>
  <si>
    <t>1210586</t>
  </si>
  <si>
    <t>BJW98545</t>
  </si>
  <si>
    <t>千葉県千葉市稲毛区稲毛東４丁目２番地２１号</t>
  </si>
  <si>
    <t>1210587</t>
  </si>
  <si>
    <t>TGL69347</t>
  </si>
  <si>
    <t>1210588</t>
  </si>
  <si>
    <t>LZW72053</t>
  </si>
  <si>
    <t>1210608</t>
  </si>
  <si>
    <t>NGP35616</t>
  </si>
  <si>
    <t>1210675</t>
  </si>
  <si>
    <t>COL81357</t>
  </si>
  <si>
    <t>千葉県千葉市中央区末広２丁目１２番１７号</t>
  </si>
  <si>
    <t>0003013</t>
  </si>
  <si>
    <t>NVE78827</t>
  </si>
  <si>
    <t>0003026</t>
  </si>
  <si>
    <t>SGV81024</t>
  </si>
  <si>
    <t>畑佐　健二郎</t>
  </si>
  <si>
    <t>0003057</t>
  </si>
  <si>
    <t>BQT98518</t>
  </si>
  <si>
    <t>増田　和人</t>
  </si>
  <si>
    <t>0003072</t>
  </si>
  <si>
    <t>CHI62351</t>
  </si>
  <si>
    <t>3210006</t>
  </si>
  <si>
    <t>千葉市緑区おゆみ野2-1-15</t>
  </si>
  <si>
    <t>3210118</t>
  </si>
  <si>
    <t>YCG22960</t>
  </si>
  <si>
    <t>3210134</t>
  </si>
  <si>
    <t>JZD58530</t>
  </si>
  <si>
    <t>（学）畠山学園</t>
  </si>
  <si>
    <t>畠山　一雄</t>
  </si>
  <si>
    <t>3210135</t>
  </si>
  <si>
    <t>3210202</t>
  </si>
  <si>
    <t>（学）仁愛学園</t>
  </si>
  <si>
    <t>石川　進一</t>
  </si>
  <si>
    <t>3210204</t>
  </si>
  <si>
    <t>ZPF41882</t>
  </si>
  <si>
    <t>（学）香林学園</t>
  </si>
  <si>
    <t>長谷部　聡</t>
  </si>
  <si>
    <t>3210206</t>
  </si>
  <si>
    <t>BQN48397</t>
  </si>
  <si>
    <t>3210207</t>
  </si>
  <si>
    <t>WQI20650</t>
  </si>
  <si>
    <t>（学）塩田学園</t>
  </si>
  <si>
    <t>3210208</t>
  </si>
  <si>
    <t>UCC31844</t>
  </si>
  <si>
    <t>（学）宍倉学園</t>
  </si>
  <si>
    <t>3210210</t>
  </si>
  <si>
    <t>MGP17295</t>
  </si>
  <si>
    <t>来栖　宏二</t>
  </si>
  <si>
    <t>3210211</t>
  </si>
  <si>
    <t>EUI33058</t>
  </si>
  <si>
    <t>（学）西郡学園</t>
  </si>
  <si>
    <t>3210212</t>
  </si>
  <si>
    <t>KWM21249</t>
  </si>
  <si>
    <t>（学）古川学園</t>
  </si>
  <si>
    <t>秋山　清</t>
  </si>
  <si>
    <t>3210213</t>
  </si>
  <si>
    <t>NUF53325</t>
  </si>
  <si>
    <t>長谷川　豊</t>
  </si>
  <si>
    <t>3210214</t>
  </si>
  <si>
    <t>GMS31129</t>
  </si>
  <si>
    <t>（学）能勢学園</t>
  </si>
  <si>
    <t>能勢　正明</t>
  </si>
  <si>
    <t>3210215</t>
  </si>
  <si>
    <t>MPR13959</t>
  </si>
  <si>
    <t>（学）羽田学園</t>
  </si>
  <si>
    <t>羽田　政幸</t>
  </si>
  <si>
    <t>3210216</t>
  </si>
  <si>
    <t>LXV18253</t>
  </si>
  <si>
    <t>（学）石原学園</t>
  </si>
  <si>
    <t>石原　隆広</t>
  </si>
  <si>
    <t>3210322</t>
  </si>
  <si>
    <t>NBP48057</t>
  </si>
  <si>
    <t>3210323</t>
  </si>
  <si>
    <t>PXI11869</t>
  </si>
  <si>
    <t>（学）大森学園</t>
  </si>
  <si>
    <t>千葉市中央区新千葉3-14-18</t>
  </si>
  <si>
    <t>大森　昭彦</t>
  </si>
  <si>
    <t>3210324</t>
  </si>
  <si>
    <t>（学）もっこく学園</t>
  </si>
  <si>
    <t>千葉市花見川区さつきが丘1-33-1</t>
  </si>
  <si>
    <t>3210325</t>
  </si>
  <si>
    <t>WNH32107</t>
  </si>
  <si>
    <t>（学）山口学園</t>
  </si>
  <si>
    <t>3210326</t>
  </si>
  <si>
    <t>WCN98378</t>
  </si>
  <si>
    <t>（学）西沢学園</t>
  </si>
  <si>
    <t>千葉市稲毛区稲毛東1-14-13</t>
  </si>
  <si>
    <t>西澤　貫応</t>
  </si>
  <si>
    <t>3210327</t>
  </si>
  <si>
    <t>3210476</t>
  </si>
  <si>
    <t>UVK30141</t>
  </si>
  <si>
    <t>（学）松ヶ丘学園</t>
  </si>
  <si>
    <t>3210477</t>
  </si>
  <si>
    <t>NUD11102</t>
  </si>
  <si>
    <t>（学）浜田学園</t>
  </si>
  <si>
    <t>濱田　純孝</t>
  </si>
  <si>
    <t>3210478</t>
  </si>
  <si>
    <t>CFP67058</t>
  </si>
  <si>
    <t>（学）山王学園</t>
  </si>
  <si>
    <t>伊藤　健一</t>
  </si>
  <si>
    <t>3210479</t>
  </si>
  <si>
    <t>KIK39280</t>
  </si>
  <si>
    <t>（学）土岐学園</t>
  </si>
  <si>
    <t>土岐　由美子</t>
  </si>
  <si>
    <t>3210480</t>
  </si>
  <si>
    <t>ROZ24113</t>
  </si>
  <si>
    <t>（学）鏡戸学園</t>
  </si>
  <si>
    <t>片岡　伸介</t>
  </si>
  <si>
    <t>3210493</t>
  </si>
  <si>
    <t>LXF39745</t>
  </si>
  <si>
    <t>（学）千葉敬愛学園</t>
  </si>
  <si>
    <t>三幣　利夫</t>
  </si>
  <si>
    <t>3210592</t>
  </si>
  <si>
    <t>NNJ69388</t>
  </si>
  <si>
    <t>千葉県八千代市八千代台東２丁目５－２</t>
  </si>
  <si>
    <t>山口　義裕</t>
  </si>
  <si>
    <t>3210593</t>
  </si>
  <si>
    <t>XVD78126</t>
  </si>
  <si>
    <t>（学）井元学園</t>
  </si>
  <si>
    <t>千葉県千葉市花見川区花見川８－１９</t>
  </si>
  <si>
    <t>井元　詔一</t>
  </si>
  <si>
    <t>3210594</t>
  </si>
  <si>
    <t>PKV27593</t>
  </si>
  <si>
    <t>（福）千葉明徳会</t>
  </si>
  <si>
    <t>千葉県千葉市緑区土気町１６２６番地５</t>
  </si>
  <si>
    <t>CBH64602</t>
  </si>
  <si>
    <t>2210595</t>
  </si>
  <si>
    <t>MFU14770</t>
  </si>
  <si>
    <t>4210007</t>
  </si>
  <si>
    <t>LGG95994</t>
  </si>
  <si>
    <t>（株）青葉の森保育館</t>
  </si>
  <si>
    <t>千葉市中央区千葉寺町1210-7</t>
  </si>
  <si>
    <t>ZBU20452</t>
  </si>
  <si>
    <t>4210009</t>
  </si>
  <si>
    <t>NFW84278</t>
  </si>
  <si>
    <t>4210010</t>
  </si>
  <si>
    <t>PSO26582</t>
  </si>
  <si>
    <t>4210011</t>
  </si>
  <si>
    <t>TMT64937</t>
  </si>
  <si>
    <t>千葉市緑区あすみが丘8-1-1</t>
  </si>
  <si>
    <t>4210023</t>
  </si>
  <si>
    <t>BZX83408</t>
  </si>
  <si>
    <t>4210025</t>
  </si>
  <si>
    <t>HKO52640</t>
  </si>
  <si>
    <t>4210026</t>
  </si>
  <si>
    <t>CRG21084</t>
  </si>
  <si>
    <t>4210027</t>
  </si>
  <si>
    <t>DSX34597</t>
  </si>
  <si>
    <t>4210028</t>
  </si>
  <si>
    <t>UKS91712</t>
  </si>
  <si>
    <t>4210029</t>
  </si>
  <si>
    <t>TJK83371</t>
  </si>
  <si>
    <t>4210030</t>
  </si>
  <si>
    <t>UNM66334</t>
  </si>
  <si>
    <t>4210036</t>
  </si>
  <si>
    <t>IOJ43426</t>
  </si>
  <si>
    <t>千葉県習志野市奏の杜3-14-9</t>
  </si>
  <si>
    <t>4210541</t>
  </si>
  <si>
    <t>DAD58969</t>
  </si>
  <si>
    <t>4210038</t>
  </si>
  <si>
    <t>ABM87744</t>
  </si>
  <si>
    <t>4210040</t>
  </si>
  <si>
    <t>XFI88941</t>
  </si>
  <si>
    <t>4210122</t>
  </si>
  <si>
    <t>TAD34051</t>
  </si>
  <si>
    <t>RXE17326</t>
  </si>
  <si>
    <t>4210124</t>
  </si>
  <si>
    <t>LAP28668</t>
  </si>
  <si>
    <t>（株）習志野駅前託児所</t>
  </si>
  <si>
    <t>（学）千葉白菊学園</t>
  </si>
  <si>
    <t>4210203</t>
  </si>
  <si>
    <t>SML57236</t>
  </si>
  <si>
    <t>千葉市稲毛区長沼町312-14</t>
  </si>
  <si>
    <t>ZTR63909</t>
  </si>
  <si>
    <t>4210217</t>
  </si>
  <si>
    <t>XNY67915</t>
  </si>
  <si>
    <t>4210218</t>
  </si>
  <si>
    <t>JYL82503</t>
  </si>
  <si>
    <t>4210219</t>
  </si>
  <si>
    <t>IDB32717</t>
  </si>
  <si>
    <t>（同）CUE-SIGN</t>
  </si>
  <si>
    <t>4210220</t>
  </si>
  <si>
    <t>NDS30905</t>
  </si>
  <si>
    <t>4210221</t>
  </si>
  <si>
    <t>AKC67211</t>
  </si>
  <si>
    <t>Litos&amp;Company（株）</t>
  </si>
  <si>
    <t>4210222</t>
  </si>
  <si>
    <t>IAJ17051</t>
  </si>
  <si>
    <t>4210237</t>
  </si>
  <si>
    <t>PJH86092</t>
  </si>
  <si>
    <t>4210258</t>
  </si>
  <si>
    <t>OYQ32303</t>
  </si>
  <si>
    <t>4210260</t>
  </si>
  <si>
    <t>LJU52391</t>
  </si>
  <si>
    <t>中村　竜士</t>
  </si>
  <si>
    <t>4210261</t>
  </si>
  <si>
    <t>NXF53212</t>
  </si>
  <si>
    <t>千葉市緑区刈田子町308-10</t>
  </si>
  <si>
    <t>WTG68140</t>
  </si>
  <si>
    <t>（学）宇野学園</t>
  </si>
  <si>
    <t>4210329</t>
  </si>
  <si>
    <t>GBZ25254</t>
  </si>
  <si>
    <t>（学）梅園学園</t>
  </si>
  <si>
    <t>千葉市中央区矢作町939-6</t>
  </si>
  <si>
    <t>4210330</t>
  </si>
  <si>
    <t>QAM48482</t>
  </si>
  <si>
    <t>4210331</t>
  </si>
  <si>
    <t>ABU72186</t>
  </si>
  <si>
    <t>4210338</t>
  </si>
  <si>
    <t>DSY46820</t>
  </si>
  <si>
    <t>宮城県柴田郡大河原町大谷字町向199-3</t>
  </si>
  <si>
    <t>佐藤　康久</t>
  </si>
  <si>
    <t>4210339</t>
  </si>
  <si>
    <t>GIG37770</t>
  </si>
  <si>
    <t>4210340</t>
  </si>
  <si>
    <t>BMV43409</t>
  </si>
  <si>
    <t>飯塚　健二</t>
  </si>
  <si>
    <t>4210341</t>
  </si>
  <si>
    <t>RBA11066</t>
  </si>
  <si>
    <t>4210342</t>
  </si>
  <si>
    <t>UVG36031</t>
  </si>
  <si>
    <t>（一社）絲</t>
  </si>
  <si>
    <t>4210349</t>
  </si>
  <si>
    <t>RUZ15774</t>
  </si>
  <si>
    <t>EPU39365</t>
  </si>
  <si>
    <t>（株）つぼみ</t>
  </si>
  <si>
    <t>千葉市稲毛区緑町1-21-6</t>
  </si>
  <si>
    <t>4210354</t>
  </si>
  <si>
    <t>ZVZ87255</t>
  </si>
  <si>
    <t>4210393</t>
  </si>
  <si>
    <t>QZY19038</t>
  </si>
  <si>
    <t>4210394</t>
  </si>
  <si>
    <t>KKT22191</t>
  </si>
  <si>
    <t>藤本　一磨</t>
  </si>
  <si>
    <t>4210395</t>
  </si>
  <si>
    <t>ESE84750</t>
  </si>
  <si>
    <t>4210396</t>
  </si>
  <si>
    <t>VST40735</t>
  </si>
  <si>
    <t>（株）秀盛舎</t>
  </si>
  <si>
    <t>4210398</t>
  </si>
  <si>
    <t>JUO52235</t>
  </si>
  <si>
    <t>4210481</t>
  </si>
  <si>
    <t>ULC25004</t>
  </si>
  <si>
    <t>4210483</t>
  </si>
  <si>
    <t>MXN21338</t>
  </si>
  <si>
    <t>HPR29795</t>
  </si>
  <si>
    <t>4210487</t>
  </si>
  <si>
    <t>YGA86393</t>
  </si>
  <si>
    <t>4210488</t>
  </si>
  <si>
    <t>QKR10932</t>
  </si>
  <si>
    <t>4210489</t>
  </si>
  <si>
    <t>BLP67334</t>
  </si>
  <si>
    <t>AOX52367</t>
  </si>
  <si>
    <t>4210536</t>
  </si>
  <si>
    <t>TNP86886</t>
  </si>
  <si>
    <t>4210590</t>
  </si>
  <si>
    <t>CPE64711</t>
  </si>
  <si>
    <t>西重　誠</t>
  </si>
  <si>
    <t>4210596</t>
  </si>
  <si>
    <t>OJA33285</t>
  </si>
  <si>
    <t>昭和運送興業（株）</t>
  </si>
  <si>
    <t>千葉県館山市湊４９３</t>
  </si>
  <si>
    <t>安田　憲史</t>
  </si>
  <si>
    <t>4210597</t>
  </si>
  <si>
    <t>EPB11627</t>
  </si>
  <si>
    <t>千葉県千葉市美浜区真砂３丁目１５番１４号</t>
  </si>
  <si>
    <t>DKL89410</t>
  </si>
  <si>
    <t>セルテック（株）</t>
  </si>
  <si>
    <t>北海道士別市南町西４区４７１</t>
  </si>
  <si>
    <t>RXP85958</t>
  </si>
  <si>
    <t>千葉県千葉市稲毛区稲毛東２丁目１４－１２</t>
  </si>
  <si>
    <t>4210600</t>
  </si>
  <si>
    <t>SUG44922</t>
  </si>
  <si>
    <t>XFB11265</t>
  </si>
  <si>
    <t>ミラクルーレ（株）</t>
  </si>
  <si>
    <t>髙井　宏行</t>
  </si>
  <si>
    <t>7210041</t>
  </si>
  <si>
    <t>AIE60995</t>
  </si>
  <si>
    <t>7210042</t>
  </si>
  <si>
    <t>PDQ23093</t>
  </si>
  <si>
    <t>7210043</t>
  </si>
  <si>
    <t>DSV27809</t>
  </si>
  <si>
    <t>千葉市緑区あすみが丘7-2-3</t>
  </si>
  <si>
    <t>7210044</t>
  </si>
  <si>
    <t>BRV69709</t>
  </si>
  <si>
    <t>7210045</t>
  </si>
  <si>
    <t>IUC92602</t>
  </si>
  <si>
    <t>7210097</t>
  </si>
  <si>
    <t>PMF85399</t>
  </si>
  <si>
    <t>7210238</t>
  </si>
  <si>
    <t>VYB32279</t>
  </si>
  <si>
    <t>7210239</t>
  </si>
  <si>
    <t>VGA67532</t>
  </si>
  <si>
    <t>7210240</t>
  </si>
  <si>
    <t>LNO50846</t>
  </si>
  <si>
    <t>7210351</t>
  </si>
  <si>
    <t>QGC37757</t>
  </si>
  <si>
    <t>千葉市稲毛区稲毛町5-100-1</t>
  </si>
  <si>
    <t>7210399</t>
  </si>
  <si>
    <t>JSA45898</t>
  </si>
  <si>
    <t>7210602</t>
  </si>
  <si>
    <t>WHL37537</t>
  </si>
  <si>
    <t>（株）CRECER</t>
  </si>
  <si>
    <t>5210001</t>
  </si>
  <si>
    <t>WOF42628</t>
  </si>
  <si>
    <t>福田　芳</t>
  </si>
  <si>
    <t>5210002</t>
  </si>
  <si>
    <t>BJB41210</t>
  </si>
  <si>
    <t>宮城　春美</t>
  </si>
  <si>
    <t>5210524</t>
  </si>
  <si>
    <t>5210004</t>
  </si>
  <si>
    <t>TPM17219</t>
  </si>
  <si>
    <t>千葉市若葉区若松町2216</t>
  </si>
  <si>
    <t>花嶋　ゆみ子</t>
  </si>
  <si>
    <t>5210417</t>
  </si>
  <si>
    <t>JCP36212</t>
  </si>
  <si>
    <t xml:space="preserve">5210418 </t>
  </si>
  <si>
    <t>IJJ71564</t>
  </si>
  <si>
    <t>千葉市中央区川戸町426-3</t>
  </si>
  <si>
    <t>5210537</t>
  </si>
  <si>
    <t>VHM68640</t>
  </si>
  <si>
    <t>千葉市若葉区千城台東3-23-3</t>
  </si>
  <si>
    <t>基本情報シート</t>
    <rPh sb="0" eb="2">
      <t>キホン</t>
    </rPh>
    <rPh sb="2" eb="4">
      <t>ジョウホウ</t>
    </rPh>
    <phoneticPr fontId="1"/>
  </si>
  <si>
    <t>区　名</t>
    <rPh sb="0" eb="1">
      <t>ク</t>
    </rPh>
    <rPh sb="2" eb="3">
      <t>メイ</t>
    </rPh>
    <phoneticPr fontId="43"/>
  </si>
  <si>
    <t>区　分</t>
    <rPh sb="0" eb="1">
      <t>ク</t>
    </rPh>
    <rPh sb="2" eb="3">
      <t>ブン</t>
    </rPh>
    <phoneticPr fontId="43"/>
  </si>
  <si>
    <t>園名</t>
    <rPh sb="0" eb="2">
      <t>エンメイ</t>
    </rPh>
    <phoneticPr fontId="1"/>
  </si>
  <si>
    <t>補助金の入力担当者</t>
    <rPh sb="0" eb="3">
      <t>ホジョキン</t>
    </rPh>
    <rPh sb="4" eb="6">
      <t>ニュウリョク</t>
    </rPh>
    <rPh sb="6" eb="8">
      <t>タントウ</t>
    </rPh>
    <rPh sb="8" eb="9">
      <t>シャ</t>
    </rPh>
    <phoneticPr fontId="4"/>
  </si>
  <si>
    <t>連絡先TEL</t>
    <rPh sb="0" eb="3">
      <t>レンラクサキ</t>
    </rPh>
    <phoneticPr fontId="4"/>
  </si>
  <si>
    <t>○</t>
    <phoneticPr fontId="1"/>
  </si>
  <si>
    <t>塩田　梨佳</t>
  </si>
  <si>
    <t>鶴岡　姫美子</t>
  </si>
  <si>
    <t>横浜市中区太田町６－７９　アブソルート横浜馬車道ビル３０４</t>
  </si>
  <si>
    <t>千葉市美浜区磯辺1-31-10-2</t>
  </si>
  <si>
    <t>佐藤 敏光</t>
  </si>
  <si>
    <t>千葉市美浜区打瀬１－３－５</t>
  </si>
  <si>
    <t>千葉市中央区道場北１－１７－６</t>
  </si>
  <si>
    <t>旭市見広4226-2</t>
  </si>
  <si>
    <t>川口　礼子</t>
  </si>
  <si>
    <t>千葉市稲毛区天台１－７－１７</t>
  </si>
  <si>
    <t>千葉市中央区浜野町１２５２－４</t>
  </si>
  <si>
    <t>千葉市中央区弁天２丁目８番９号</t>
  </si>
  <si>
    <t>千葉市中央区仁戸名町２０５</t>
  </si>
  <si>
    <t>千葉市中央区仁戸名町６１６</t>
  </si>
  <si>
    <t>千葉市中央区松ケ丘町６１１</t>
  </si>
  <si>
    <t>千葉市若葉区みつわ台４丁目２３－５</t>
  </si>
  <si>
    <t>福地　綾</t>
  </si>
  <si>
    <t>千葉市緑区誉田町１－１００７</t>
  </si>
  <si>
    <t>西郡　悠輔</t>
  </si>
  <si>
    <t>千葉市美浜区幸町２丁目９番３号</t>
  </si>
  <si>
    <t>千葉市中央区仁戸名町５５２</t>
  </si>
  <si>
    <t>千葉市美浜区高浜１丁目８－２</t>
  </si>
  <si>
    <t>千葉市美浜区真砂１丁目１２－９</t>
  </si>
  <si>
    <t>千葉市中央区都町１丁目４６番地２２号</t>
  </si>
  <si>
    <t>千葉市稲毛区山王町１５３－２</t>
  </si>
  <si>
    <t>千葉市稲毛区緑町1丁目５－１７</t>
  </si>
  <si>
    <t>千葉市緑区大木戸町４２８－１</t>
  </si>
  <si>
    <t>千葉市中央区弁天２丁目８－９</t>
  </si>
  <si>
    <t>千葉市稲毛区穴川1丁目５－２１</t>
  </si>
  <si>
    <t>井村　淳</t>
  </si>
  <si>
    <t>千葉市中央区院内2丁目17番25号</t>
  </si>
  <si>
    <t>千葉市中央区登戸1-26-1朝日生命千葉登戸ビル１０階</t>
  </si>
  <si>
    <t>藤平　博美</t>
  </si>
  <si>
    <t>千葉市花見川区幕張町5丁目498番2号</t>
  </si>
  <si>
    <t>千葉市緑区あすみが丘一丁目27番2号藤屋第二ビル2階</t>
  </si>
  <si>
    <t>飛彈　誠</t>
  </si>
  <si>
    <t>神奈川県川崎市川崎区駅前本町２２－２</t>
  </si>
  <si>
    <t>千葉市稲毛区稲毛東4丁目2番21号</t>
  </si>
  <si>
    <t>千葉市中央区登戸1-11-18 第二潮ビル1F</t>
  </si>
  <si>
    <t>東京都渋谷区東3-19-8 Starfield 1F</t>
  </si>
  <si>
    <t>習志野市津田沼３丁目１７番１８号</t>
  </si>
  <si>
    <t>鳰川　泰也</t>
  </si>
  <si>
    <t>関根　雅晴</t>
  </si>
  <si>
    <t>若菜　俊明</t>
  </si>
  <si>
    <t>千葉市花見川区検見川町３丁目３２６番地３</t>
  </si>
  <si>
    <t>千葉市若葉区桜木北１－１５－１</t>
  </si>
  <si>
    <t>久保　隼人</t>
  </si>
  <si>
    <t>千葉市若葉区桜木北２丁目１０番６号</t>
  </si>
  <si>
    <t>兵頭　勉</t>
  </si>
  <si>
    <t>糠谷　和弘</t>
  </si>
  <si>
    <t>豊島区東池袋3-9-13　岩下ビル３階</t>
  </si>
  <si>
    <t>原野　翔平</t>
  </si>
  <si>
    <t>千葉市花見川区花園1-19-11　田村ビル201号</t>
  </si>
  <si>
    <t>河野　妙登利</t>
  </si>
  <si>
    <t>千葉市美浜区高洲3-14-1-202</t>
  </si>
  <si>
    <t>佐藤　禎子</t>
  </si>
  <si>
    <t>千葉市緑区おゆみ野3-10-7</t>
  </si>
  <si>
    <t>千葉市花見川区南花園2-2-12　アコルデ新検見川201号</t>
  </si>
  <si>
    <t>神奈川県川崎市高津区坂戸３丁目１１－１７</t>
  </si>
  <si>
    <t>角田　健</t>
  </si>
  <si>
    <t>渡邊　彰</t>
  </si>
  <si>
    <t>千葉市花見川区横戸町８９９－１</t>
  </si>
  <si>
    <t>林　久雄</t>
  </si>
  <si>
    <t>佐伯　猛</t>
  </si>
  <si>
    <t>濱田　朋彦</t>
  </si>
  <si>
    <t>千葉市美浜区高洲３丁目１４－１－２０２</t>
  </si>
  <si>
    <t>千葉市若葉区小倉台７丁目３番２号</t>
  </si>
  <si>
    <t>篠﨑　由美子</t>
  </si>
  <si>
    <t>千葉県千葉市花見川区南花園２丁目２－１２　アコルデ新検見川２０１号</t>
  </si>
  <si>
    <t>佐藤　健二</t>
  </si>
  <si>
    <t>千葉県千葉市花見川区花園１丁目１９－１１田村ビル２０１号室</t>
  </si>
  <si>
    <t>千葉県千葉市美浜区真砂２丁目２４－１０アンシャンテ21</t>
  </si>
  <si>
    <t>千葉市中央区椿森4丁目1番2号</t>
  </si>
  <si>
    <t>院長</t>
  </si>
  <si>
    <t>千葉市稲毛区園生町956番地6</t>
  </si>
  <si>
    <t>笠川　正和</t>
  </si>
  <si>
    <t>中野　好江</t>
  </si>
  <si>
    <t>千葉市中央区問屋町6番4号</t>
  </si>
  <si>
    <t>野口　アキ子</t>
  </si>
  <si>
    <t>千葉市美浜区磯辺6丁目3番10号</t>
  </si>
  <si>
    <t>嶋田　知江里</t>
  </si>
  <si>
    <t>千葉市美浜区中瀬１丁目５番地１　イオンタワービル７階</t>
  </si>
  <si>
    <t>東京都渋谷区道玄坂１－１２－１渋谷マークシティウェスト１７階</t>
  </si>
  <si>
    <t>10月まで</t>
    <rPh sb="2" eb="3">
      <t>ガツ</t>
    </rPh>
    <phoneticPr fontId="1"/>
  </si>
  <si>
    <t>中間</t>
    <rPh sb="0" eb="2">
      <t>チュウカン</t>
    </rPh>
    <phoneticPr fontId="1"/>
  </si>
  <si>
    <t>実績</t>
    <rPh sb="0" eb="2">
      <t>ジッセキ</t>
    </rPh>
    <phoneticPr fontId="1"/>
  </si>
  <si>
    <t>数値変換</t>
    <rPh sb="0" eb="2">
      <t>スウチ</t>
    </rPh>
    <rPh sb="2" eb="4">
      <t>ヘンカン</t>
    </rPh>
    <phoneticPr fontId="1"/>
  </si>
  <si>
    <t>変更あれば１を返す</t>
    <rPh sb="0" eb="2">
      <t>ヘンコウ</t>
    </rPh>
    <rPh sb="7" eb="8">
      <t>カエ</t>
    </rPh>
    <phoneticPr fontId="1"/>
  </si>
  <si>
    <t>園毎の固有番号</t>
    <rPh sb="0" eb="1">
      <t>エン</t>
    </rPh>
    <rPh sb="1" eb="2">
      <t>ゴト</t>
    </rPh>
    <rPh sb="3" eb="5">
      <t>コユウ</t>
    </rPh>
    <rPh sb="5" eb="7">
      <t>バンゴウ</t>
    </rPh>
    <phoneticPr fontId="1"/>
  </si>
  <si>
    <t>交付申請額(12か月分)</t>
    <phoneticPr fontId="1"/>
  </si>
  <si>
    <t>市単対象者</t>
    <rPh sb="0" eb="2">
      <t>シタン</t>
    </rPh>
    <rPh sb="2" eb="5">
      <t>タイショウシャ</t>
    </rPh>
    <phoneticPr fontId="1"/>
  </si>
  <si>
    <t>小計</t>
    <rPh sb="0" eb="2">
      <t>ショウケイ</t>
    </rPh>
    <phoneticPr fontId="1"/>
  </si>
  <si>
    <t>千葉市使用欄</t>
    <rPh sb="0" eb="3">
      <t>チバシ</t>
    </rPh>
    <rPh sb="3" eb="5">
      <t>シヨウ</t>
    </rPh>
    <rPh sb="5" eb="6">
      <t>ラン</t>
    </rPh>
    <phoneticPr fontId="1"/>
  </si>
  <si>
    <t>１か月</t>
    <rPh sb="2" eb="3">
      <t>ゲツ</t>
    </rPh>
    <phoneticPr fontId="1"/>
  </si>
  <si>
    <t>交付申請額(１か月分)</t>
    <rPh sb="0" eb="2">
      <t>コウフ</t>
    </rPh>
    <rPh sb="2" eb="4">
      <t>シンセイ</t>
    </rPh>
    <rPh sb="4" eb="5">
      <t>ガク</t>
    </rPh>
    <rPh sb="8" eb="10">
      <t>ゲツブン</t>
    </rPh>
    <phoneticPr fontId="4"/>
  </si>
  <si>
    <t>補助単価
（法定福利費含む）</t>
    <rPh sb="6" eb="8">
      <t>ホウテイ</t>
    </rPh>
    <rPh sb="8" eb="10">
      <t>フクリ</t>
    </rPh>
    <rPh sb="10" eb="11">
      <t>ヒ</t>
    </rPh>
    <rPh sb="11" eb="12">
      <t>フク</t>
    </rPh>
    <phoneticPr fontId="1"/>
  </si>
  <si>
    <t>園名</t>
    <rPh sb="0" eb="2">
      <t>エンメイ</t>
    </rPh>
    <phoneticPr fontId="4"/>
  </si>
  <si>
    <t>給与改善費算出内訳表</t>
    <rPh sb="0" eb="2">
      <t>キュウヨ</t>
    </rPh>
    <rPh sb="2" eb="4">
      <t>カイゼン</t>
    </rPh>
    <rPh sb="4" eb="5">
      <t>ヒ</t>
    </rPh>
    <rPh sb="5" eb="7">
      <t>サンシュツ</t>
    </rPh>
    <rPh sb="7" eb="9">
      <t>ウチワケ</t>
    </rPh>
    <rPh sb="9" eb="10">
      <t>ヒョウ</t>
    </rPh>
    <phoneticPr fontId="4"/>
  </si>
  <si>
    <t>（様式第１号）</t>
    <rPh sb="3" eb="4">
      <t>ダイ</t>
    </rPh>
    <phoneticPr fontId="10"/>
  </si>
  <si>
    <t>千葉市保育士等給与改善事業補助金交付申請書</t>
    <rPh sb="3" eb="6">
      <t>ｈｓ</t>
    </rPh>
    <rPh sb="6" eb="7">
      <t>トウ</t>
    </rPh>
    <rPh sb="7" eb="9">
      <t>キュウヨ</t>
    </rPh>
    <rPh sb="9" eb="11">
      <t>カイゼン</t>
    </rPh>
    <rPh sb="11" eb="13">
      <t>ジギョウ</t>
    </rPh>
    <rPh sb="13" eb="16">
      <t>ｈｊｋ</t>
    </rPh>
    <rPh sb="16" eb="18">
      <t>コウフ</t>
    </rPh>
    <rPh sb="18" eb="21">
      <t>シンセイショ</t>
    </rPh>
    <phoneticPr fontId="4"/>
  </si>
  <si>
    <t>法人名</t>
    <rPh sb="0" eb="2">
      <t>ホウジン</t>
    </rPh>
    <rPh sb="2" eb="3">
      <t>メイ</t>
    </rPh>
    <phoneticPr fontId="1"/>
  </si>
  <si>
    <t>代表者職氏名</t>
    <rPh sb="0" eb="3">
      <t>ダイヒョウシャ</t>
    </rPh>
    <rPh sb="3" eb="4">
      <t>ショク</t>
    </rPh>
    <rPh sb="4" eb="6">
      <t>シメイ</t>
    </rPh>
    <phoneticPr fontId="1"/>
  </si>
  <si>
    <t>１　交付申請額</t>
    <rPh sb="2" eb="4">
      <t>コウフ</t>
    </rPh>
    <rPh sb="4" eb="6">
      <t>シンセイ</t>
    </rPh>
    <rPh sb="6" eb="7">
      <t>ガク</t>
    </rPh>
    <phoneticPr fontId="10"/>
  </si>
  <si>
    <t>２　添付書類</t>
    <rPh sb="2" eb="4">
      <t>テンプ</t>
    </rPh>
    <rPh sb="4" eb="6">
      <t>ショルイ</t>
    </rPh>
    <phoneticPr fontId="10"/>
  </si>
  <si>
    <t>・給与改善費算出内訳表</t>
    <rPh sb="1" eb="3">
      <t>キュウヨ</t>
    </rPh>
    <rPh sb="3" eb="5">
      <t>カイゼン</t>
    </rPh>
    <rPh sb="5" eb="6">
      <t>ヒ</t>
    </rPh>
    <rPh sb="6" eb="8">
      <t>サンシュツ</t>
    </rPh>
    <rPh sb="8" eb="10">
      <t>ウチワケ</t>
    </rPh>
    <rPh sb="10" eb="11">
      <t>ヒョウ</t>
    </rPh>
    <phoneticPr fontId="1"/>
  </si>
  <si>
    <t>（様式第１０号）</t>
    <rPh sb="3" eb="4">
      <t>ダイ</t>
    </rPh>
    <phoneticPr fontId="10"/>
  </si>
  <si>
    <t xml:space="preserve"> </t>
    <phoneticPr fontId="10"/>
  </si>
  <si>
    <t xml:space="preserve">  千葉市保育士等給与改善事業補助金概算払請求書</t>
    <rPh sb="5" eb="15">
      <t>ｈｔｋｋ</t>
    </rPh>
    <rPh sb="15" eb="18">
      <t>ｈｊｋ</t>
    </rPh>
    <rPh sb="18" eb="20">
      <t>ガイサン</t>
    </rPh>
    <rPh sb="20" eb="21">
      <t>バラ</t>
    </rPh>
    <rPh sb="21" eb="24">
      <t>セイキュウショ</t>
    </rPh>
    <phoneticPr fontId="35"/>
  </si>
  <si>
    <t>１　交付決定額</t>
    <phoneticPr fontId="1"/>
  </si>
  <si>
    <t>２　概算払請求額</t>
    <phoneticPr fontId="1"/>
  </si>
  <si>
    <t>ももの実</t>
  </si>
  <si>
    <t>Sprout</t>
  </si>
  <si>
    <t>学校法人千葉花園学園　穴川花園幼稚園</t>
  </si>
  <si>
    <t>羔幼稚園</t>
  </si>
  <si>
    <t>学校法人信愛学園　認定こども園のぞみ幼稚園</t>
  </si>
  <si>
    <t>学校法人信愛学園　認定こども園へいわ幼稚園</t>
  </si>
  <si>
    <t>よつば保育園</t>
  </si>
  <si>
    <t>ポピンズナーサリースクール千葉みなと</t>
  </si>
  <si>
    <t>Kids Resort UTASE</t>
  </si>
  <si>
    <t>ポピンズナーサリースクールみなと公園</t>
  </si>
  <si>
    <t>絵本と太陽の保育園　てぃだまちキッズ検見川浜</t>
  </si>
  <si>
    <t>オンジュ ソリール保育園　海浜幕張園</t>
  </si>
  <si>
    <t>京進のほいくえんＨＯＰＰＡ幕張ベイタウン</t>
  </si>
  <si>
    <t>美波保育園</t>
  </si>
  <si>
    <t>みらいつむぎ保育園美浜</t>
  </si>
  <si>
    <t>キッズラボ誉田保育園</t>
  </si>
  <si>
    <t>そがチャイルドハウス保育園</t>
  </si>
  <si>
    <t>オンジュ ソリール保育園　そが駅前園</t>
  </si>
  <si>
    <t>松波アーク保育園</t>
  </si>
  <si>
    <t>GKF22437</t>
  </si>
  <si>
    <t>つぼみ保育園</t>
  </si>
  <si>
    <t>PUR96605</t>
  </si>
  <si>
    <t>FZH88525</t>
  </si>
  <si>
    <t>JKI52622</t>
  </si>
  <si>
    <t>JGB74583</t>
  </si>
  <si>
    <t>RFX91918</t>
  </si>
  <si>
    <t>QAX70308</t>
  </si>
  <si>
    <t>KFM57060</t>
  </si>
  <si>
    <t>IEY27296</t>
  </si>
  <si>
    <t>QVB34045</t>
  </si>
  <si>
    <t>RQA91423</t>
  </si>
  <si>
    <t>JBN59464</t>
  </si>
  <si>
    <t>安田　重実</t>
  </si>
  <si>
    <t>TZS72045</t>
  </si>
  <si>
    <t>由田　新</t>
  </si>
  <si>
    <t>OCG90156</t>
  </si>
  <si>
    <t>（学）羔学園</t>
  </si>
  <si>
    <t>岸　憲秀</t>
  </si>
  <si>
    <t>LYZ95929</t>
  </si>
  <si>
    <t>宮田　格</t>
  </si>
  <si>
    <t>RGH92912</t>
  </si>
  <si>
    <t>RCP49188</t>
  </si>
  <si>
    <t>VOL67929</t>
  </si>
  <si>
    <t>DYJ86245</t>
  </si>
  <si>
    <t>HAF10028</t>
  </si>
  <si>
    <t>OZI40176</t>
  </si>
  <si>
    <t>概算払いを希望する場合、概算払い受ける月数（額）を選択してください　→</t>
    <rPh sb="0" eb="2">
      <t>ガイサン</t>
    </rPh>
    <rPh sb="2" eb="3">
      <t>バラ</t>
    </rPh>
    <rPh sb="5" eb="7">
      <t>キボウ</t>
    </rPh>
    <rPh sb="9" eb="11">
      <t>バアイ</t>
    </rPh>
    <rPh sb="12" eb="14">
      <t>ガイサン</t>
    </rPh>
    <rPh sb="14" eb="15">
      <t>バラ</t>
    </rPh>
    <rPh sb="16" eb="17">
      <t>ウ</t>
    </rPh>
    <rPh sb="19" eb="20">
      <t>ツキ</t>
    </rPh>
    <rPh sb="20" eb="21">
      <t>スウ</t>
    </rPh>
    <rPh sb="22" eb="23">
      <t>ガク</t>
    </rPh>
    <rPh sb="25" eb="27">
      <t>センタク</t>
    </rPh>
    <phoneticPr fontId="1"/>
  </si>
  <si>
    <t>２カ月分</t>
    <rPh sb="2" eb="3">
      <t>ゲツ</t>
    </rPh>
    <rPh sb="3" eb="4">
      <t>ブン</t>
    </rPh>
    <phoneticPr fontId="1"/>
  </si>
  <si>
    <t>３カ月分</t>
    <rPh sb="2" eb="3">
      <t>ゲツ</t>
    </rPh>
    <rPh sb="3" eb="4">
      <t>ブン</t>
    </rPh>
    <phoneticPr fontId="1"/>
  </si>
  <si>
    <t>４カ月分</t>
    <rPh sb="2" eb="3">
      <t>ゲツ</t>
    </rPh>
    <rPh sb="3" eb="4">
      <t>ブン</t>
    </rPh>
    <phoneticPr fontId="1"/>
  </si>
  <si>
    <t>５カ月分</t>
    <rPh sb="2" eb="3">
      <t>ゲツ</t>
    </rPh>
    <rPh sb="3" eb="4">
      <t>ブン</t>
    </rPh>
    <phoneticPr fontId="1"/>
  </si>
  <si>
    <t>６カ月分</t>
    <rPh sb="2" eb="3">
      <t>ゲツ</t>
    </rPh>
    <rPh sb="3" eb="4">
      <t>ブン</t>
    </rPh>
    <phoneticPr fontId="1"/>
  </si>
  <si>
    <t>７カ月分</t>
    <rPh sb="2" eb="3">
      <t>ゲツ</t>
    </rPh>
    <rPh sb="3" eb="4">
      <t>ブン</t>
    </rPh>
    <phoneticPr fontId="1"/>
  </si>
  <si>
    <t>８カ月分</t>
    <rPh sb="2" eb="3">
      <t>ゲツ</t>
    </rPh>
    <rPh sb="3" eb="4">
      <t>ブン</t>
    </rPh>
    <phoneticPr fontId="1"/>
  </si>
  <si>
    <t>概算払いは請求しない</t>
    <phoneticPr fontId="1"/>
  </si>
  <si>
    <t>了承の上、概算払いを請求する</t>
    <phoneticPr fontId="1"/>
  </si>
  <si>
    <t>概算払いは請求しないことが選択されています。</t>
  </si>
  <si>
    <t>概算払いを希望しない場合、この請求書は提出不要です。</t>
    <rPh sb="0" eb="2">
      <t>ガイサン</t>
    </rPh>
    <rPh sb="2" eb="3">
      <t>バラ</t>
    </rPh>
    <rPh sb="5" eb="7">
      <t>キボウ</t>
    </rPh>
    <rPh sb="10" eb="12">
      <t>バアイ</t>
    </rPh>
    <rPh sb="15" eb="18">
      <t>セイキュウショ</t>
    </rPh>
    <rPh sb="19" eb="21">
      <t>テイシュツ</t>
    </rPh>
    <rPh sb="21" eb="23">
      <t>フヨウ</t>
    </rPh>
    <phoneticPr fontId="1"/>
  </si>
  <si>
    <t>１カ月分</t>
    <rPh sb="2" eb="3">
      <t>ゲツ</t>
    </rPh>
    <rPh sb="3" eb="4">
      <t>ブン</t>
    </rPh>
    <phoneticPr fontId="1"/>
  </si>
  <si>
    <t>○</t>
    <phoneticPr fontId="1"/>
  </si>
  <si>
    <t>①</t>
    <phoneticPr fontId="1"/>
  </si>
  <si>
    <t>②</t>
    <phoneticPr fontId="1"/>
  </si>
  <si>
    <t>記載内容（選択項目）</t>
    <rPh sb="0" eb="2">
      <t>キサイ</t>
    </rPh>
    <rPh sb="2" eb="4">
      <t>ナイヨウ</t>
    </rPh>
    <rPh sb="5" eb="7">
      <t>センタク</t>
    </rPh>
    <rPh sb="7" eb="9">
      <t>コウモク</t>
    </rPh>
    <phoneticPr fontId="1"/>
  </si>
  <si>
    <t>職員氏名（フルネーム）</t>
    <rPh sb="0" eb="2">
      <t>ショクイン</t>
    </rPh>
    <rPh sb="2" eb="4">
      <t>シメイ</t>
    </rPh>
    <phoneticPr fontId="1"/>
  </si>
  <si>
    <t>女or男</t>
    <rPh sb="0" eb="1">
      <t>オンナ</t>
    </rPh>
    <rPh sb="3" eb="4">
      <t>オトコ</t>
    </rPh>
    <phoneticPr fontId="1"/>
  </si>
  <si>
    <t>数字</t>
    <rPh sb="0" eb="2">
      <t>スウジ</t>
    </rPh>
    <phoneticPr fontId="1"/>
  </si>
  <si>
    <t>有or無</t>
    <rPh sb="0" eb="1">
      <t>アリ</t>
    </rPh>
    <rPh sb="3" eb="4">
      <t>ナシ</t>
    </rPh>
    <phoneticPr fontId="1"/>
  </si>
  <si>
    <t>要件和対象職員の適用開始日を入力（誓約書未提出の場合は提出）</t>
    <rPh sb="0" eb="2">
      <t>ヨウケン</t>
    </rPh>
    <rPh sb="2" eb="3">
      <t>ワ</t>
    </rPh>
    <rPh sb="3" eb="5">
      <t>タイショウ</t>
    </rPh>
    <rPh sb="5" eb="7">
      <t>ショクイン</t>
    </rPh>
    <rPh sb="8" eb="10">
      <t>テキヨウ</t>
    </rPh>
    <rPh sb="10" eb="12">
      <t>カイシ</t>
    </rPh>
    <rPh sb="12" eb="13">
      <t>ビ</t>
    </rPh>
    <rPh sb="14" eb="16">
      <t>ニュウリョク</t>
    </rPh>
    <rPh sb="17" eb="20">
      <t>セイヤクショ</t>
    </rPh>
    <rPh sb="20" eb="23">
      <t>ミテイシュツ</t>
    </rPh>
    <rPh sb="24" eb="26">
      <t>バアイ</t>
    </rPh>
    <rPh sb="27" eb="29">
      <t>テイシュツ</t>
    </rPh>
    <phoneticPr fontId="1"/>
  </si>
  <si>
    <t>採用年月日を入力</t>
    <rPh sb="0" eb="2">
      <t>サイヨウ</t>
    </rPh>
    <rPh sb="2" eb="5">
      <t>ネンガッピ</t>
    </rPh>
    <rPh sb="6" eb="8">
      <t>ニュウリョク</t>
    </rPh>
    <phoneticPr fontId="1"/>
  </si>
  <si>
    <t>退職等年月日を入力</t>
    <rPh sb="0" eb="2">
      <t>タイショク</t>
    </rPh>
    <rPh sb="2" eb="3">
      <t>トウ</t>
    </rPh>
    <rPh sb="3" eb="6">
      <t>ネンガッピ</t>
    </rPh>
    <rPh sb="7" eb="9">
      <t>ニュウリョク</t>
    </rPh>
    <phoneticPr fontId="1"/>
  </si>
  <si>
    <t>派遣を選択</t>
    <rPh sb="0" eb="2">
      <t>ハケン</t>
    </rPh>
    <rPh sb="3" eb="5">
      <t>センタク</t>
    </rPh>
    <phoneticPr fontId="1"/>
  </si>
  <si>
    <t>記載方法</t>
    <rPh sb="0" eb="2">
      <t>キサイ</t>
    </rPh>
    <rPh sb="2" eb="4">
      <t>ホウホウ</t>
    </rPh>
    <phoneticPr fontId="1"/>
  </si>
  <si>
    <t>園長、施設長、管理者、主任保育士、保育士
準保育士、短時間保育士、家庭的保育者、要件緩和対象、保育補助
保健師、看護師、准看護師、栄養士、調理員、用務員、事務員、その他</t>
    <rPh sb="0" eb="2">
      <t>エンチョウ</t>
    </rPh>
    <rPh sb="3" eb="6">
      <t>シセツチョウ</t>
    </rPh>
    <rPh sb="7" eb="10">
      <t>カンリシャ</t>
    </rPh>
    <rPh sb="11" eb="13">
      <t>シュニン</t>
    </rPh>
    <rPh sb="13" eb="16">
      <t>ホイクシ</t>
    </rPh>
    <rPh sb="17" eb="20">
      <t>ホイクシ</t>
    </rPh>
    <phoneticPr fontId="1"/>
  </si>
  <si>
    <t>職種</t>
    <rPh sb="0" eb="1">
      <t>ショク</t>
    </rPh>
    <rPh sb="1" eb="2">
      <t>シュ</t>
    </rPh>
    <phoneticPr fontId="1"/>
  </si>
  <si>
    <t>③</t>
    <phoneticPr fontId="1"/>
  </si>
  <si>
    <t>時間数</t>
    <rPh sb="0" eb="3">
      <t>ジカンスウ</t>
    </rPh>
    <phoneticPr fontId="1"/>
  </si>
  <si>
    <t>１日６時間以上かつ月２０日以上勤務の職員はプルダウンで「○」を選択すると、②の常勤非常勤区分が自動で「常」となる。○を選択しないと「非」となる。</t>
    <rPh sb="1" eb="2">
      <t>ニチ</t>
    </rPh>
    <rPh sb="3" eb="7">
      <t>ジカンイジョウ</t>
    </rPh>
    <rPh sb="9" eb="10">
      <t>ツキ</t>
    </rPh>
    <rPh sb="12" eb="17">
      <t>ニチイジョウキンム</t>
    </rPh>
    <rPh sb="18" eb="20">
      <t>ショクイン</t>
    </rPh>
    <rPh sb="31" eb="33">
      <t>センタク</t>
    </rPh>
    <rPh sb="39" eb="41">
      <t>ジョウキン</t>
    </rPh>
    <rPh sb="41" eb="44">
      <t>ヒジョウキン</t>
    </rPh>
    <rPh sb="44" eb="46">
      <t>クブン</t>
    </rPh>
    <rPh sb="47" eb="49">
      <t>ジドウ</t>
    </rPh>
    <phoneticPr fontId="1"/>
  </si>
  <si>
    <t>④</t>
    <phoneticPr fontId="1"/>
  </si>
  <si>
    <t>氏名</t>
    <rPh sb="0" eb="2">
      <t>シメイ</t>
    </rPh>
    <phoneticPr fontId="1"/>
  </si>
  <si>
    <t>性別</t>
    <rPh sb="0" eb="2">
      <t>セイベツ</t>
    </rPh>
    <phoneticPr fontId="1"/>
  </si>
  <si>
    <t>年齢</t>
    <rPh sb="0" eb="2">
      <t>ネンレイ</t>
    </rPh>
    <phoneticPr fontId="1"/>
  </si>
  <si>
    <t>保育士資格</t>
    <rPh sb="0" eb="3">
      <t>ホイクシ</t>
    </rPh>
    <rPh sb="3" eb="5">
      <t>シカク</t>
    </rPh>
    <phoneticPr fontId="1"/>
  </si>
  <si>
    <t>保健師、看護師、准看護師、栄養士、調理員
要件緩和対象職員は取得免許を記載</t>
    <rPh sb="0" eb="3">
      <t>ホケンシ</t>
    </rPh>
    <rPh sb="4" eb="7">
      <t>カンゴシ</t>
    </rPh>
    <rPh sb="8" eb="12">
      <t>ジュンカンゴシ</t>
    </rPh>
    <rPh sb="13" eb="16">
      <t>エイヨウシ</t>
    </rPh>
    <rPh sb="17" eb="20">
      <t>チョウリイン</t>
    </rPh>
    <phoneticPr fontId="1"/>
  </si>
  <si>
    <t>その他資格</t>
    <rPh sb="2" eb="3">
      <t>タ</t>
    </rPh>
    <rPh sb="3" eb="5">
      <t>シカク</t>
    </rPh>
    <phoneticPr fontId="1"/>
  </si>
  <si>
    <t>採用年月日</t>
    <rPh sb="0" eb="2">
      <t>サイヨウ</t>
    </rPh>
    <rPh sb="2" eb="5">
      <t>ネンガッピ</t>
    </rPh>
    <phoneticPr fontId="1"/>
  </si>
  <si>
    <t>退職等年月日</t>
    <rPh sb="0" eb="2">
      <t>タイショク</t>
    </rPh>
    <rPh sb="2" eb="3">
      <t>トウ</t>
    </rPh>
    <rPh sb="3" eb="6">
      <t>ネンガッピ</t>
    </rPh>
    <phoneticPr fontId="1"/>
  </si>
  <si>
    <t>備考</t>
    <rPh sb="0" eb="2">
      <t>ビコウ</t>
    </rPh>
    <phoneticPr fontId="1"/>
  </si>
  <si>
    <t>プルダウンで選択</t>
    <rPh sb="6" eb="8">
      <t>センタク</t>
    </rPh>
    <phoneticPr fontId="1"/>
  </si>
  <si>
    <t>直接入力</t>
    <rPh sb="0" eb="2">
      <t>チョクセツ</t>
    </rPh>
    <rPh sb="2" eb="4">
      <t>ニュウリョク</t>
    </rPh>
    <phoneticPr fontId="1"/>
  </si>
  <si>
    <t>項目欄</t>
    <rPh sb="0" eb="2">
      <t>コウモク</t>
    </rPh>
    <rPh sb="2" eb="3">
      <t>ラン</t>
    </rPh>
    <phoneticPr fontId="1"/>
  </si>
  <si>
    <t>注意事項</t>
    <rPh sb="0" eb="2">
      <t>チュウイ</t>
    </rPh>
    <rPh sb="2" eb="4">
      <t>ジコウ</t>
    </rPh>
    <phoneticPr fontId="1"/>
  </si>
  <si>
    <t>１日６時間以上かつ月２０日以上勤務の場合○を選択（全職種）</t>
    <phoneticPr fontId="1"/>
  </si>
  <si>
    <t>○</t>
    <phoneticPr fontId="1"/>
  </si>
  <si>
    <t>１日６時間以上かつ月２０日以上勤務であれば「常勤」。※配置基準補助金と異なる</t>
    <rPh sb="1" eb="2">
      <t>ニチ</t>
    </rPh>
    <rPh sb="3" eb="7">
      <t>ジカンイジョウ</t>
    </rPh>
    <rPh sb="9" eb="10">
      <t>ツキ</t>
    </rPh>
    <rPh sb="12" eb="17">
      <t>ニチイジョウキンム</t>
    </rPh>
    <rPh sb="22" eb="24">
      <t>ジョウキン</t>
    </rPh>
    <rPh sb="27" eb="29">
      <t>ハイチ</t>
    </rPh>
    <rPh sb="29" eb="31">
      <t>キジュン</t>
    </rPh>
    <rPh sb="31" eb="34">
      <t>ホジョキン</t>
    </rPh>
    <rPh sb="35" eb="36">
      <t>コト</t>
    </rPh>
    <phoneticPr fontId="1"/>
  </si>
  <si>
    <t>雇用形態</t>
    <rPh sb="0" eb="2">
      <t>コヨウ</t>
    </rPh>
    <rPh sb="2" eb="4">
      <t>ケイタイ</t>
    </rPh>
    <phoneticPr fontId="1"/>
  </si>
  <si>
    <t>常勤・非常勤区分</t>
    <rPh sb="0" eb="2">
      <t>ジョウキン</t>
    </rPh>
    <rPh sb="3" eb="8">
      <t>ヒジョウキンクブン</t>
    </rPh>
    <phoneticPr fontId="1"/>
  </si>
  <si>
    <t>×</t>
    <phoneticPr fontId="1"/>
  </si>
  <si>
    <t>雇用形態</t>
    <rPh sb="0" eb="2">
      <t>コヨウ</t>
    </rPh>
    <rPh sb="2" eb="4">
      <t>ケイタイ</t>
    </rPh>
    <phoneticPr fontId="10"/>
  </si>
  <si>
    <t>常勤・非常勤区分</t>
    <rPh sb="0" eb="2">
      <t>ジョウキン</t>
    </rPh>
    <rPh sb="3" eb="6">
      <t>ヒジョウキン</t>
    </rPh>
    <rPh sb="6" eb="8">
      <t>クブン</t>
    </rPh>
    <phoneticPr fontId="1"/>
  </si>
  <si>
    <t>雇用形態</t>
    <rPh sb="0" eb="2">
      <t>コヨウ</t>
    </rPh>
    <rPh sb="2" eb="4">
      <t>ケイタイ</t>
    </rPh>
    <phoneticPr fontId="1"/>
  </si>
  <si>
    <t>正規職員は「正」、それ以外の職員は「パート」</t>
    <rPh sb="0" eb="2">
      <t>セイキ</t>
    </rPh>
    <rPh sb="2" eb="4">
      <t>ショクイン</t>
    </rPh>
    <rPh sb="6" eb="7">
      <t>セイ</t>
    </rPh>
    <rPh sb="11" eb="13">
      <t>イガイ</t>
    </rPh>
    <rPh sb="14" eb="16">
      <t>ショクイン</t>
    </rPh>
    <phoneticPr fontId="1"/>
  </si>
  <si>
    <t>④を入力すると自動入力される</t>
    <rPh sb="2" eb="4">
      <t>ニュウリョク</t>
    </rPh>
    <rPh sb="7" eb="9">
      <t>ジドウ</t>
    </rPh>
    <rPh sb="9" eb="11">
      <t>ニュウリョク</t>
    </rPh>
    <phoneticPr fontId="1"/>
  </si>
  <si>
    <t>⑥概算払い請求書</t>
    <rPh sb="1" eb="3">
      <t>ガイサン</t>
    </rPh>
    <rPh sb="3" eb="4">
      <t>バラ</t>
    </rPh>
    <rPh sb="5" eb="8">
      <t>セイキュウショ</t>
    </rPh>
    <phoneticPr fontId="1"/>
  </si>
  <si>
    <t>⑤申請書</t>
    <rPh sb="1" eb="4">
      <t>シンセイショ</t>
    </rPh>
    <phoneticPr fontId="1"/>
  </si>
  <si>
    <t>④算出内訳表</t>
    <phoneticPr fontId="1"/>
  </si>
  <si>
    <t>③職員名簿</t>
    <phoneticPr fontId="1"/>
  </si>
  <si>
    <t>①基本情報</t>
    <rPh sb="1" eb="3">
      <t>キホン</t>
    </rPh>
    <rPh sb="3" eb="5">
      <t>ジョウホウ</t>
    </rPh>
    <phoneticPr fontId="1"/>
  </si>
  <si>
    <t>シート名</t>
    <rPh sb="3" eb="4">
      <t>メイ</t>
    </rPh>
    <phoneticPr fontId="1"/>
  </si>
  <si>
    <t>記載内容の誤りに対し修正したもの</t>
    <rPh sb="0" eb="2">
      <t>キサイ</t>
    </rPh>
    <rPh sb="2" eb="4">
      <t>ナイヨウ</t>
    </rPh>
    <rPh sb="5" eb="6">
      <t>アヤマ</t>
    </rPh>
    <rPh sb="8" eb="9">
      <t>タイ</t>
    </rPh>
    <rPh sb="10" eb="12">
      <t>シュウセイ</t>
    </rPh>
    <phoneticPr fontId="1"/>
  </si>
  <si>
    <t>記載内容に疑義があり、確認・修正を依頼するもの</t>
    <rPh sb="0" eb="2">
      <t>キサイ</t>
    </rPh>
    <rPh sb="2" eb="4">
      <t>ナイヨウ</t>
    </rPh>
    <rPh sb="5" eb="7">
      <t>ギギ</t>
    </rPh>
    <rPh sb="11" eb="13">
      <t>カクニン</t>
    </rPh>
    <rPh sb="14" eb="16">
      <t>シュウセイ</t>
    </rPh>
    <rPh sb="17" eb="19">
      <t>イライ</t>
    </rPh>
    <phoneticPr fontId="1"/>
  </si>
  <si>
    <t>項目・セル等</t>
    <rPh sb="0" eb="2">
      <t>コウモク</t>
    </rPh>
    <rPh sb="5" eb="6">
      <t>トウ</t>
    </rPh>
    <phoneticPr fontId="1"/>
  </si>
  <si>
    <t>内容</t>
    <rPh sb="0" eb="2">
      <t>ナイヨウ</t>
    </rPh>
    <phoneticPr fontId="1"/>
  </si>
  <si>
    <t>確認等箇所</t>
    <rPh sb="0" eb="2">
      <t>カクニン</t>
    </rPh>
    <rPh sb="2" eb="3">
      <t>トウ</t>
    </rPh>
    <rPh sb="3" eb="5">
      <t>カショ</t>
    </rPh>
    <phoneticPr fontId="1"/>
  </si>
  <si>
    <t>・修正完了後、再度全体の整合の確認をお願いします。</t>
    <rPh sb="1" eb="3">
      <t>シュウセイ</t>
    </rPh>
    <rPh sb="3" eb="5">
      <t>カンリョウ</t>
    </rPh>
    <rPh sb="5" eb="6">
      <t>ゴ</t>
    </rPh>
    <rPh sb="7" eb="9">
      <t>サイド</t>
    </rPh>
    <rPh sb="9" eb="11">
      <t>ゼンタイ</t>
    </rPh>
    <rPh sb="12" eb="14">
      <t>セイゴウ</t>
    </rPh>
    <rPh sb="15" eb="17">
      <t>カクニン</t>
    </rPh>
    <rPh sb="19" eb="20">
      <t>ネガ</t>
    </rPh>
    <phoneticPr fontId="1"/>
  </si>
  <si>
    <t>　　 ・修正が誤りであった場合は、お手数ですが再度修正をお願いします。</t>
    <phoneticPr fontId="1"/>
  </si>
  <si>
    <t>→　・単なる事実の誤認など、軽微な修正をしていますので、確認をお願いします。</t>
    <phoneticPr fontId="1"/>
  </si>
  <si>
    <t>・記載内容の誤りに対し修正したもの　　</t>
    <phoneticPr fontId="1"/>
  </si>
  <si>
    <t>→　記載内容の確認・修正をお願いします。</t>
    <phoneticPr fontId="1"/>
  </si>
  <si>
    <t>・記載内容に疑義があり、確認・修正を依頼するもの　　</t>
    <phoneticPr fontId="1"/>
  </si>
  <si>
    <t>（依頼内容）</t>
    <rPh sb="1" eb="3">
      <t>イライ</t>
    </rPh>
    <rPh sb="3" eb="5">
      <t>ナイヨウ</t>
    </rPh>
    <phoneticPr fontId="1"/>
  </si>
  <si>
    <t>確認・修正等を要する箇所一覧</t>
    <rPh sb="0" eb="2">
      <t>カクニン</t>
    </rPh>
    <rPh sb="3" eb="5">
      <t>シュウセイ</t>
    </rPh>
    <rPh sb="5" eb="6">
      <t>トウ</t>
    </rPh>
    <rPh sb="7" eb="8">
      <t>ヨウ</t>
    </rPh>
    <rPh sb="10" eb="12">
      <t>カショ</t>
    </rPh>
    <rPh sb="12" eb="14">
      <t>イチラン</t>
    </rPh>
    <phoneticPr fontId="1"/>
  </si>
  <si>
    <t>×</t>
    <phoneticPr fontId="1"/>
  </si>
  <si>
    <r>
      <rPr>
        <b/>
        <u/>
        <sz val="10"/>
        <rFont val="ＭＳ Ｐゴシック"/>
        <family val="3"/>
        <charset val="128"/>
      </rPr>
      <t>【参考】</t>
    </r>
    <r>
      <rPr>
        <sz val="10"/>
        <rFont val="ＭＳ Ｐゴシック"/>
        <family val="3"/>
        <charset val="128"/>
      </rPr>
      <t xml:space="preserve">
</t>
    </r>
    <r>
      <rPr>
        <b/>
        <u/>
        <sz val="10"/>
        <rFont val="ＭＳ Ｐゴシック"/>
        <family val="3"/>
        <charset val="128"/>
      </rPr>
      <t>月１２０時間以上勤務の場合</t>
    </r>
    <r>
      <rPr>
        <sz val="10"/>
        <rFont val="ＭＳ Ｐゴシック"/>
        <family val="3"/>
        <charset val="128"/>
      </rPr>
      <t>「○」を選択
それ以外は「×」を選択（全職種）</t>
    </r>
    <rPh sb="1" eb="3">
      <t>サンコウ</t>
    </rPh>
    <rPh sb="5" eb="6">
      <t>ツキ</t>
    </rPh>
    <rPh sb="9" eb="13">
      <t>ジカンイジョウ</t>
    </rPh>
    <rPh sb="13" eb="15">
      <t>キンム</t>
    </rPh>
    <rPh sb="16" eb="18">
      <t>バアイ</t>
    </rPh>
    <rPh sb="22" eb="24">
      <t>センタク</t>
    </rPh>
    <rPh sb="27" eb="29">
      <t>イガイ</t>
    </rPh>
    <rPh sb="34" eb="36">
      <t>センタク</t>
    </rPh>
    <rPh sb="37" eb="38">
      <t>ゼン</t>
    </rPh>
    <rPh sb="38" eb="40">
      <t>ショクシュ</t>
    </rPh>
    <phoneticPr fontId="1"/>
  </si>
  <si>
    <t>補助金用基本データ（最新）</t>
    <rPh sb="0" eb="3">
      <t>ホジョキン</t>
    </rPh>
    <rPh sb="3" eb="4">
      <t>ヨウ</t>
    </rPh>
    <rPh sb="4" eb="6">
      <t>キホン</t>
    </rPh>
    <rPh sb="10" eb="12">
      <t>サイシン</t>
    </rPh>
    <phoneticPr fontId="4"/>
  </si>
  <si>
    <t>↓黄色のセルは法人情報と違う内容になっている</t>
    <rPh sb="1" eb="3">
      <t>キイロ</t>
    </rPh>
    <rPh sb="7" eb="9">
      <t>ホウジン</t>
    </rPh>
    <rPh sb="9" eb="11">
      <t>ジョウホウ</t>
    </rPh>
    <rPh sb="12" eb="13">
      <t>チガ</t>
    </rPh>
    <rPh sb="14" eb="16">
      <t>ナイヨウ</t>
    </rPh>
    <phoneticPr fontId="1"/>
  </si>
  <si>
    <t>法人情報</t>
    <rPh sb="0" eb="2">
      <t>ホウジン</t>
    </rPh>
    <rPh sb="2" eb="4">
      <t>ジョウホウ</t>
    </rPh>
    <phoneticPr fontId="1"/>
  </si>
  <si>
    <t>代理人情報</t>
    <rPh sb="0" eb="3">
      <t>ダイリニン</t>
    </rPh>
    <rPh sb="3" eb="5">
      <t>ジョウホウ</t>
    </rPh>
    <phoneticPr fontId="1"/>
  </si>
  <si>
    <t>１　民間保育園</t>
    <rPh sb="2" eb="7">
      <t>ミンカン</t>
    </rPh>
    <rPh sb="4" eb="7">
      <t>ホイクエン</t>
    </rPh>
    <phoneticPr fontId="4"/>
  </si>
  <si>
    <t>№</t>
    <phoneticPr fontId="4"/>
  </si>
  <si>
    <t>施    設    名</t>
    <phoneticPr fontId="4"/>
  </si>
  <si>
    <t>通し
番号</t>
    <rPh sb="0" eb="1">
      <t>トオ</t>
    </rPh>
    <rPh sb="3" eb="5">
      <t>バンゴウ</t>
    </rPh>
    <phoneticPr fontId="1"/>
  </si>
  <si>
    <t>事業所番号
（幼保支援課で付番）</t>
    <rPh sb="0" eb="3">
      <t>ジギョウショ</t>
    </rPh>
    <rPh sb="3" eb="5">
      <t>バンゴウ</t>
    </rPh>
    <rPh sb="7" eb="9">
      <t>ヨウホ</t>
    </rPh>
    <rPh sb="9" eb="11">
      <t>シエン</t>
    </rPh>
    <rPh sb="11" eb="12">
      <t>カ</t>
    </rPh>
    <rPh sb="13" eb="15">
      <t>フバン</t>
    </rPh>
    <phoneticPr fontId="1"/>
  </si>
  <si>
    <t>補助金用PW</t>
    <rPh sb="0" eb="3">
      <t>ホジョキン</t>
    </rPh>
    <rPh sb="3" eb="4">
      <t>ヨウ</t>
    </rPh>
    <phoneticPr fontId="1"/>
  </si>
  <si>
    <t>PW保存用
（通常は非表示）</t>
    <rPh sb="2" eb="5">
      <t>ホゾンヨウ</t>
    </rPh>
    <rPh sb="7" eb="9">
      <t>ツウジョウ</t>
    </rPh>
    <rPh sb="10" eb="13">
      <t>ヒヒョウジ</t>
    </rPh>
    <phoneticPr fontId="1"/>
  </si>
  <si>
    <t>重複確認</t>
    <rPh sb="0" eb="2">
      <t>チョウフク</t>
    </rPh>
    <rPh sb="2" eb="4">
      <t>カクニン</t>
    </rPh>
    <phoneticPr fontId="1"/>
  </si>
  <si>
    <t>Pw確認</t>
    <rPh sb="2" eb="4">
      <t>カクニン</t>
    </rPh>
    <phoneticPr fontId="1"/>
  </si>
  <si>
    <t>債権者番号</t>
    <rPh sb="0" eb="3">
      <t>サイケンシャ</t>
    </rPh>
    <rPh sb="3" eb="5">
      <t>バンゴウ</t>
    </rPh>
    <phoneticPr fontId="1"/>
  </si>
  <si>
    <t>住所</t>
    <rPh sb="0" eb="2">
      <t>ジュウショ</t>
    </rPh>
    <phoneticPr fontId="21"/>
  </si>
  <si>
    <t>代表者職名</t>
    <rPh sb="0" eb="3">
      <t>ダイヒョウシャ</t>
    </rPh>
    <rPh sb="3" eb="5">
      <t>ショクメイ</t>
    </rPh>
    <phoneticPr fontId="21"/>
  </si>
  <si>
    <t>代表者氏名</t>
    <rPh sb="0" eb="3">
      <t>ダイヒョウシャ</t>
    </rPh>
    <rPh sb="3" eb="5">
      <t>シメイ</t>
    </rPh>
    <phoneticPr fontId="1"/>
  </si>
  <si>
    <t>青松　武志</t>
  </si>
  <si>
    <t>千葉市美浜区中瀬1-6　エム・ベイポイント幕張５F</t>
  </si>
  <si>
    <t>千葉誉田雲母保育園</t>
  </si>
  <si>
    <t>KMW28100</t>
  </si>
  <si>
    <t>２　認定こども園</t>
    <rPh sb="2" eb="8">
      <t>ニンテイ</t>
    </rPh>
    <phoneticPr fontId="4"/>
  </si>
  <si>
    <t>３　幼稚園</t>
    <rPh sb="2" eb="5">
      <t>ｙ</t>
    </rPh>
    <phoneticPr fontId="4"/>
  </si>
  <si>
    <t>NUJ15540</t>
  </si>
  <si>
    <t>４　小規模保育事業</t>
    <rPh sb="2" eb="9">
      <t>ショウキボ</t>
    </rPh>
    <phoneticPr fontId="4"/>
  </si>
  <si>
    <t>東京都港区港南２－１５－１　品川インターシティA棟２８F</t>
  </si>
  <si>
    <t>５　事業所内保育事業</t>
    <rPh sb="2" eb="5">
      <t>ジギョウショ</t>
    </rPh>
    <rPh sb="5" eb="6">
      <t>ナイ</t>
    </rPh>
    <rPh sb="6" eb="8">
      <t>ホイク</t>
    </rPh>
    <rPh sb="8" eb="10">
      <t>ジギョウ</t>
    </rPh>
    <phoneticPr fontId="4"/>
  </si>
  <si>
    <t>６　家庭的保育事業</t>
    <rPh sb="2" eb="9">
      <t>カテイ</t>
    </rPh>
    <phoneticPr fontId="4"/>
  </si>
  <si>
    <t>７　居宅訪問型保育事業</t>
    <rPh sb="2" eb="9">
      <t>キョタクホウモンガタホイク</t>
    </rPh>
    <rPh sb="9" eb="11">
      <t>ジギョウ</t>
    </rPh>
    <phoneticPr fontId="4"/>
  </si>
  <si>
    <t>居宅</t>
    <rPh sb="0" eb="2">
      <t>キョタク</t>
    </rPh>
    <phoneticPr fontId="1"/>
  </si>
  <si>
    <t>保育園</t>
    <rPh sb="0" eb="3">
      <t>ホイクエン</t>
    </rPh>
    <phoneticPr fontId="42"/>
  </si>
  <si>
    <t>幼保連携型認定こども園</t>
    <rPh sb="0" eb="1">
      <t>ヨウ</t>
    </rPh>
    <rPh sb="1" eb="2">
      <t>ホ</t>
    </rPh>
    <rPh sb="2" eb="5">
      <t>レンケイガタ</t>
    </rPh>
    <rPh sb="5" eb="7">
      <t>ニンテイ</t>
    </rPh>
    <rPh sb="10" eb="11">
      <t>エン</t>
    </rPh>
    <phoneticPr fontId="42"/>
  </si>
  <si>
    <t>保育所型認定こども園</t>
    <rPh sb="0" eb="2">
      <t>ホイク</t>
    </rPh>
    <rPh sb="2" eb="3">
      <t>ショ</t>
    </rPh>
    <rPh sb="3" eb="4">
      <t>ガタ</t>
    </rPh>
    <rPh sb="4" eb="6">
      <t>ニンテイ</t>
    </rPh>
    <rPh sb="9" eb="10">
      <t>エン</t>
    </rPh>
    <phoneticPr fontId="42"/>
  </si>
  <si>
    <t>地方裁量型認定こども園</t>
    <rPh sb="0" eb="2">
      <t>チホウ</t>
    </rPh>
    <rPh sb="2" eb="5">
      <t>サイリョウガタ</t>
    </rPh>
    <rPh sb="5" eb="7">
      <t>ニンテイ</t>
    </rPh>
    <rPh sb="10" eb="11">
      <t>エン</t>
    </rPh>
    <phoneticPr fontId="42"/>
  </si>
  <si>
    <t>給付型幼稚園</t>
    <rPh sb="0" eb="3">
      <t>キュウフガタ</t>
    </rPh>
    <rPh sb="3" eb="6">
      <t>ヨウチエン</t>
    </rPh>
    <phoneticPr fontId="1"/>
  </si>
  <si>
    <t>家庭的保育事業</t>
    <rPh sb="0" eb="2">
      <t>カテイ</t>
    </rPh>
    <rPh sb="2" eb="3">
      <t>テキ</t>
    </rPh>
    <rPh sb="3" eb="5">
      <t>ホイク</t>
    </rPh>
    <rPh sb="5" eb="7">
      <t>ジギョウ</t>
    </rPh>
    <phoneticPr fontId="42"/>
  </si>
  <si>
    <t>居宅訪問型保育事業</t>
    <rPh sb="0" eb="2">
      <t>キョタク</t>
    </rPh>
    <rPh sb="2" eb="4">
      <t>ホウモン</t>
    </rPh>
    <rPh sb="4" eb="5">
      <t>ガタ</t>
    </rPh>
    <rPh sb="5" eb="7">
      <t>ホイク</t>
    </rPh>
    <rPh sb="7" eb="9">
      <t>ジギョウ</t>
    </rPh>
    <phoneticPr fontId="1"/>
  </si>
  <si>
    <t>企業主導型</t>
    <rPh sb="0" eb="2">
      <t>キギョウ</t>
    </rPh>
    <rPh sb="2" eb="5">
      <t>シュドウガタ</t>
    </rPh>
    <phoneticPr fontId="1"/>
  </si>
  <si>
    <t>保育ルーム</t>
    <rPh sb="0" eb="2">
      <t>ホイク</t>
    </rPh>
    <phoneticPr fontId="1"/>
  </si>
  <si>
    <t>概算払い希望月数：</t>
    <rPh sb="0" eb="2">
      <t>ガイサン</t>
    </rPh>
    <rPh sb="2" eb="3">
      <t>バラ</t>
    </rPh>
    <rPh sb="4" eb="6">
      <t>キボウ</t>
    </rPh>
    <rPh sb="6" eb="8">
      <t>ツキスウ</t>
    </rPh>
    <phoneticPr fontId="1"/>
  </si>
  <si>
    <t>月１２０時間以上勤務</t>
    <rPh sb="0" eb="1">
      <t>ツキ</t>
    </rPh>
    <rPh sb="4" eb="8">
      <t>ジカンイジョウ</t>
    </rPh>
    <rPh sb="8" eb="10">
      <t>キンム</t>
    </rPh>
    <phoneticPr fontId="1"/>
  </si>
  <si>
    <t>月120時間以上勤務の場合は「○」、それ以下の場合は「×」</t>
    <rPh sb="0" eb="1">
      <t>ツキ</t>
    </rPh>
    <rPh sb="4" eb="8">
      <t>ジカンイジョウ</t>
    </rPh>
    <rPh sb="8" eb="10">
      <t>キンム</t>
    </rPh>
    <rPh sb="11" eb="13">
      <t>バアイ</t>
    </rPh>
    <rPh sb="20" eb="22">
      <t>イカ</t>
    </rPh>
    <rPh sb="23" eb="25">
      <t>バアイ</t>
    </rPh>
    <phoneticPr fontId="1"/>
  </si>
  <si>
    <t>※千葉市手当の対象は１日６時間以上月２０日以上勤務の場合。本欄は月１２０時間以上勤務の職員数の調査のために記載</t>
    <rPh sb="1" eb="4">
      <t>チバシ</t>
    </rPh>
    <rPh sb="4" eb="6">
      <t>テアテ</t>
    </rPh>
    <rPh sb="7" eb="9">
      <t>タイショウ</t>
    </rPh>
    <rPh sb="11" eb="12">
      <t>ニチ</t>
    </rPh>
    <rPh sb="13" eb="17">
      <t>ジカンイジョウ</t>
    </rPh>
    <rPh sb="17" eb="18">
      <t>ツキ</t>
    </rPh>
    <rPh sb="20" eb="21">
      <t>ニチ</t>
    </rPh>
    <rPh sb="21" eb="23">
      <t>イジョウ</t>
    </rPh>
    <rPh sb="23" eb="25">
      <t>キンム</t>
    </rPh>
    <rPh sb="26" eb="28">
      <t>バアイ</t>
    </rPh>
    <rPh sb="29" eb="31">
      <t>ホンラン</t>
    </rPh>
    <rPh sb="32" eb="33">
      <t>ツキ</t>
    </rPh>
    <rPh sb="36" eb="40">
      <t>ジカンイジョウ</t>
    </rPh>
    <rPh sb="40" eb="42">
      <t>キンム</t>
    </rPh>
    <rPh sb="43" eb="45">
      <t>ショクイン</t>
    </rPh>
    <rPh sb="45" eb="46">
      <t>スウ</t>
    </rPh>
    <rPh sb="47" eb="49">
      <t>チョウサ</t>
    </rPh>
    <rPh sb="53" eb="55">
      <t>キサイ</t>
    </rPh>
    <phoneticPr fontId="1"/>
  </si>
  <si>
    <t>園長（施設長・管理者）</t>
    <rPh sb="0" eb="2">
      <t>エンチョウ</t>
    </rPh>
    <rPh sb="3" eb="6">
      <t>シセツチョウ</t>
    </rPh>
    <rPh sb="7" eb="10">
      <t>カンリシャ</t>
    </rPh>
    <phoneticPr fontId="1"/>
  </si>
  <si>
    <t>主任保育士</t>
    <rPh sb="0" eb="2">
      <t>シュニン</t>
    </rPh>
    <rPh sb="2" eb="5">
      <t>ホイクシ</t>
    </rPh>
    <phoneticPr fontId="1"/>
  </si>
  <si>
    <t>保育士</t>
    <rPh sb="0" eb="3">
      <t>ホイクシ</t>
    </rPh>
    <phoneticPr fontId="1"/>
  </si>
  <si>
    <t>準保育士</t>
    <rPh sb="0" eb="1">
      <t>ジュン</t>
    </rPh>
    <rPh sb="1" eb="4">
      <t>ホイクシ</t>
    </rPh>
    <phoneticPr fontId="1"/>
  </si>
  <si>
    <t>短時間保育士</t>
    <rPh sb="0" eb="3">
      <t>タンジカン</t>
    </rPh>
    <rPh sb="3" eb="6">
      <t>ホイクシ</t>
    </rPh>
    <phoneticPr fontId="1"/>
  </si>
  <si>
    <t>保健師・看護師・准看護師</t>
    <rPh sb="0" eb="3">
      <t>ホケンシ</t>
    </rPh>
    <rPh sb="4" eb="7">
      <t>カンゴシ</t>
    </rPh>
    <rPh sb="8" eb="12">
      <t>ジュンカンゴシ</t>
    </rPh>
    <phoneticPr fontId="1"/>
  </si>
  <si>
    <t>保健師・看護師・准看護師（みなし保育士）
家庭的保育者</t>
    <rPh sb="0" eb="3">
      <t>ホケンシ</t>
    </rPh>
    <rPh sb="4" eb="7">
      <t>カンゴシ</t>
    </rPh>
    <rPh sb="8" eb="12">
      <t>ジュンカンゴシ</t>
    </rPh>
    <rPh sb="16" eb="19">
      <t>ホイクシ</t>
    </rPh>
    <rPh sb="21" eb="24">
      <t>カテイテキ</t>
    </rPh>
    <rPh sb="24" eb="26">
      <t>ホイク</t>
    </rPh>
    <rPh sb="26" eb="27">
      <t>シャ</t>
    </rPh>
    <phoneticPr fontId="1"/>
  </si>
  <si>
    <t>採用等年月日</t>
    <rPh sb="0" eb="2">
      <t>サイヨウ</t>
    </rPh>
    <rPh sb="2" eb="3">
      <t>トウ</t>
    </rPh>
    <rPh sb="3" eb="6">
      <t>ネンガッピ</t>
    </rPh>
    <phoneticPr fontId="1"/>
  </si>
  <si>
    <t>有</t>
    <rPh sb="0" eb="1">
      <t>アリ</t>
    </rPh>
    <phoneticPr fontId="1"/>
  </si>
  <si>
    <t>有(無)</t>
    <rPh sb="0" eb="1">
      <t>アリ</t>
    </rPh>
    <rPh sb="2" eb="3">
      <t>ナシ</t>
    </rPh>
    <phoneticPr fontId="1"/>
  </si>
  <si>
    <t>無</t>
    <rPh sb="0" eb="1">
      <t>ナシ</t>
    </rPh>
    <phoneticPr fontId="1"/>
  </si>
  <si>
    <t>正</t>
    <rPh sb="0" eb="1">
      <t>セイ</t>
    </rPh>
    <phoneticPr fontId="1"/>
  </si>
  <si>
    <t>正(パート)</t>
    <rPh sb="0" eb="1">
      <t>セイ</t>
    </rPh>
    <phoneticPr fontId="1"/>
  </si>
  <si>
    <t>パート</t>
    <phoneticPr fontId="1"/>
  </si>
  <si>
    <t>R○.○.○</t>
    <phoneticPr fontId="1"/>
  </si>
  <si>
    <t>該当する場合は左記のとおりに日付を入力</t>
    <rPh sb="0" eb="2">
      <t>ガイトウ</t>
    </rPh>
    <rPh sb="4" eb="6">
      <t>バアイ</t>
    </rPh>
    <rPh sb="7" eb="8">
      <t>ヒダリ</t>
    </rPh>
    <rPh sb="14" eb="16">
      <t>ヒヅケ</t>
    </rPh>
    <rPh sb="17" eb="19">
      <t>ニュウリョク</t>
    </rPh>
    <phoneticPr fontId="1"/>
  </si>
  <si>
    <t>産休など長期休暇に入る予定がある場合はその旨を記載</t>
    <rPh sb="0" eb="2">
      <t>サンキュウ</t>
    </rPh>
    <rPh sb="4" eb="6">
      <t>チョウキ</t>
    </rPh>
    <rPh sb="6" eb="8">
      <t>キュウカ</t>
    </rPh>
    <rPh sb="9" eb="10">
      <t>ハイ</t>
    </rPh>
    <rPh sb="11" eb="13">
      <t>ヨテイ</t>
    </rPh>
    <rPh sb="16" eb="18">
      <t>バアイ</t>
    </rPh>
    <rPh sb="21" eb="22">
      <t>ムネ</t>
    </rPh>
    <rPh sb="23" eb="25">
      <t>キサイ</t>
    </rPh>
    <phoneticPr fontId="1"/>
  </si>
  <si>
    <t>幼稚園教諭など</t>
    <rPh sb="0" eb="3">
      <t>ヨウチエン</t>
    </rPh>
    <rPh sb="3" eb="5">
      <t>キョウユ</t>
    </rPh>
    <phoneticPr fontId="1"/>
  </si>
  <si>
    <t>RVD43964</t>
  </si>
  <si>
    <t>問題なし</t>
  </si>
  <si>
    <t>OK</t>
  </si>
  <si>
    <t>千葉市稲毛区小仲台2-10-1</t>
  </si>
  <si>
    <t>中村　一裕</t>
  </si>
  <si>
    <t>東京都渋谷区広尾5丁目6番6号</t>
  </si>
  <si>
    <t>山崎　知恵</t>
  </si>
  <si>
    <t>宇野　弘願</t>
  </si>
  <si>
    <t>千葉県千葉市緑区おゆみ野3-10-7</t>
  </si>
  <si>
    <t>千葉市緑区おゆみ野南３－３０　サンクレイドルおゆみ野SW１</t>
  </si>
  <si>
    <t>井上　洋</t>
  </si>
  <si>
    <t>千葉県市川市市川１－３－２　グランクルーアサミ１F</t>
  </si>
  <si>
    <t>千葉市緑区あすみが丘１－１７－５</t>
  </si>
  <si>
    <t>西原　優博</t>
  </si>
  <si>
    <t>千葉県八千代市米本1359米本団地4街区39棟</t>
  </si>
  <si>
    <t>東京都江戸川区南葛西7丁目２－５４</t>
  </si>
  <si>
    <t>神奈川県横浜市神奈川区三ツ沢下町１４－５７</t>
  </si>
  <si>
    <t>代表役員</t>
  </si>
  <si>
    <t>入江　修</t>
  </si>
  <si>
    <t>千葉県市川市八幡６丁目１２番１２号</t>
  </si>
  <si>
    <t>髙山　照駿</t>
  </si>
  <si>
    <t>斉藤　玄樹</t>
  </si>
  <si>
    <t>宇野　御本書</t>
  </si>
  <si>
    <t>小林　義昌</t>
  </si>
  <si>
    <t>中山　えい子</t>
  </si>
  <si>
    <r>
      <t>１日６時間以上かつ月２０日以上勤務の場合「○」を選択
それ以外は「×」</t>
    </r>
    <r>
      <rPr>
        <b/>
        <u/>
        <sz val="10"/>
        <color rgb="FFFF0000"/>
        <rFont val="ＭＳ Ｐゴシック"/>
        <family val="3"/>
        <charset val="128"/>
      </rPr>
      <t>（全員選択）</t>
    </r>
    <rPh sb="36" eb="38">
      <t>ゼンイン</t>
    </rPh>
    <rPh sb="38" eb="40">
      <t>センタク</t>
    </rPh>
    <phoneticPr fontId="1"/>
  </si>
  <si>
    <r>
      <rPr>
        <b/>
        <u/>
        <sz val="10"/>
        <rFont val="ＭＳ Ｐゴシック"/>
        <family val="3"/>
        <charset val="128"/>
      </rPr>
      <t>【参考】</t>
    </r>
    <r>
      <rPr>
        <sz val="10"/>
        <rFont val="ＭＳ Ｐゴシック"/>
        <family val="3"/>
        <charset val="128"/>
      </rPr>
      <t xml:space="preserve">
</t>
    </r>
    <r>
      <rPr>
        <b/>
        <u/>
        <sz val="10"/>
        <rFont val="ＭＳ Ｐゴシック"/>
        <family val="3"/>
        <charset val="128"/>
      </rPr>
      <t>月１２０時間以上勤務の場合</t>
    </r>
    <r>
      <rPr>
        <b/>
        <sz val="10"/>
        <rFont val="ＭＳ Ｐゴシック"/>
        <family val="3"/>
        <charset val="128"/>
      </rPr>
      <t>「○」を選択</t>
    </r>
    <r>
      <rPr>
        <sz val="10"/>
        <rFont val="ＭＳ Ｐゴシック"/>
        <family val="3"/>
        <charset val="128"/>
      </rPr>
      <t xml:space="preserve">
</t>
    </r>
    <r>
      <rPr>
        <b/>
        <sz val="10"/>
        <rFont val="ＭＳ Ｐゴシック"/>
        <family val="3"/>
        <charset val="128"/>
      </rPr>
      <t>それ以外は「×」</t>
    </r>
    <r>
      <rPr>
        <b/>
        <u/>
        <sz val="10"/>
        <color rgb="FFFF0000"/>
        <rFont val="ＭＳ Ｐゴシック"/>
        <family val="3"/>
        <charset val="128"/>
      </rPr>
      <t>（全員選択）</t>
    </r>
    <rPh sb="1" eb="3">
      <t>サンコウ</t>
    </rPh>
    <rPh sb="5" eb="6">
      <t>ツキ</t>
    </rPh>
    <rPh sb="9" eb="13">
      <t>ジカンイジョウ</t>
    </rPh>
    <rPh sb="13" eb="15">
      <t>キンム</t>
    </rPh>
    <rPh sb="16" eb="18">
      <t>バアイ</t>
    </rPh>
    <rPh sb="22" eb="24">
      <t>センタク</t>
    </rPh>
    <rPh sb="27" eb="29">
      <t>イガイ</t>
    </rPh>
    <rPh sb="34" eb="36">
      <t>ゼンイン</t>
    </rPh>
    <rPh sb="36" eb="38">
      <t>センタク</t>
    </rPh>
    <phoneticPr fontId="1"/>
  </si>
  <si>
    <t>※　　備考欄に、産前産後休暇・育児休暇取得の有無等を記載してください。</t>
    <rPh sb="3" eb="6">
      <t>ビコウラン</t>
    </rPh>
    <rPh sb="8" eb="10">
      <t>サンゼン</t>
    </rPh>
    <rPh sb="10" eb="12">
      <t>サンゴ</t>
    </rPh>
    <rPh sb="12" eb="14">
      <t>キュウカ</t>
    </rPh>
    <rPh sb="15" eb="17">
      <t>イクジ</t>
    </rPh>
    <rPh sb="17" eb="19">
      <t>キュウカ</t>
    </rPh>
    <rPh sb="19" eb="21">
      <t>シュトク</t>
    </rPh>
    <rPh sb="22" eb="24">
      <t>ウム</t>
    </rPh>
    <rPh sb="24" eb="25">
      <t>トウ</t>
    </rPh>
    <rPh sb="26" eb="28">
      <t>キサイ</t>
    </rPh>
    <phoneticPr fontId="6"/>
  </si>
  <si>
    <t>⑤</t>
  </si>
  <si>
    <t>⑦</t>
  </si>
  <si>
    <t>⑧</t>
  </si>
  <si>
    <t>⑨</t>
  </si>
  <si>
    <t>⑩</t>
  </si>
  <si>
    <t>⑪</t>
  </si>
  <si>
    <t>⑫</t>
  </si>
  <si>
    <t>⑬</t>
  </si>
  <si>
    <t>⑭</t>
  </si>
  <si>
    <t>○</t>
    <phoneticPr fontId="1"/>
  </si>
  <si>
    <t>有</t>
    <rPh sb="0" eb="1">
      <t>アリ</t>
    </rPh>
    <phoneticPr fontId="6"/>
  </si>
  <si>
    <t>概算払いを希望する場合は、「①基本情報」シート【概算払いについて（注意事項）】を確認し、同シートの「Ｍ２３セル」で「概算払いを請求する」を選択してください。</t>
    <rPh sb="0" eb="2">
      <t>ガイサン</t>
    </rPh>
    <rPh sb="2" eb="3">
      <t>バラ</t>
    </rPh>
    <rPh sb="5" eb="7">
      <t>キボウ</t>
    </rPh>
    <rPh sb="9" eb="11">
      <t>バアイ</t>
    </rPh>
    <rPh sb="15" eb="17">
      <t>キホン</t>
    </rPh>
    <rPh sb="17" eb="19">
      <t>ジョウホウ</t>
    </rPh>
    <rPh sb="40" eb="42">
      <t>カクニン</t>
    </rPh>
    <rPh sb="44" eb="45">
      <t>ドウ</t>
    </rPh>
    <rPh sb="58" eb="60">
      <t>ガイサン</t>
    </rPh>
    <rPh sb="60" eb="61">
      <t>バラ</t>
    </rPh>
    <rPh sb="63" eb="65">
      <t>セイキュウ</t>
    </rPh>
    <rPh sb="69" eb="71">
      <t>センタク</t>
    </rPh>
    <phoneticPr fontId="1"/>
  </si>
  <si>
    <t>【概算払いについて（注意事項）】　※必ずご一読いただき、選択してください。</t>
    <rPh sb="1" eb="3">
      <t>ガイサン</t>
    </rPh>
    <rPh sb="3" eb="4">
      <t>バラ</t>
    </rPh>
    <rPh sb="10" eb="12">
      <t>チュウイ</t>
    </rPh>
    <rPh sb="12" eb="14">
      <t>ジコウ</t>
    </rPh>
    <rPh sb="18" eb="19">
      <t>カナラ</t>
    </rPh>
    <rPh sb="21" eb="23">
      <t>イチドク</t>
    </rPh>
    <rPh sb="28" eb="30">
      <t>センタク</t>
    </rPh>
    <phoneticPr fontId="1"/>
  </si>
  <si>
    <t>✕</t>
  </si>
  <si>
    <t>住所</t>
    <rPh sb="0" eb="2">
      <t>ジュウショ</t>
    </rPh>
    <phoneticPr fontId="1"/>
  </si>
  <si>
    <t>（施設等名）</t>
    <rPh sb="1" eb="3">
      <t>シセツ</t>
    </rPh>
    <rPh sb="3" eb="4">
      <t>トウ</t>
    </rPh>
    <rPh sb="4" eb="5">
      <t>メイ</t>
    </rPh>
    <phoneticPr fontId="1"/>
  </si>
  <si>
    <t>正規職員保育士</t>
    <phoneticPr fontId="1"/>
  </si>
  <si>
    <t>準保育士、短時間保育士（常勤）</t>
  </si>
  <si>
    <t>みなし保育士</t>
  </si>
  <si>
    <t>人材派遣等保育士</t>
  </si>
  <si>
    <t>タムスわんぱく保育園花見川</t>
  </si>
  <si>
    <t>認定こども園　おゆみ野南幼稚園</t>
  </si>
  <si>
    <t>保育室リリー</t>
  </si>
  <si>
    <t>幼保連携型認定こども園　ふたば保育園</t>
  </si>
  <si>
    <t>認定こども園　青い鳥第二幼稚園</t>
  </si>
  <si>
    <t>Gakkenほいくえん おゆみ野</t>
  </si>
  <si>
    <t>認定こども園　双葉幼稚園</t>
  </si>
  <si>
    <t>Gakkenほいくえん 稲毛</t>
  </si>
  <si>
    <t>Gakkenほいくえん 稲毛東</t>
  </si>
  <si>
    <t>小倉台保育園</t>
  </si>
  <si>
    <t>オンジュソリール保育園　海浜幕張国際大通り</t>
  </si>
  <si>
    <t>みらいつむぎ保育園海浜</t>
  </si>
  <si>
    <t>小深保育園</t>
  </si>
  <si>
    <t>オンジュソリール保育園　幕張駅北口園</t>
  </si>
  <si>
    <t>Nestいんない保育園</t>
  </si>
  <si>
    <t>NAK14418</t>
  </si>
  <si>
    <t>QBZ44005</t>
  </si>
  <si>
    <t>ATT82347</t>
  </si>
  <si>
    <t>WHD66780</t>
  </si>
  <si>
    <t>KUM73101</t>
  </si>
  <si>
    <t>TDL20807</t>
  </si>
  <si>
    <t>ENT98559</t>
  </si>
  <si>
    <t>RGM49995</t>
  </si>
  <si>
    <t>3220003</t>
  </si>
  <si>
    <t>3220004</t>
  </si>
  <si>
    <t>KFA44671</t>
  </si>
  <si>
    <t>3220005</t>
  </si>
  <si>
    <t>3220006</t>
  </si>
  <si>
    <t>EXL94559</t>
  </si>
  <si>
    <t>VZK89857</t>
  </si>
  <si>
    <t>無</t>
  </si>
  <si>
    <t>（福）千葉ベタニヤホーム</t>
  </si>
  <si>
    <t>有</t>
  </si>
  <si>
    <t>園長</t>
  </si>
  <si>
    <t>佐藤　貴光</t>
  </si>
  <si>
    <t>イングレソ（株）</t>
  </si>
  <si>
    <t>（株）日本保育サービス</t>
  </si>
  <si>
    <t>坂井　徹</t>
  </si>
  <si>
    <t>森田真由美</t>
  </si>
  <si>
    <t>（福）千葉県福祉援護会</t>
  </si>
  <si>
    <t>野中　真由美</t>
  </si>
  <si>
    <t>（株）学研ココファン・ナーサリー</t>
  </si>
  <si>
    <t>スターツケアサービス（株）</t>
  </si>
  <si>
    <t>（株）ニチイ学館</t>
  </si>
  <si>
    <t>東京都千代田区神田駿河台4-6 御茶ノ水ソラシティ</t>
  </si>
  <si>
    <t>井上　有紀</t>
  </si>
  <si>
    <t>ブリック（株）</t>
  </si>
  <si>
    <t>施設長</t>
  </si>
  <si>
    <t>小岩井　慶子</t>
  </si>
  <si>
    <t>（株）ルーチェ</t>
  </si>
  <si>
    <t>（医）健尚会</t>
  </si>
  <si>
    <t>（福）フィリア</t>
  </si>
  <si>
    <t>（株）テンダーラビングケアサービス</t>
  </si>
  <si>
    <t>AIAI Child Care(株)</t>
  </si>
  <si>
    <t>（株）ブルーム</t>
  </si>
  <si>
    <t>（株）チャイルドタイム</t>
  </si>
  <si>
    <t>（株）ハッピーナース</t>
  </si>
  <si>
    <t>（株）ハイフライヤーズ</t>
  </si>
  <si>
    <t>（株）TORIコーポレーション</t>
  </si>
  <si>
    <t>（株）キャンディ</t>
  </si>
  <si>
    <t>（株）モード・プランニング・ジャパン</t>
  </si>
  <si>
    <t>（株）在宅支援総合ケアーサービス</t>
  </si>
  <si>
    <t>（株）ディーケーエル</t>
  </si>
  <si>
    <t>後藤　麻希</t>
  </si>
  <si>
    <t>（特非）千の葉ミルフィーユ</t>
  </si>
  <si>
    <t>（株）スター・フィールド</t>
  </si>
  <si>
    <t>千葉県習志野市津田沼５丁目３－２５</t>
  </si>
  <si>
    <t>千葉市中央区南町３－１２－１</t>
  </si>
  <si>
    <t>（株）グローバルナビゲーション</t>
  </si>
  <si>
    <t>（株）エルダーテイメント・ジャパン</t>
  </si>
  <si>
    <t>（株）オーチャード・ルーム</t>
  </si>
  <si>
    <t>神奈川県厚木市寿町２丁目８－２０常盤ビル</t>
  </si>
  <si>
    <t>小島　章敬</t>
  </si>
  <si>
    <t>(福）創成会</t>
  </si>
  <si>
    <t>(福）大きな家族</t>
  </si>
  <si>
    <t>千葉県市川市妙典２丁目４－１２</t>
  </si>
  <si>
    <t>國澤　佳奈子</t>
  </si>
  <si>
    <t>（福）　愛の園福祉会</t>
  </si>
  <si>
    <t>（福）　健育会</t>
  </si>
  <si>
    <t>（学）　増田学園</t>
  </si>
  <si>
    <t>（福）　創成会</t>
  </si>
  <si>
    <t>NPO法人虹の丘ワールド・ケア・ファミリー</t>
  </si>
  <si>
    <t>（学）聖メリー学園</t>
  </si>
  <si>
    <t>（学）アゼリー学園</t>
  </si>
  <si>
    <t>（学）信愛学園</t>
  </si>
  <si>
    <t>千葉市若葉区千城台東１－６－２</t>
  </si>
  <si>
    <t>宗教法人　日本聖公会横浜教区</t>
  </si>
  <si>
    <t>（学）芦童学園</t>
  </si>
  <si>
    <t>千葉市花見川区さつきが丘２－１３</t>
  </si>
  <si>
    <t>芦谷　牧人</t>
  </si>
  <si>
    <t>千葉県千葉市緑区大金沢町３８１－１</t>
  </si>
  <si>
    <t>（学）由田学園</t>
  </si>
  <si>
    <t>千葉県千葉市中央区東本町１－５</t>
  </si>
  <si>
    <t>（学）千葉花園学園</t>
  </si>
  <si>
    <t>千葉県千葉市稲毛区穴川町３７５</t>
  </si>
  <si>
    <t>（学）文化学園</t>
  </si>
  <si>
    <t>（株）森のおうちコッコロ</t>
  </si>
  <si>
    <t>（株）アストロキャンプ</t>
  </si>
  <si>
    <t>（株）センター</t>
  </si>
  <si>
    <t>（株）Think Education</t>
  </si>
  <si>
    <t>ライフプランニング（株）</t>
  </si>
  <si>
    <t>杉本　卓美</t>
  </si>
  <si>
    <t>（福）日本ウェルフェアサポート</t>
  </si>
  <si>
    <t>（株）エクシオジャパン</t>
  </si>
  <si>
    <t>（株）サンフラワー</t>
  </si>
  <si>
    <t>伊東　淑美</t>
  </si>
  <si>
    <t>鵜澤　美恵</t>
  </si>
  <si>
    <t>(医)グリーンエミネンス</t>
  </si>
  <si>
    <t>千葉市中央区千葉寺町188</t>
  </si>
  <si>
    <t>中村　周二</t>
  </si>
  <si>
    <t>(医)有相会</t>
  </si>
  <si>
    <t>千葉市花見川区柏井町800-1</t>
  </si>
  <si>
    <t>岡本　和久</t>
  </si>
  <si>
    <t>（株）ライフサポート</t>
  </si>
  <si>
    <t>検見川はないろ保育園</t>
  </si>
  <si>
    <t>かえで保育園幕張駅前</t>
  </si>
  <si>
    <t>作草部保育園</t>
    <rPh sb="0" eb="3">
      <t>サクサベ</t>
    </rPh>
    <phoneticPr fontId="4"/>
  </si>
  <si>
    <t>山王保育園</t>
    <rPh sb="0" eb="2">
      <t>サンノウ</t>
    </rPh>
    <rPh sb="2" eb="5">
      <t>ホイクエン</t>
    </rPh>
    <phoneticPr fontId="5"/>
  </si>
  <si>
    <t>チャイルド・ガーデン保育園</t>
    <rPh sb="10" eb="13">
      <t>ホイクエン</t>
    </rPh>
    <phoneticPr fontId="5"/>
  </si>
  <si>
    <t>グレース保育園</t>
    <rPh sb="4" eb="7">
      <t>ホイクエン</t>
    </rPh>
    <phoneticPr fontId="5"/>
  </si>
  <si>
    <t>みらい保育園</t>
    <rPh sb="3" eb="6">
      <t>ホイクエン</t>
    </rPh>
    <phoneticPr fontId="5"/>
  </si>
  <si>
    <t>ひなたぼっこ保育園</t>
    <rPh sb="6" eb="9">
      <t>ホイクエン</t>
    </rPh>
    <phoneticPr fontId="5"/>
  </si>
  <si>
    <t>はまかぜ保育園</t>
    <rPh sb="4" eb="7">
      <t>ホイクエン</t>
    </rPh>
    <phoneticPr fontId="5"/>
  </si>
  <si>
    <t>キッズマーム保育園</t>
    <rPh sb="6" eb="9">
      <t>ホイクエン</t>
    </rPh>
    <phoneticPr fontId="5"/>
  </si>
  <si>
    <t>アスク海浜幕張保育園</t>
    <rPh sb="3" eb="5">
      <t>カイヒン</t>
    </rPh>
    <rPh sb="5" eb="7">
      <t>マクハリ</t>
    </rPh>
    <rPh sb="7" eb="10">
      <t>ホイクエン</t>
    </rPh>
    <phoneticPr fontId="5"/>
  </si>
  <si>
    <t>明徳浜野駅保育園</t>
    <rPh sb="0" eb="2">
      <t>メイトク</t>
    </rPh>
    <rPh sb="2" eb="4">
      <t>ハマノ</t>
    </rPh>
    <rPh sb="4" eb="5">
      <t>エキ</t>
    </rPh>
    <rPh sb="5" eb="8">
      <t>ホイクエン</t>
    </rPh>
    <phoneticPr fontId="5"/>
  </si>
  <si>
    <t>幕張いもっこ保育園</t>
    <rPh sb="0" eb="2">
      <t>マクハリ</t>
    </rPh>
    <rPh sb="6" eb="9">
      <t>ホイクエン</t>
    </rPh>
    <phoneticPr fontId="5"/>
  </si>
  <si>
    <t>稲毛すきっぷ保育園</t>
    <rPh sb="6" eb="9">
      <t>ホイクエン</t>
    </rPh>
    <phoneticPr fontId="5"/>
  </si>
  <si>
    <t>千葉聖心保育園</t>
    <rPh sb="0" eb="2">
      <t>チバ</t>
    </rPh>
    <rPh sb="2" eb="3">
      <t>ヒジリ</t>
    </rPh>
    <rPh sb="3" eb="4">
      <t>ココロ</t>
    </rPh>
    <rPh sb="4" eb="7">
      <t>ホイクエン</t>
    </rPh>
    <phoneticPr fontId="5"/>
  </si>
  <si>
    <t>真生保育園</t>
    <rPh sb="0" eb="1">
      <t>シン</t>
    </rPh>
    <rPh sb="1" eb="2">
      <t>ナマ</t>
    </rPh>
    <rPh sb="2" eb="5">
      <t>ホイクエン</t>
    </rPh>
    <phoneticPr fontId="5"/>
  </si>
  <si>
    <t>アップルナースリー検見川浜保育園</t>
    <rPh sb="9" eb="12">
      <t>ケミガワ</t>
    </rPh>
    <rPh sb="12" eb="13">
      <t>ハマ</t>
    </rPh>
    <rPh sb="13" eb="16">
      <t>ホイクエン</t>
    </rPh>
    <phoneticPr fontId="5"/>
  </si>
  <si>
    <t>いろは保育園</t>
    <rPh sb="3" eb="6">
      <t>ホイクエン</t>
    </rPh>
    <phoneticPr fontId="5"/>
  </si>
  <si>
    <t>稲毛ひだまり保育園</t>
    <rPh sb="0" eb="2">
      <t>イナゲ</t>
    </rPh>
    <rPh sb="6" eb="9">
      <t>ホイクエン</t>
    </rPh>
    <phoneticPr fontId="5"/>
  </si>
  <si>
    <t>ローゼンそが保育園</t>
    <rPh sb="6" eb="9">
      <t>ホイクエン</t>
    </rPh>
    <phoneticPr fontId="5"/>
  </si>
  <si>
    <t>おゆみ野すきっぷ保育園</t>
    <rPh sb="3" eb="4">
      <t>ノ</t>
    </rPh>
    <rPh sb="8" eb="11">
      <t>ホイクエン</t>
    </rPh>
    <phoneticPr fontId="5"/>
  </si>
  <si>
    <t>たかし保育園稲毛海岸</t>
    <rPh sb="3" eb="6">
      <t>ホイクエン</t>
    </rPh>
    <rPh sb="6" eb="10">
      <t>イナゲカイガン</t>
    </rPh>
    <phoneticPr fontId="5"/>
  </si>
  <si>
    <t>幕張本郷きらきら保育園</t>
    <rPh sb="0" eb="4">
      <t>マクハリホンゴウ</t>
    </rPh>
    <rPh sb="8" eb="11">
      <t>ホイクエン</t>
    </rPh>
    <phoneticPr fontId="5"/>
  </si>
  <si>
    <t>あおぞら保育園</t>
    <rPh sb="4" eb="7">
      <t>ホイクエン</t>
    </rPh>
    <phoneticPr fontId="5"/>
  </si>
  <si>
    <t>スクルドエンジェル保育園幕張園</t>
    <rPh sb="9" eb="12">
      <t>ホイクエン</t>
    </rPh>
    <rPh sb="12" eb="14">
      <t>マクハリ</t>
    </rPh>
    <rPh sb="14" eb="15">
      <t>エン</t>
    </rPh>
    <phoneticPr fontId="7"/>
  </si>
  <si>
    <t>さくらんぼ保育園</t>
    <rPh sb="5" eb="8">
      <t>ホイクエン</t>
    </rPh>
    <phoneticPr fontId="5"/>
  </si>
  <si>
    <t>げんき保育園</t>
    <rPh sb="3" eb="6">
      <t>ホイクエン</t>
    </rPh>
    <phoneticPr fontId="5"/>
  </si>
  <si>
    <t>マミー＆ミーおゆみ野保育園</t>
    <rPh sb="9" eb="10">
      <t>ノ</t>
    </rPh>
    <rPh sb="10" eb="13">
      <t>ホイクエン</t>
    </rPh>
    <phoneticPr fontId="7"/>
  </si>
  <si>
    <t>寒川保育園</t>
    <rPh sb="0" eb="1">
      <t>サム</t>
    </rPh>
    <rPh sb="1" eb="2">
      <t>カワ</t>
    </rPh>
    <rPh sb="2" eb="5">
      <t>ホイクエン</t>
    </rPh>
    <phoneticPr fontId="7"/>
  </si>
  <si>
    <t>本千葉エンゼルホーム保育園</t>
    <rPh sb="0" eb="3">
      <t>ホンチバ</t>
    </rPh>
    <rPh sb="10" eb="13">
      <t>ホイクエン</t>
    </rPh>
    <phoneticPr fontId="5"/>
  </si>
  <si>
    <t>かるがも保育園　おゆみ野園</t>
    <rPh sb="4" eb="7">
      <t>ホイクエン</t>
    </rPh>
    <rPh sb="11" eb="12">
      <t>ノ</t>
    </rPh>
    <rPh sb="12" eb="13">
      <t>エン</t>
    </rPh>
    <phoneticPr fontId="5"/>
  </si>
  <si>
    <t>なのはな保育園</t>
    <rPh sb="4" eb="7">
      <t>ホイクエン</t>
    </rPh>
    <phoneticPr fontId="19"/>
  </si>
  <si>
    <t>ミルキーホーム都賀園</t>
    <rPh sb="7" eb="9">
      <t>ツガ</t>
    </rPh>
    <rPh sb="9" eb="10">
      <t>エン</t>
    </rPh>
    <phoneticPr fontId="19"/>
  </si>
  <si>
    <t>ぴょんぴょん保育園</t>
    <rPh sb="6" eb="9">
      <t>ホイクエン</t>
    </rPh>
    <phoneticPr fontId="19"/>
  </si>
  <si>
    <t>まほろばのお日さま保育園</t>
    <rPh sb="9" eb="12">
      <t>ホイクエン</t>
    </rPh>
    <phoneticPr fontId="19"/>
  </si>
  <si>
    <t>キートスチャイルドケア新田町</t>
    <rPh sb="11" eb="14">
      <t>シンデンチョウ</t>
    </rPh>
    <phoneticPr fontId="5"/>
  </si>
  <si>
    <t>マミー＆ミー西都賀保育園</t>
    <rPh sb="6" eb="7">
      <t>ニシ</t>
    </rPh>
    <rPh sb="7" eb="9">
      <t>ツガ</t>
    </rPh>
    <rPh sb="9" eb="12">
      <t>ホイクエン</t>
    </rPh>
    <phoneticPr fontId="19"/>
  </si>
  <si>
    <t>幕張本郷すきっぷ保育園</t>
    <rPh sb="0" eb="4">
      <t>マクハリホンゴウ</t>
    </rPh>
    <rPh sb="8" eb="11">
      <t>ホイクエン</t>
    </rPh>
    <phoneticPr fontId="19"/>
  </si>
  <si>
    <t>若葉保育園</t>
    <rPh sb="0" eb="2">
      <t>ワカバ</t>
    </rPh>
    <rPh sb="2" eb="5">
      <t>ホイクエン</t>
    </rPh>
    <phoneticPr fontId="19"/>
  </si>
  <si>
    <t>検見川わくわく保育園</t>
    <rPh sb="0" eb="3">
      <t>ケミガワ</t>
    </rPh>
    <rPh sb="7" eb="9">
      <t>ホイク</t>
    </rPh>
    <rPh sb="9" eb="10">
      <t>エン</t>
    </rPh>
    <phoneticPr fontId="5"/>
  </si>
  <si>
    <t>植草学園千葉駅保育園</t>
    <rPh sb="0" eb="2">
      <t>ウエクサ</t>
    </rPh>
    <rPh sb="2" eb="4">
      <t>ガクエン</t>
    </rPh>
    <rPh sb="4" eb="7">
      <t>チバエキ</t>
    </rPh>
    <rPh sb="7" eb="10">
      <t>ホイクエン</t>
    </rPh>
    <phoneticPr fontId="4"/>
  </si>
  <si>
    <t>キートスチャイルドケア幕張本郷</t>
    <rPh sb="11" eb="13">
      <t>マクハリ</t>
    </rPh>
    <rPh sb="13" eb="15">
      <t>ホンゴウ</t>
    </rPh>
    <phoneticPr fontId="4"/>
  </si>
  <si>
    <t>京進のほいくえんＨＯＰＰＡ幕張町5丁目</t>
    <rPh sb="0" eb="2">
      <t>キョウシン</t>
    </rPh>
    <rPh sb="13" eb="15">
      <t>マクハリ</t>
    </rPh>
    <rPh sb="15" eb="16">
      <t>マチ</t>
    </rPh>
    <rPh sb="17" eb="19">
      <t>チョウメ</t>
    </rPh>
    <phoneticPr fontId="4"/>
  </si>
  <si>
    <t>京進のほいくえんＨＯＰＰＡ幕張本郷駅前</t>
    <rPh sb="0" eb="2">
      <t>キョウシン</t>
    </rPh>
    <rPh sb="13" eb="15">
      <t>マクハリ</t>
    </rPh>
    <rPh sb="15" eb="17">
      <t>ホンゴウ</t>
    </rPh>
    <rPh sb="17" eb="19">
      <t>エキマエ</t>
    </rPh>
    <phoneticPr fontId="4"/>
  </si>
  <si>
    <t>千葉検見川雲母保育園</t>
    <rPh sb="0" eb="2">
      <t>チバ</t>
    </rPh>
    <rPh sb="2" eb="5">
      <t>ケミガワ</t>
    </rPh>
    <rPh sb="5" eb="7">
      <t>キララ</t>
    </rPh>
    <rPh sb="7" eb="10">
      <t>ホイクエン</t>
    </rPh>
    <phoneticPr fontId="4"/>
  </si>
  <si>
    <t>かえで保育園幕張本郷</t>
    <rPh sb="3" eb="6">
      <t>ホイクエン</t>
    </rPh>
    <rPh sb="6" eb="8">
      <t>マクハリ</t>
    </rPh>
    <rPh sb="8" eb="10">
      <t>ホンゴウ</t>
    </rPh>
    <phoneticPr fontId="4"/>
  </si>
  <si>
    <t>すまいるキャンディ保育園</t>
    <rPh sb="9" eb="11">
      <t>ホイク</t>
    </rPh>
    <rPh sb="11" eb="12">
      <t>エン</t>
    </rPh>
    <phoneticPr fontId="4"/>
  </si>
  <si>
    <t>稲毛キッズマーム保育園</t>
    <rPh sb="0" eb="2">
      <t>イナゲ</t>
    </rPh>
    <rPh sb="8" eb="11">
      <t>ホイクエン</t>
    </rPh>
    <phoneticPr fontId="4"/>
  </si>
  <si>
    <t>キートスチャイルドケア園生町</t>
    <rPh sb="11" eb="12">
      <t>ソノ</t>
    </rPh>
    <rPh sb="12" eb="13">
      <t>イ</t>
    </rPh>
    <rPh sb="13" eb="14">
      <t>マチ</t>
    </rPh>
    <phoneticPr fontId="4"/>
  </si>
  <si>
    <t>千葉稲毛雲母保育園</t>
    <rPh sb="0" eb="2">
      <t>チバ</t>
    </rPh>
    <rPh sb="2" eb="4">
      <t>イナゲ</t>
    </rPh>
    <rPh sb="4" eb="6">
      <t>キララ</t>
    </rPh>
    <rPh sb="6" eb="9">
      <t>ホイクエン</t>
    </rPh>
    <phoneticPr fontId="4"/>
  </si>
  <si>
    <t>ナーサリーホーム園生保育園</t>
    <rPh sb="8" eb="9">
      <t>ソノ</t>
    </rPh>
    <rPh sb="9" eb="10">
      <t>イ</t>
    </rPh>
    <rPh sb="10" eb="13">
      <t>ホ</t>
    </rPh>
    <phoneticPr fontId="4"/>
  </si>
  <si>
    <t>ぽかぽか保育園おてんとさん</t>
    <rPh sb="4" eb="6">
      <t>ホイク</t>
    </rPh>
    <rPh sb="6" eb="7">
      <t>エン</t>
    </rPh>
    <phoneticPr fontId="4"/>
  </si>
  <si>
    <t>大森保育園</t>
    <rPh sb="0" eb="2">
      <t>オオモリ</t>
    </rPh>
    <rPh sb="2" eb="5">
      <t>ホイクエン</t>
    </rPh>
    <phoneticPr fontId="1"/>
  </si>
  <si>
    <t>東千葉雲母保育園</t>
    <rPh sb="0" eb="1">
      <t>ヒガシ</t>
    </rPh>
    <rPh sb="1" eb="3">
      <t>チバ</t>
    </rPh>
    <rPh sb="3" eb="5">
      <t>キララ</t>
    </rPh>
    <rPh sb="5" eb="8">
      <t>ホイクエン</t>
    </rPh>
    <phoneticPr fontId="1"/>
  </si>
  <si>
    <t>レイモンド汐見丘保育園</t>
    <rPh sb="5" eb="7">
      <t>シオミ</t>
    </rPh>
    <rPh sb="7" eb="8">
      <t>オカ</t>
    </rPh>
    <rPh sb="8" eb="11">
      <t>ホイクエン</t>
    </rPh>
    <phoneticPr fontId="1"/>
  </si>
  <si>
    <t>かえで保育園幕張本郷６丁目</t>
    <rPh sb="3" eb="10">
      <t>ホイクエンマクハリホンゴウ</t>
    </rPh>
    <rPh sb="11" eb="13">
      <t>チョウメ</t>
    </rPh>
    <phoneticPr fontId="1"/>
  </si>
  <si>
    <t>作草部アーク保育園</t>
    <rPh sb="0" eb="3">
      <t>サクサベ</t>
    </rPh>
    <rPh sb="6" eb="9">
      <t>ホイクエン</t>
    </rPh>
    <phoneticPr fontId="1"/>
  </si>
  <si>
    <t>ししの子保育園　小中台町</t>
    <rPh sb="3" eb="4">
      <t>コ</t>
    </rPh>
    <rPh sb="4" eb="7">
      <t>ホイクエン</t>
    </rPh>
    <rPh sb="8" eb="12">
      <t>コナカダイチョウ</t>
    </rPh>
    <phoneticPr fontId="1"/>
  </si>
  <si>
    <t>ナーサリーホーム小仲台</t>
    <rPh sb="8" eb="11">
      <t>コナカダイ</t>
    </rPh>
    <phoneticPr fontId="1"/>
  </si>
  <si>
    <t>認可保育園　みどりまち</t>
    <rPh sb="0" eb="2">
      <t>ニンカ</t>
    </rPh>
    <rPh sb="2" eb="5">
      <t>ホイクエン</t>
    </rPh>
    <phoneticPr fontId="1"/>
  </si>
  <si>
    <t>キートスチャイルドケア桜木</t>
    <rPh sb="11" eb="13">
      <t>サクラギ</t>
    </rPh>
    <phoneticPr fontId="1"/>
  </si>
  <si>
    <t>小倉台　いろは保育園</t>
    <rPh sb="0" eb="3">
      <t>オグラダイ</t>
    </rPh>
    <rPh sb="7" eb="10">
      <t>ホイクエン</t>
    </rPh>
    <phoneticPr fontId="1"/>
  </si>
  <si>
    <t>つぐみ保育園</t>
    <rPh sb="3" eb="6">
      <t>ホイクエン</t>
    </rPh>
    <phoneticPr fontId="1"/>
  </si>
  <si>
    <t>みつばち保育園　若葉</t>
    <rPh sb="4" eb="7">
      <t>ホイクエン</t>
    </rPh>
    <rPh sb="8" eb="10">
      <t>ワカバ</t>
    </rPh>
    <phoneticPr fontId="1"/>
  </si>
  <si>
    <t>キートスチャイルドケアおゆみ野南</t>
    <rPh sb="14" eb="15">
      <t>ノ</t>
    </rPh>
    <rPh sb="15" eb="16">
      <t>ミナミ</t>
    </rPh>
    <phoneticPr fontId="1"/>
  </si>
  <si>
    <t>京進のほいくえん　HOPPA幕張ベイパーク</t>
    <rPh sb="0" eb="2">
      <t>キョウシン</t>
    </rPh>
    <rPh sb="14" eb="16">
      <t>マクハリ</t>
    </rPh>
    <phoneticPr fontId="1"/>
  </si>
  <si>
    <t>K's garden蘇我保育園</t>
    <rPh sb="10" eb="12">
      <t>ソガ</t>
    </rPh>
    <rPh sb="12" eb="15">
      <t>ホイクエン</t>
    </rPh>
    <phoneticPr fontId="1"/>
  </si>
  <si>
    <t>子どものまきば保育園</t>
    <rPh sb="0" eb="1">
      <t>コ</t>
    </rPh>
    <rPh sb="7" eb="10">
      <t>ホイクエン</t>
    </rPh>
    <phoneticPr fontId="4"/>
  </si>
  <si>
    <t>ほしのこ保育園</t>
    <rPh sb="4" eb="7">
      <t>ホイクエン</t>
    </rPh>
    <phoneticPr fontId="4"/>
  </si>
  <si>
    <t>椿森保育園</t>
    <rPh sb="0" eb="2">
      <t>ツバキモリ</t>
    </rPh>
    <rPh sb="2" eb="5">
      <t>ホイクエン</t>
    </rPh>
    <phoneticPr fontId="4"/>
  </si>
  <si>
    <t>アンファンジュール保育園弁天</t>
    <rPh sb="9" eb="12">
      <t>ホイクエン</t>
    </rPh>
    <rPh sb="12" eb="14">
      <t>ベンテン</t>
    </rPh>
    <phoneticPr fontId="4"/>
  </si>
  <si>
    <t>かえで保育園まくはり</t>
    <rPh sb="3" eb="6">
      <t>ホイクエン</t>
    </rPh>
    <phoneticPr fontId="4"/>
  </si>
  <si>
    <t>かえで保育園はなぞの</t>
    <rPh sb="3" eb="6">
      <t>ホイクエン</t>
    </rPh>
    <phoneticPr fontId="4"/>
  </si>
  <si>
    <t>アストロベースキャンプ保育園</t>
    <rPh sb="11" eb="14">
      <t>ホイクエン</t>
    </rPh>
    <phoneticPr fontId="4"/>
  </si>
  <si>
    <t>かるがも保育園　鎌取園</t>
    <rPh sb="4" eb="7">
      <t>ホイクエン</t>
    </rPh>
    <rPh sb="8" eb="10">
      <t>カマトリ</t>
    </rPh>
    <rPh sb="10" eb="11">
      <t>エン</t>
    </rPh>
    <phoneticPr fontId="4"/>
  </si>
  <si>
    <t>クニナたかだの森保育園</t>
    <rPh sb="7" eb="8">
      <t>モリ</t>
    </rPh>
    <rPh sb="8" eb="11">
      <t>ホイクエン</t>
    </rPh>
    <phoneticPr fontId="4"/>
  </si>
  <si>
    <t>京進のほいくえんHOPPAガーデンビュー千葉駅前</t>
    <rPh sb="0" eb="2">
      <t>キョウシン</t>
    </rPh>
    <rPh sb="20" eb="23">
      <t>チバエキ</t>
    </rPh>
    <rPh sb="23" eb="24">
      <t>マエ</t>
    </rPh>
    <phoneticPr fontId="4"/>
  </si>
  <si>
    <t>希望の子保育園</t>
    <rPh sb="0" eb="2">
      <t>キボウ</t>
    </rPh>
    <rPh sb="3" eb="4">
      <t>コ</t>
    </rPh>
    <rPh sb="4" eb="7">
      <t>ホイクエン</t>
    </rPh>
    <phoneticPr fontId="4"/>
  </si>
  <si>
    <t>そがチャイルドハウス保育園</t>
    <rPh sb="10" eb="13">
      <t>ホイクエン</t>
    </rPh>
    <phoneticPr fontId="4"/>
  </si>
  <si>
    <t>サフォークキッズ保育園</t>
    <rPh sb="8" eb="11">
      <t>ホイクエン</t>
    </rPh>
    <phoneticPr fontId="4"/>
  </si>
  <si>
    <t>みらくる保育園</t>
    <rPh sb="4" eb="7">
      <t>ホイクエン</t>
    </rPh>
    <phoneticPr fontId="4"/>
  </si>
  <si>
    <t>ナーサリーホーム稲毛海岸</t>
    <rPh sb="8" eb="12">
      <t>イナゲカイガン</t>
    </rPh>
    <phoneticPr fontId="4"/>
  </si>
  <si>
    <t>長谷川　匡俊</t>
  </si>
  <si>
    <t>千葉県千葉市緑区おゆみ野中央6-50-10</t>
  </si>
  <si>
    <t>西山　道憲</t>
  </si>
  <si>
    <t>代理人の有無</t>
    <rPh sb="0" eb="3">
      <t>ダイリニン</t>
    </rPh>
    <rPh sb="4" eb="6">
      <t>ウム</t>
    </rPh>
    <phoneticPr fontId="4"/>
  </si>
  <si>
    <t>代表者職名</t>
    <rPh sb="0" eb="3">
      <t>ダイヒョウシャ</t>
    </rPh>
    <rPh sb="3" eb="5">
      <t>ショクメイ</t>
    </rPh>
    <phoneticPr fontId="1"/>
  </si>
  <si>
    <t>代表者氏名</t>
    <rPh sb="0" eb="3">
      <t>ダイヒョウシャ</t>
    </rPh>
    <rPh sb="3" eb="5">
      <t>シメイ</t>
    </rPh>
    <phoneticPr fontId="4"/>
  </si>
  <si>
    <t>清水　佳恵</t>
    <phoneticPr fontId="1"/>
  </si>
  <si>
    <t>代表社員</t>
    <phoneticPr fontId="1"/>
  </si>
  <si>
    <t>ベビールームこどものへや</t>
  </si>
  <si>
    <t>リトルガーデン　幕張本郷</t>
  </si>
  <si>
    <t>きっず☆かりん</t>
  </si>
  <si>
    <t>愛隣幼稚園</t>
  </si>
  <si>
    <t>リトルガーデンＷＢＧ</t>
  </si>
  <si>
    <t>リトルガーデン千葉ポートタウン</t>
  </si>
  <si>
    <t>ナーサリーホーム東千葉</t>
  </si>
  <si>
    <t>認定こども園　土気中央幼稚園</t>
  </si>
  <si>
    <t>千葉メディカルセンター事業所内保育園</t>
  </si>
  <si>
    <t>都賀あすか園</t>
  </si>
  <si>
    <t>稲毛海岸サンフラワー保育室</t>
  </si>
  <si>
    <t>はまちどり保育園</t>
  </si>
  <si>
    <t>はまのけやき保育園</t>
  </si>
  <si>
    <t>みらいのまち保育園　蘇我</t>
  </si>
  <si>
    <t>そらまめ新千葉駅前園</t>
  </si>
  <si>
    <t>かえで保育園おゆみ野</t>
    <rPh sb="3" eb="6">
      <t>ホイクエン</t>
    </rPh>
    <rPh sb="9" eb="10">
      <t>ノ</t>
    </rPh>
    <phoneticPr fontId="4"/>
  </si>
  <si>
    <t>もりのなかま保育園おゆみ野園サイエンス＋</t>
  </si>
  <si>
    <t>あおば保育園</t>
    <rPh sb="3" eb="6">
      <t>ホイクエン</t>
    </rPh>
    <phoneticPr fontId="4"/>
  </si>
  <si>
    <t>チャコ保育園</t>
    <rPh sb="3" eb="6">
      <t>ホイクエン</t>
    </rPh>
    <phoneticPr fontId="4"/>
  </si>
  <si>
    <t>かえで保育園千葉中央</t>
    <rPh sb="6" eb="8">
      <t>チバ</t>
    </rPh>
    <rPh sb="8" eb="10">
      <t>チュウオウ</t>
    </rPh>
    <phoneticPr fontId="4"/>
  </si>
  <si>
    <t>CDK82118</t>
    <phoneticPr fontId="1"/>
  </si>
  <si>
    <t>CZN11549</t>
  </si>
  <si>
    <t>XLE56558</t>
  </si>
  <si>
    <t>IDL54946</t>
  </si>
  <si>
    <t>もりのなかま保育園おゆみ野園サイエンス＋</t>
    <rPh sb="6" eb="9">
      <t>ホイクエン</t>
    </rPh>
    <rPh sb="12" eb="13">
      <t>ノ</t>
    </rPh>
    <rPh sb="13" eb="14">
      <t>エン</t>
    </rPh>
    <phoneticPr fontId="4"/>
  </si>
  <si>
    <t>EQQ97990</t>
  </si>
  <si>
    <t>リトルガーデンインターナショナル幕張ベイパーク保育園</t>
    <rPh sb="16" eb="18">
      <t>マクハリ</t>
    </rPh>
    <rPh sb="23" eb="26">
      <t>ホイクエン</t>
    </rPh>
    <phoneticPr fontId="4"/>
  </si>
  <si>
    <t>PEB13593</t>
  </si>
  <si>
    <t>VFJ49880</t>
  </si>
  <si>
    <t>認定こども園　松ヶ丘幼稚園</t>
    <rPh sb="0" eb="2">
      <t>ニンテイ</t>
    </rPh>
    <phoneticPr fontId="1"/>
  </si>
  <si>
    <t>認定こども園　山王幼稚園</t>
    <rPh sb="0" eb="6">
      <t>ニ</t>
    </rPh>
    <rPh sb="7" eb="9">
      <t>サンノウ</t>
    </rPh>
    <rPh sb="9" eb="12">
      <t>ヨウチエン</t>
    </rPh>
    <phoneticPr fontId="1"/>
  </si>
  <si>
    <t>認定こども園　土岐幼稚園</t>
    <rPh sb="0" eb="6">
      <t>ニ</t>
    </rPh>
    <rPh sb="7" eb="9">
      <t>トキ</t>
    </rPh>
    <rPh sb="9" eb="12">
      <t>ヨウチエン</t>
    </rPh>
    <phoneticPr fontId="1"/>
  </si>
  <si>
    <t>認定こども園　鏡戸幼稚園</t>
    <rPh sb="0" eb="6">
      <t>ニ</t>
    </rPh>
    <rPh sb="7" eb="8">
      <t>カガミ</t>
    </rPh>
    <rPh sb="8" eb="9">
      <t>ト</t>
    </rPh>
    <rPh sb="9" eb="12">
      <t>ヨウチエン</t>
    </rPh>
    <phoneticPr fontId="1"/>
  </si>
  <si>
    <t>認定こども園　まこと第二幼稚園</t>
    <rPh sb="0" eb="2">
      <t>ニンテイ</t>
    </rPh>
    <rPh sb="5" eb="6">
      <t>エン</t>
    </rPh>
    <rPh sb="10" eb="12">
      <t>ダイニ</t>
    </rPh>
    <rPh sb="12" eb="15">
      <t>ヨウチエン</t>
    </rPh>
    <phoneticPr fontId="4"/>
  </si>
  <si>
    <t>認定こども園　花見川ちぐさ幼稚園</t>
    <rPh sb="0" eb="2">
      <t>ニンテイ</t>
    </rPh>
    <rPh sb="5" eb="6">
      <t>エン</t>
    </rPh>
    <rPh sb="7" eb="10">
      <t>ハナミガワ</t>
    </rPh>
    <rPh sb="13" eb="16">
      <t>ヨウチエン</t>
    </rPh>
    <phoneticPr fontId="4"/>
  </si>
  <si>
    <t>認定こども園　明徳土気こども園</t>
    <rPh sb="0" eb="2">
      <t>ニンテイ</t>
    </rPh>
    <rPh sb="5" eb="6">
      <t>エン</t>
    </rPh>
    <rPh sb="7" eb="9">
      <t>メイトク</t>
    </rPh>
    <rPh sb="9" eb="11">
      <t>トケ</t>
    </rPh>
    <rPh sb="14" eb="15">
      <t>エン</t>
    </rPh>
    <phoneticPr fontId="4"/>
  </si>
  <si>
    <t>幼保連携型認定こども園　ふたば保育園</t>
    <rPh sb="0" eb="2">
      <t>ヨウホ</t>
    </rPh>
    <rPh sb="2" eb="4">
      <t>レンケイ</t>
    </rPh>
    <rPh sb="4" eb="5">
      <t>ガタ</t>
    </rPh>
    <rPh sb="5" eb="7">
      <t>ニンテイ</t>
    </rPh>
    <rPh sb="10" eb="11">
      <t>エン</t>
    </rPh>
    <rPh sb="15" eb="18">
      <t>ホイクエン</t>
    </rPh>
    <phoneticPr fontId="4"/>
  </si>
  <si>
    <t>認定こども園　おゆみ野南幼稚園</t>
    <rPh sb="0" eb="2">
      <t>ニンテイ</t>
    </rPh>
    <rPh sb="5" eb="6">
      <t>エン</t>
    </rPh>
    <rPh sb="10" eb="11">
      <t>ノ</t>
    </rPh>
    <rPh sb="11" eb="12">
      <t>ミナミ</t>
    </rPh>
    <rPh sb="12" eb="15">
      <t>ヨウチエン</t>
    </rPh>
    <phoneticPr fontId="4"/>
  </si>
  <si>
    <t>ZFQ36082</t>
  </si>
  <si>
    <t>YTS31250</t>
  </si>
  <si>
    <t>羔幼稚園</t>
    <rPh sb="0" eb="1">
      <t>コヒツジ</t>
    </rPh>
    <rPh sb="1" eb="4">
      <t>ヨウチエン</t>
    </rPh>
    <phoneticPr fontId="5"/>
  </si>
  <si>
    <t>学校法人千葉花園学園　穴川花園幼稚園</t>
    <rPh sb="0" eb="2">
      <t>ガッコウ</t>
    </rPh>
    <rPh sb="2" eb="4">
      <t>ホウジン</t>
    </rPh>
    <rPh sb="4" eb="6">
      <t>チバ</t>
    </rPh>
    <rPh sb="6" eb="8">
      <t>ハナゾノ</t>
    </rPh>
    <rPh sb="8" eb="10">
      <t>ガクエン</t>
    </rPh>
    <rPh sb="11" eb="13">
      <t>アナガワ</t>
    </rPh>
    <rPh sb="13" eb="15">
      <t>ハナゾノ</t>
    </rPh>
    <rPh sb="15" eb="18">
      <t>ヨウチエン</t>
    </rPh>
    <phoneticPr fontId="5"/>
  </si>
  <si>
    <t>VHL96179</t>
  </si>
  <si>
    <t>植草学園　このはの家</t>
    <rPh sb="0" eb="4">
      <t>ウエクサガクエン</t>
    </rPh>
    <rPh sb="9" eb="10">
      <t>イエ</t>
    </rPh>
    <phoneticPr fontId="1"/>
  </si>
  <si>
    <t>キッズルーム蘇我わかば</t>
    <rPh sb="6" eb="8">
      <t>ソガ</t>
    </rPh>
    <phoneticPr fontId="1"/>
  </si>
  <si>
    <t>サンライズキッズ 都賀園</t>
    <rPh sb="9" eb="11">
      <t>ツガ</t>
    </rPh>
    <rPh sb="11" eb="12">
      <t>エン</t>
    </rPh>
    <phoneticPr fontId="1"/>
  </si>
  <si>
    <t>都賀サンフラワー保育室</t>
    <rPh sb="0" eb="2">
      <t>ツガ</t>
    </rPh>
    <rPh sb="8" eb="11">
      <t>ホイクシツ</t>
    </rPh>
    <phoneticPr fontId="1"/>
  </si>
  <si>
    <t>新検見川駅北口キッズランド</t>
    <rPh sb="5" eb="7">
      <t>キタグチ</t>
    </rPh>
    <phoneticPr fontId="4"/>
  </si>
  <si>
    <t>ほしぞらの丘</t>
    <rPh sb="5" eb="6">
      <t>オカ</t>
    </rPh>
    <phoneticPr fontId="4"/>
  </si>
  <si>
    <t>みらいつむぎ検見川浜園</t>
    <rPh sb="6" eb="10">
      <t>ケミガワハマ</t>
    </rPh>
    <rPh sb="10" eb="11">
      <t>エン</t>
    </rPh>
    <phoneticPr fontId="4"/>
  </si>
  <si>
    <t>HPL64204</t>
  </si>
  <si>
    <t>IWK17502</t>
  </si>
  <si>
    <t>LLO54599</t>
  </si>
  <si>
    <t>保育室リリー</t>
    <rPh sb="0" eb="3">
      <t>ホイクシツ</t>
    </rPh>
    <phoneticPr fontId="4"/>
  </si>
  <si>
    <t>タムスわんぱく保育園花見川</t>
    <rPh sb="7" eb="10">
      <t>ホイクエン</t>
    </rPh>
    <rPh sb="10" eb="13">
      <t>ハナミガワ</t>
    </rPh>
    <phoneticPr fontId="4"/>
  </si>
  <si>
    <t>WJF26821</t>
  </si>
  <si>
    <t>DJR68987</t>
  </si>
  <si>
    <t>Gakkenほいくえん おゆみ野</t>
    <rPh sb="15" eb="16">
      <t>ノ</t>
    </rPh>
    <phoneticPr fontId="5"/>
  </si>
  <si>
    <t>ニチイキッズ
あすみが丘保育園</t>
    <rPh sb="11" eb="12">
      <t>オカ</t>
    </rPh>
    <rPh sb="12" eb="15">
      <t>ホイクエン</t>
    </rPh>
    <phoneticPr fontId="2"/>
  </si>
  <si>
    <t>Gakkenほいくえん 稲毛東</t>
    <rPh sb="12" eb="14">
      <t>イナゲ</t>
    </rPh>
    <rPh sb="14" eb="15">
      <t>ヒガシ</t>
    </rPh>
    <phoneticPr fontId="2"/>
  </si>
  <si>
    <t>AIAI NURSERY　幕張</t>
    <rPh sb="13" eb="15">
      <t>マクハリ</t>
    </rPh>
    <phoneticPr fontId="5"/>
  </si>
  <si>
    <t>そらまめ保育園新千葉</t>
    <rPh sb="4" eb="7">
      <t>ホイクエン</t>
    </rPh>
    <rPh sb="7" eb="8">
      <t>シン</t>
    </rPh>
    <rPh sb="8" eb="10">
      <t>チバ</t>
    </rPh>
    <phoneticPr fontId="5"/>
  </si>
  <si>
    <t>AIAI NURSERY　土気</t>
    <rPh sb="13" eb="15">
      <t>トケ</t>
    </rPh>
    <phoneticPr fontId="5"/>
  </si>
  <si>
    <t>リトルガーデンインターナショナル海浜幕張認可保育園</t>
  </si>
  <si>
    <t>リトルガーデンインターナショナル幕張本郷認可保育園</t>
    <rPh sb="16" eb="18">
      <t>マクハリ</t>
    </rPh>
    <rPh sb="18" eb="20">
      <t>ホンゴウ</t>
    </rPh>
    <rPh sb="20" eb="22">
      <t>ニンカ</t>
    </rPh>
    <rPh sb="22" eb="25">
      <t>ホイクエン</t>
    </rPh>
    <phoneticPr fontId="1"/>
  </si>
  <si>
    <t>AIAI NURSERY　あすみが丘</t>
    <rPh sb="17" eb="18">
      <t>オカ</t>
    </rPh>
    <phoneticPr fontId="4"/>
  </si>
  <si>
    <t>オンジュ ソリール保育園　そが駅前園</t>
    <rPh sb="9" eb="12">
      <t>ホイクエン</t>
    </rPh>
    <rPh sb="15" eb="16">
      <t>エキ</t>
    </rPh>
    <rPh sb="16" eb="17">
      <t>マエ</t>
    </rPh>
    <rPh sb="17" eb="18">
      <t>エン</t>
    </rPh>
    <phoneticPr fontId="0"/>
  </si>
  <si>
    <t>絵本と太陽の保育園　てぃだまちキッズ検見川浜</t>
    <rPh sb="0" eb="2">
      <t>エホン</t>
    </rPh>
    <rPh sb="3" eb="5">
      <t>タイヨウ</t>
    </rPh>
    <rPh sb="6" eb="9">
      <t>ホイクエン</t>
    </rPh>
    <rPh sb="18" eb="22">
      <t>ケミガワハマ</t>
    </rPh>
    <phoneticPr fontId="0"/>
  </si>
  <si>
    <t>美波保育園</t>
    <rPh sb="0" eb="2">
      <t>ミナミ</t>
    </rPh>
    <rPh sb="2" eb="5">
      <t>ホイクエン</t>
    </rPh>
    <phoneticPr fontId="0"/>
  </si>
  <si>
    <t>みらいつむぎ保育園美浜</t>
    <rPh sb="6" eb="9">
      <t>ホイクエン</t>
    </rPh>
    <rPh sb="9" eb="11">
      <t>ミハマ</t>
    </rPh>
    <phoneticPr fontId="0"/>
  </si>
  <si>
    <t>オーチャード・キッズ稲毛海岸保育園第二</t>
    <rPh sb="10" eb="14">
      <t>イナゲカイガン</t>
    </rPh>
    <rPh sb="14" eb="16">
      <t>ホイク</t>
    </rPh>
    <rPh sb="16" eb="17">
      <t>エン</t>
    </rPh>
    <rPh sb="17" eb="18">
      <t>ダイ</t>
    </rPh>
    <rPh sb="18" eb="19">
      <t>ニ</t>
    </rPh>
    <phoneticPr fontId="4"/>
  </si>
  <si>
    <t>（福）天祐会</t>
  </si>
  <si>
    <t>（一社）こども未来福祉会</t>
  </si>
  <si>
    <t>（福）泉福祉会</t>
  </si>
  <si>
    <t>（同）げんき企画</t>
  </si>
  <si>
    <t>（株）なのはな</t>
  </si>
  <si>
    <t>（株）K'sgarden</t>
  </si>
  <si>
    <t>ジェー・エス・テー（株）</t>
  </si>
  <si>
    <t>（株）EDU</t>
  </si>
  <si>
    <t>（株）キッズホーム欒</t>
  </si>
  <si>
    <t>トレンディワールド（株）</t>
  </si>
  <si>
    <t>千葉市美浜区稲毛海岸3－1－30　フラワーヒル稲毛2階</t>
  </si>
  <si>
    <t>東京都千代田区大手町1−6−1 大手町ビル213</t>
  </si>
  <si>
    <t>北海道北広島市Ｆビレッジ８番地</t>
  </si>
  <si>
    <t>千葉市美浜区真砂2-24-8</t>
  </si>
  <si>
    <t>千葉県千葉市稲毛区小深町261-45</t>
  </si>
  <si>
    <t>千葉市中央区末広４丁目２１番４</t>
  </si>
  <si>
    <t>田代　鉄也</t>
  </si>
  <si>
    <t>中林　瑞穂</t>
  </si>
  <si>
    <t>安藤　勲</t>
  </si>
  <si>
    <t>武村　潤一</t>
  </si>
  <si>
    <t>後藤　伸太郎</t>
  </si>
  <si>
    <t>川村　陽介</t>
  </si>
  <si>
    <t>委任状有無</t>
    <rPh sb="0" eb="5">
      <t>イニンジョウウム</t>
    </rPh>
    <phoneticPr fontId="1"/>
  </si>
  <si>
    <t>理事長</t>
    <rPh sb="0" eb="3">
      <t>リジチョウ</t>
    </rPh>
    <phoneticPr fontId="4"/>
  </si>
  <si>
    <t>市川市国府台2-9-13</t>
  </si>
  <si>
    <t>佐藤　敏光</t>
    <rPh sb="3" eb="5">
      <t>トシミツ</t>
    </rPh>
    <phoneticPr fontId="13"/>
  </si>
  <si>
    <t>千葉市稲毛区小仲台2-10-1</t>
    <rPh sb="0" eb="3">
      <t>チバシ</t>
    </rPh>
    <rPh sb="3" eb="6">
      <t>イナゲク</t>
    </rPh>
    <rPh sb="6" eb="9">
      <t>コナカダイ</t>
    </rPh>
    <phoneticPr fontId="2"/>
  </si>
  <si>
    <t>千葉市緑区おゆみ野中央７丁目３０</t>
    <rPh sb="0" eb="3">
      <t>チバシ</t>
    </rPh>
    <rPh sb="8" eb="9">
      <t>ノ</t>
    </rPh>
    <rPh sb="9" eb="11">
      <t>チュウオウ</t>
    </rPh>
    <rPh sb="12" eb="14">
      <t>チョウメ</t>
    </rPh>
    <phoneticPr fontId="4"/>
  </si>
  <si>
    <t>船橋市藤原８丁目１７－２</t>
    <rPh sb="0" eb="3">
      <t>フナバシシ</t>
    </rPh>
    <rPh sb="3" eb="5">
      <t>フジワラ</t>
    </rPh>
    <rPh sb="6" eb="8">
      <t>チョウメ</t>
    </rPh>
    <phoneticPr fontId="4"/>
  </si>
  <si>
    <t>篠田哲寿</t>
    <rPh sb="0" eb="2">
      <t>シノダ</t>
    </rPh>
    <rPh sb="2" eb="3">
      <t>テツ</t>
    </rPh>
    <rPh sb="3" eb="4">
      <t>ジュ</t>
    </rPh>
    <phoneticPr fontId="15"/>
  </si>
  <si>
    <t>茂原市高師８６４－１</t>
    <rPh sb="0" eb="3">
      <t>モバラシ</t>
    </rPh>
    <rPh sb="3" eb="5">
      <t>タカシ</t>
    </rPh>
    <phoneticPr fontId="4"/>
  </si>
  <si>
    <t>東京都世田谷区祖師谷3-10-11</t>
    <rPh sb="0" eb="3">
      <t>トウキョウト</t>
    </rPh>
    <rPh sb="3" eb="7">
      <t>セタガヤク</t>
    </rPh>
    <rPh sb="7" eb="10">
      <t>ソシガヤ</t>
    </rPh>
    <phoneticPr fontId="15"/>
  </si>
  <si>
    <t>和歌山県紀の川市古和田２４０</t>
    <rPh sb="0" eb="4">
      <t>ワカヤマケン</t>
    </rPh>
    <rPh sb="4" eb="5">
      <t>キ</t>
    </rPh>
    <rPh sb="7" eb="8">
      <t>シ</t>
    </rPh>
    <rPh sb="8" eb="9">
      <t>フル</t>
    </rPh>
    <rPh sb="9" eb="11">
      <t>ワダ</t>
    </rPh>
    <phoneticPr fontId="15"/>
  </si>
  <si>
    <t>認定こども園　土気中央幼稚園</t>
    <rPh sb="0" eb="2">
      <t>ニンテイ</t>
    </rPh>
    <rPh sb="5" eb="6">
      <t>エン</t>
    </rPh>
    <rPh sb="7" eb="9">
      <t>トケ</t>
    </rPh>
    <rPh sb="9" eb="11">
      <t>チュウオウ</t>
    </rPh>
    <rPh sb="11" eb="14">
      <t>ヨウチエン</t>
    </rPh>
    <phoneticPr fontId="4"/>
  </si>
  <si>
    <t>認定こども園　あすみ中央幼稚園</t>
    <rPh sb="0" eb="2">
      <t>ニンテイ</t>
    </rPh>
    <rPh sb="5" eb="6">
      <t>エン</t>
    </rPh>
    <rPh sb="10" eb="12">
      <t>チュウオウ</t>
    </rPh>
    <rPh sb="12" eb="15">
      <t>ヨウチエン</t>
    </rPh>
    <phoneticPr fontId="4"/>
  </si>
  <si>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9"/>
  </si>
  <si>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9"/>
  </si>
  <si>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9"/>
  </si>
  <si>
    <t>幼保連携型認定こども園　ウィズダムナーサリースクール</t>
    <rPh sb="0" eb="1">
      <t>ヨウ</t>
    </rPh>
    <rPh sb="1" eb="2">
      <t>ホ</t>
    </rPh>
    <rPh sb="2" eb="5">
      <t>レンケイガタ</t>
    </rPh>
    <rPh sb="5" eb="7">
      <t>ニンテイ</t>
    </rPh>
    <rPh sb="10" eb="11">
      <t>エン</t>
    </rPh>
    <phoneticPr fontId="9"/>
  </si>
  <si>
    <t>認定こども園かしの木学園　カトライアキンダーガルテン</t>
    <rPh sb="0" eb="2">
      <t>ニンテイ</t>
    </rPh>
    <rPh sb="5" eb="6">
      <t>エン</t>
    </rPh>
    <rPh sb="9" eb="10">
      <t>キ</t>
    </rPh>
    <rPh sb="10" eb="12">
      <t>ガクエン</t>
    </rPh>
    <phoneticPr fontId="14"/>
  </si>
  <si>
    <t>認定こども園　千葉明徳短期大学附属幼稚園</t>
    <rPh sb="7" eb="9">
      <t>チバ</t>
    </rPh>
    <rPh sb="9" eb="11">
      <t>メイトク</t>
    </rPh>
    <rPh sb="11" eb="13">
      <t>タンキ</t>
    </rPh>
    <rPh sb="13" eb="15">
      <t>ダイガク</t>
    </rPh>
    <rPh sb="15" eb="17">
      <t>フゾク</t>
    </rPh>
    <rPh sb="17" eb="20">
      <t>ヨウチエン</t>
    </rPh>
    <phoneticPr fontId="10"/>
  </si>
  <si>
    <t>認定こども園　登戸幼稚園</t>
    <rPh sb="7" eb="9">
      <t>ノブト</t>
    </rPh>
    <rPh sb="9" eb="12">
      <t>ヨウチエン</t>
    </rPh>
    <phoneticPr fontId="10"/>
  </si>
  <si>
    <t>認定こども園　さつきが丘幼稚園</t>
    <rPh sb="11" eb="12">
      <t>オカ</t>
    </rPh>
    <rPh sb="12" eb="15">
      <t>ヨウチエン</t>
    </rPh>
    <phoneticPr fontId="10"/>
  </si>
  <si>
    <t>認定こども園　まこと第三幼稚園</t>
    <rPh sb="10" eb="11">
      <t>ダイ</t>
    </rPh>
    <rPh sb="11" eb="12">
      <t>サン</t>
    </rPh>
    <rPh sb="12" eb="15">
      <t>ヨウチエン</t>
    </rPh>
    <phoneticPr fontId="10"/>
  </si>
  <si>
    <t>認定こども園　稲毛すみれ幼稚園</t>
    <rPh sb="7" eb="9">
      <t>イナゲ</t>
    </rPh>
    <rPh sb="12" eb="15">
      <t>ヨウチエン</t>
    </rPh>
    <phoneticPr fontId="10"/>
  </si>
  <si>
    <t>認定こども園　かしの木学園　かしの木園</t>
    <rPh sb="11" eb="13">
      <t>ガクエン</t>
    </rPh>
    <rPh sb="17" eb="18">
      <t>キ</t>
    </rPh>
    <rPh sb="18" eb="19">
      <t>エン</t>
    </rPh>
    <phoneticPr fontId="8"/>
  </si>
  <si>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1"/>
  </si>
  <si>
    <t>認定こども園　双葉幼稚園</t>
    <rPh sb="0" eb="2">
      <t>ニンテイ</t>
    </rPh>
    <rPh sb="5" eb="6">
      <t>エン</t>
    </rPh>
    <rPh sb="7" eb="9">
      <t>フタバ</t>
    </rPh>
    <rPh sb="9" eb="12">
      <t>ヨウチエン</t>
    </rPh>
    <phoneticPr fontId="4"/>
  </si>
  <si>
    <t>認定こども園　青い鳥第二幼稚園</t>
    <rPh sb="0" eb="2">
      <t>ニンテイ</t>
    </rPh>
    <rPh sb="5" eb="6">
      <t>エン</t>
    </rPh>
    <rPh sb="7" eb="8">
      <t>アオ</t>
    </rPh>
    <rPh sb="9" eb="10">
      <t>トリ</t>
    </rPh>
    <rPh sb="10" eb="11">
      <t>ダイ</t>
    </rPh>
    <rPh sb="11" eb="12">
      <t>２</t>
    </rPh>
    <rPh sb="12" eb="15">
      <t>ヨウチエン</t>
    </rPh>
    <phoneticPr fontId="4"/>
  </si>
  <si>
    <t>学校法人文化学園　千葉文化幼稚園</t>
    <rPh sb="0" eb="2">
      <t>ガッコウ</t>
    </rPh>
    <rPh sb="2" eb="4">
      <t>ホウジン</t>
    </rPh>
    <rPh sb="4" eb="6">
      <t>ブンカ</t>
    </rPh>
    <rPh sb="6" eb="8">
      <t>ガクエン</t>
    </rPh>
    <rPh sb="9" eb="11">
      <t>チバ</t>
    </rPh>
    <rPh sb="11" eb="13">
      <t>ブンカ</t>
    </rPh>
    <rPh sb="13" eb="16">
      <t>ヨウチエン</t>
    </rPh>
    <phoneticPr fontId="5"/>
  </si>
  <si>
    <t>愛隣幼稚園</t>
    <rPh sb="0" eb="2">
      <t>アイリン</t>
    </rPh>
    <rPh sb="2" eb="5">
      <t>ヨウチエン</t>
    </rPh>
    <phoneticPr fontId="4"/>
  </si>
  <si>
    <t>（学）小川学園</t>
  </si>
  <si>
    <t>（学）愛隣学園</t>
  </si>
  <si>
    <t>千葉市緑区土気町1630-1</t>
  </si>
  <si>
    <t>千葉県千葉市若葉区桜木４－１６－３８</t>
  </si>
  <si>
    <t>千葉市稲毛区轟町５丁目２番１２号</t>
  </si>
  <si>
    <t>木下　勝世</t>
  </si>
  <si>
    <t>小川治政</t>
  </si>
  <si>
    <t>青葉の森保育館</t>
    <rPh sb="0" eb="2">
      <t>アオバ</t>
    </rPh>
    <rPh sb="3" eb="4">
      <t>モリ</t>
    </rPh>
    <rPh sb="4" eb="6">
      <t>ホイク</t>
    </rPh>
    <rPh sb="6" eb="7">
      <t>カン</t>
    </rPh>
    <phoneticPr fontId="9"/>
  </si>
  <si>
    <t>森のおうち　コッコロ</t>
    <rPh sb="0" eb="1">
      <t>モリ</t>
    </rPh>
    <phoneticPr fontId="9"/>
  </si>
  <si>
    <t>Kid's Patio まくはり園</t>
    <rPh sb="16" eb="17">
      <t>エン</t>
    </rPh>
    <phoneticPr fontId="13"/>
  </si>
  <si>
    <t>星のおうち千葉中央</t>
    <rPh sb="0" eb="1">
      <t>ホシ</t>
    </rPh>
    <rPh sb="5" eb="7">
      <t>チバ</t>
    </rPh>
    <rPh sb="7" eb="9">
      <t>チュウオウ</t>
    </rPh>
    <phoneticPr fontId="14"/>
  </si>
  <si>
    <t>星のおうち幕張</t>
    <rPh sb="5" eb="7">
      <t>マクハリ</t>
    </rPh>
    <phoneticPr fontId="16"/>
  </si>
  <si>
    <t>アストロミニキャンプ小仲台</t>
    <rPh sb="10" eb="11">
      <t>コ</t>
    </rPh>
    <rPh sb="11" eb="12">
      <t>ナカ</t>
    </rPh>
    <rPh sb="12" eb="13">
      <t>ダイ</t>
    </rPh>
    <phoneticPr fontId="14"/>
  </si>
  <si>
    <t>そらまめ千葉西口駅前園</t>
    <rPh sb="4" eb="6">
      <t>チバ</t>
    </rPh>
    <rPh sb="6" eb="8">
      <t>ニシグチ</t>
    </rPh>
    <rPh sb="8" eb="9">
      <t>エキ</t>
    </rPh>
    <rPh sb="9" eb="10">
      <t>マエ</t>
    </rPh>
    <rPh sb="10" eb="11">
      <t>エン</t>
    </rPh>
    <phoneticPr fontId="8"/>
  </si>
  <si>
    <t>千葉わくわく園</t>
    <rPh sb="0" eb="2">
      <t>チバ</t>
    </rPh>
    <rPh sb="6" eb="7">
      <t>エン</t>
    </rPh>
    <phoneticPr fontId="8"/>
  </si>
  <si>
    <t>西千葉たんぽぽ保育室</t>
    <rPh sb="0" eb="3">
      <t>ニシチバ</t>
    </rPh>
    <rPh sb="7" eb="10">
      <t>ホイクシツ</t>
    </rPh>
    <phoneticPr fontId="15"/>
  </si>
  <si>
    <t>キッズスペース・ウィーピー幕張本郷</t>
    <rPh sb="13" eb="15">
      <t>マクハリ</t>
    </rPh>
    <rPh sb="15" eb="17">
      <t>ホンゴウ</t>
    </rPh>
    <phoneticPr fontId="15"/>
  </si>
  <si>
    <t>ハニーキッズ草野園</t>
    <rPh sb="6" eb="8">
      <t>クサノ</t>
    </rPh>
    <rPh sb="8" eb="9">
      <t>エン</t>
    </rPh>
    <phoneticPr fontId="12"/>
  </si>
  <si>
    <t>キートスチャイルドケア新千葉</t>
    <rPh sb="11" eb="14">
      <t>シンチバ</t>
    </rPh>
    <phoneticPr fontId="15"/>
  </si>
  <si>
    <t>稲毛ふわり保育室</t>
    <rPh sb="0" eb="2">
      <t>イナゲ</t>
    </rPh>
    <rPh sb="5" eb="8">
      <t>ホイクシツ</t>
    </rPh>
    <phoneticPr fontId="15"/>
  </si>
  <si>
    <t>星のおうち幕張北</t>
    <rPh sb="7" eb="8">
      <t>キタ</t>
    </rPh>
    <phoneticPr fontId="16"/>
  </si>
  <si>
    <t>なないろ浜野園</t>
    <rPh sb="4" eb="7">
      <t>ハマノエン</t>
    </rPh>
    <phoneticPr fontId="7"/>
  </si>
  <si>
    <t>そらまめ新千葉駅前園</t>
    <rPh sb="4" eb="7">
      <t>シンチバ</t>
    </rPh>
    <rPh sb="7" eb="8">
      <t>エキ</t>
    </rPh>
    <rPh sb="8" eb="9">
      <t>マエ</t>
    </rPh>
    <rPh sb="9" eb="10">
      <t>エン</t>
    </rPh>
    <phoneticPr fontId="4"/>
  </si>
  <si>
    <t>都賀あすか園</t>
    <rPh sb="0" eb="2">
      <t>ツガ</t>
    </rPh>
    <rPh sb="5" eb="6">
      <t>エン</t>
    </rPh>
    <phoneticPr fontId="4"/>
  </si>
  <si>
    <t>稲毛海岸サンフラワー保育室</t>
    <rPh sb="0" eb="2">
      <t>イナゲ</t>
    </rPh>
    <rPh sb="2" eb="4">
      <t>カイガン</t>
    </rPh>
    <rPh sb="10" eb="13">
      <t>ホイクシツ</t>
    </rPh>
    <phoneticPr fontId="4"/>
  </si>
  <si>
    <t>（特非）耳長うさぎ</t>
  </si>
  <si>
    <t>（株）ハニーキッズ</t>
  </si>
  <si>
    <t>（株）JFA</t>
  </si>
  <si>
    <t>（株）AFFECTION</t>
  </si>
  <si>
    <t>（福）創成会</t>
  </si>
  <si>
    <t>（株）ウェルシーライフサービス</t>
  </si>
  <si>
    <t>神奈川県横浜市西区みなとみらい2-2-1横浜ランドマークタワー38F</t>
  </si>
  <si>
    <t>東京都中央区日本橋小伝馬町１２－５　小伝馬町YSビル６階</t>
  </si>
  <si>
    <t>千葉県習志野市奏の杜３丁目１４－９</t>
  </si>
  <si>
    <t>千葉県千葉市若葉区都賀２丁目１２－１１</t>
  </si>
  <si>
    <t>東京都中央区日本橋小伝馬町１２－５小伝馬町ＹＳビル６階</t>
  </si>
  <si>
    <t>天野　裕香里</t>
  </si>
  <si>
    <t>千葉市若葉区小倉台４－６－２</t>
  </si>
  <si>
    <t>千葉医療センターつばき保育園</t>
    <rPh sb="0" eb="2">
      <t>チバ</t>
    </rPh>
    <rPh sb="2" eb="4">
      <t>イリョウ</t>
    </rPh>
    <rPh sb="11" eb="14">
      <t>ホイクエン</t>
    </rPh>
    <phoneticPr fontId="10"/>
  </si>
  <si>
    <t>園生幼稚園附属園生保育園</t>
    <rPh sb="0" eb="1">
      <t>エン</t>
    </rPh>
    <rPh sb="1" eb="2">
      <t>セイ</t>
    </rPh>
    <rPh sb="2" eb="5">
      <t>ヨウチエン</t>
    </rPh>
    <rPh sb="5" eb="7">
      <t>フゾク</t>
    </rPh>
    <rPh sb="7" eb="8">
      <t>エン</t>
    </rPh>
    <rPh sb="8" eb="9">
      <t>セイ</t>
    </rPh>
    <rPh sb="9" eb="12">
      <t>ホイクエン</t>
    </rPh>
    <phoneticPr fontId="10"/>
  </si>
  <si>
    <t>ひまわり保育室</t>
    <rPh sb="4" eb="6">
      <t>ホイク</t>
    </rPh>
    <rPh sb="6" eb="7">
      <t>シツ</t>
    </rPh>
    <phoneticPr fontId="10"/>
  </si>
  <si>
    <t>みどりの森めばえ保育園</t>
    <rPh sb="4" eb="5">
      <t>モリ</t>
    </rPh>
    <rPh sb="8" eb="11">
      <t>ホイクエン</t>
    </rPh>
    <phoneticPr fontId="11"/>
  </si>
  <si>
    <t>千葉南病院クニナ保育園</t>
    <rPh sb="0" eb="2">
      <t>チバ</t>
    </rPh>
    <rPh sb="2" eb="3">
      <t>ミナミ</t>
    </rPh>
    <rPh sb="3" eb="5">
      <t>ビョウイン</t>
    </rPh>
    <rPh sb="8" eb="11">
      <t>ホイクエン</t>
    </rPh>
    <phoneticPr fontId="7"/>
  </si>
  <si>
    <t>ひかり保育園</t>
  </si>
  <si>
    <t>ナーサリーホーム東千葉</t>
    <rPh sb="8" eb="9">
      <t>ヒガシ</t>
    </rPh>
    <rPh sb="9" eb="11">
      <t>チバ</t>
    </rPh>
    <phoneticPr fontId="4"/>
  </si>
  <si>
    <t>ライクキッズ株式会社</t>
  </si>
  <si>
    <t>千葉市中央区蘇我４－６－２１</t>
  </si>
  <si>
    <t>千葉県千葉市若葉区加曽利町１８３５－１</t>
  </si>
  <si>
    <t>景山　雄介</t>
  </si>
  <si>
    <t>東京都中央区日本橋3-12-2　朝日ビルヂング４F-B</t>
  </si>
  <si>
    <t>キッズルームチャコ稲毛園</t>
  </si>
  <si>
    <t>キートスチャイルドケア みつわ台</t>
  </si>
  <si>
    <t>イオンゆめみらい保育園　幕張新都心</t>
  </si>
  <si>
    <t>幼保連携型認定こども園　しらぎく</t>
  </si>
  <si>
    <t>認定こども園　あすみ中央幼稚園</t>
  </si>
  <si>
    <t>ニチイキッズ千葉中央第一</t>
  </si>
  <si>
    <t>まなびの森　いなほ保育園</t>
    <rPh sb="4" eb="5">
      <t>モリ</t>
    </rPh>
    <phoneticPr fontId="4"/>
  </si>
  <si>
    <t>幼保連携型認定こども園
チューリップこども園</t>
  </si>
  <si>
    <t>認定こども園　敬愛短期大学附属幼稚園</t>
  </si>
  <si>
    <t>AIAI NURSERY　幕張</t>
  </si>
  <si>
    <t>AIAI NURSERY　土気</t>
  </si>
  <si>
    <t>AIAI NURSERY　あすみが丘</t>
  </si>
  <si>
    <t>オンジュソリール保育園　海浜幕張 Park Side</t>
  </si>
  <si>
    <t>AIAI NURSERY 海浜幕張</t>
  </si>
  <si>
    <t>かえで保育園西千葉</t>
    <rPh sb="3" eb="6">
      <t>ホイクエン</t>
    </rPh>
    <phoneticPr fontId="4"/>
  </si>
  <si>
    <t>CAI60583</t>
  </si>
  <si>
    <t>USN62340</t>
  </si>
  <si>
    <t>SQD30998</t>
  </si>
  <si>
    <t>XSQ87133</t>
  </si>
  <si>
    <t>NWP74920</t>
  </si>
  <si>
    <t>OJX82941</t>
  </si>
  <si>
    <t>BVZ35289</t>
  </si>
  <si>
    <t>AWJ36046</t>
  </si>
  <si>
    <t>FOQ17631</t>
  </si>
  <si>
    <t>CSG22240</t>
  </si>
  <si>
    <t>EOB49325</t>
  </si>
  <si>
    <t>みのり認定こども園</t>
  </si>
  <si>
    <t>QLX45547</t>
  </si>
  <si>
    <t>KVH27015</t>
  </si>
  <si>
    <t>EWC62326</t>
  </si>
  <si>
    <t>認定こども園　梅乃園幼稚園</t>
  </si>
  <si>
    <t>FBD94893</t>
  </si>
  <si>
    <t>幼保連携型認定こども園　ChaCha Children Makuhari</t>
  </si>
  <si>
    <t>ZBQ23069</t>
  </si>
  <si>
    <t>幼保連携型認定こども園　さざれ幼稚園</t>
  </si>
  <si>
    <t>GRV11412</t>
  </si>
  <si>
    <t>認定こども園　大巌寺幼稚園</t>
  </si>
  <si>
    <t>SON76613</t>
  </si>
  <si>
    <t>SXE89646</t>
  </si>
  <si>
    <t>認定こども園　あやめ台幼稚園</t>
  </si>
  <si>
    <t>GUK78994</t>
  </si>
  <si>
    <t>認定こども園　弥生幼稚園</t>
  </si>
  <si>
    <t>SQX70835</t>
  </si>
  <si>
    <t>認定こども園　園生幼稚園</t>
  </si>
  <si>
    <t>RST17069</t>
  </si>
  <si>
    <t>MTF89139</t>
  </si>
  <si>
    <t>SUM99752</t>
  </si>
  <si>
    <t>ENB14004</t>
  </si>
  <si>
    <t>HPB90684</t>
  </si>
  <si>
    <t>DBQ24391</t>
  </si>
  <si>
    <t>〇</t>
    <phoneticPr fontId="1"/>
  </si>
  <si>
    <t>（株）ポピンズエデュケア</t>
  </si>
  <si>
    <t>SOUキッズケア（株）</t>
  </si>
  <si>
    <t>（株）INOUE</t>
  </si>
  <si>
    <t>（株）リトルガーデン</t>
  </si>
  <si>
    <t>（株）キッズトラスト</t>
  </si>
  <si>
    <t>（特非）はなえみ</t>
  </si>
  <si>
    <t>（学）キッズラボ学園</t>
  </si>
  <si>
    <t>（株）Lateral Kids</t>
  </si>
  <si>
    <t>㈱モードプランニングジャパン</t>
  </si>
  <si>
    <t>㈱Think Education</t>
  </si>
  <si>
    <t>㈱キッズトラスト</t>
  </si>
  <si>
    <t>㈱グローバルナビゲーション</t>
  </si>
  <si>
    <t>AIAI Child Care㈱</t>
  </si>
  <si>
    <t>（福）白菊会</t>
  </si>
  <si>
    <t>（学）増田学園</t>
  </si>
  <si>
    <t>名古屋市中村区名駅2-38-2　オーキッドビル7F</t>
  </si>
  <si>
    <t>東京都江東区木場五丁目8番40号</t>
  </si>
  <si>
    <t>市原市瀬又字傾城谷507番</t>
  </si>
  <si>
    <t>東京都中央区日本橋3-12-2　朝日ビルヂング４F-A</t>
  </si>
  <si>
    <t>花見川区幕張本郷６－２５－２０　糸ビル２０１</t>
  </si>
  <si>
    <t>千葉市美浜区中瀬１－３　幕張テクノガーデンＢ棟５階</t>
  </si>
  <si>
    <t>宮城県仙台市青葉区一番町2丁目5-22　GC青葉通りプラザ2階</t>
  </si>
  <si>
    <t>東京都墨田区錦糸１丁目２番１号</t>
  </si>
  <si>
    <t>千葉県千葉市花見川区幕張町４丁目６０８－１</t>
  </si>
  <si>
    <t>千葉県千葉市中央区道場北１丁目１７ー６</t>
  </si>
  <si>
    <t>千葉県千葉市緑区おゆみ野中央２丁目７－７</t>
  </si>
  <si>
    <t>皆川　達也</t>
  </si>
  <si>
    <t>小野　政宏</t>
  </si>
  <si>
    <t>川久　充成</t>
  </si>
  <si>
    <t>田村　篤司</t>
  </si>
  <si>
    <t>吉井　はるか</t>
  </si>
  <si>
    <t>鳥居　敏</t>
  </si>
  <si>
    <t>田中　直人</t>
  </si>
  <si>
    <t>片岡  雅文</t>
  </si>
  <si>
    <t>丸山　豊</t>
  </si>
  <si>
    <t>伊藤　貴紀</t>
  </si>
  <si>
    <t>（株）キッズネクスト</t>
    <rPh sb="1" eb="2">
      <t>カブ</t>
    </rPh>
    <phoneticPr fontId="62"/>
  </si>
  <si>
    <t>千葉市美浜区真砂4-3-5</t>
    <rPh sb="0" eb="3">
      <t>チバシ</t>
    </rPh>
    <rPh sb="3" eb="6">
      <t>ミハマク</t>
    </rPh>
    <rPh sb="6" eb="8">
      <t>マサゴ</t>
    </rPh>
    <phoneticPr fontId="62"/>
  </si>
  <si>
    <t>東京都中央区銀座７丁目１６－１２　G-７ビルディング</t>
    <phoneticPr fontId="62"/>
  </si>
  <si>
    <t>大分県大分市新川町一丁目1228番地1</t>
    <rPh sb="0" eb="9">
      <t>870-0016</t>
    </rPh>
    <rPh sb="9" eb="12">
      <t>イッチョウメ</t>
    </rPh>
    <rPh sb="16" eb="18">
      <t>バンチ</t>
    </rPh>
    <phoneticPr fontId="62"/>
  </si>
  <si>
    <t>中村　恵那</t>
    <rPh sb="0" eb="2">
      <t>ナカムラ</t>
    </rPh>
    <rPh sb="3" eb="5">
      <t>エナ</t>
    </rPh>
    <phoneticPr fontId="62"/>
  </si>
  <si>
    <t>中川　創太</t>
    <rPh sb="0" eb="2">
      <t>ナカガワ</t>
    </rPh>
    <rPh sb="3" eb="5">
      <t>ソウタ</t>
    </rPh>
    <phoneticPr fontId="62"/>
  </si>
  <si>
    <t>西村　和馬</t>
    <rPh sb="0" eb="2">
      <t>ニシムラ</t>
    </rPh>
    <rPh sb="3" eb="5">
      <t>カズマ</t>
    </rPh>
    <phoneticPr fontId="62"/>
  </si>
  <si>
    <t>伊藤　貴紀</t>
    <rPh sb="0" eb="2">
      <t>イトウ</t>
    </rPh>
    <rPh sb="3" eb="4">
      <t>キ</t>
    </rPh>
    <rPh sb="4" eb="5">
      <t>キ</t>
    </rPh>
    <phoneticPr fontId="62"/>
  </si>
  <si>
    <t>前地　美紀</t>
    <phoneticPr fontId="62"/>
  </si>
  <si>
    <t>代表取締役</t>
    <rPh sb="4" eb="5">
      <t>ヤク</t>
    </rPh>
    <phoneticPr fontId="62"/>
  </si>
  <si>
    <t>理事長</t>
    <rPh sb="0" eb="3">
      <t>リジチョウ</t>
    </rPh>
    <phoneticPr fontId="62"/>
  </si>
  <si>
    <t>千葉蘇我雲母保育園</t>
  </si>
  <si>
    <t>かえで保育園本千葉</t>
  </si>
  <si>
    <t>かえで保育園いそべ</t>
  </si>
  <si>
    <t>あかり保育園</t>
  </si>
  <si>
    <t>スマイスセレソンスポーツ保育園新検見川</t>
  </si>
  <si>
    <t>弁天はすのこ保育園</t>
  </si>
  <si>
    <t>都はるかぜ保育園</t>
  </si>
  <si>
    <t>小ばと会ちしろ保育園</t>
  </si>
  <si>
    <t>有</t>
    <phoneticPr fontId="1"/>
  </si>
  <si>
    <t>長谷川　卓也</t>
    <rPh sb="0" eb="3">
      <t>ハセガワ</t>
    </rPh>
    <rPh sb="4" eb="6">
      <t>タクヤ</t>
    </rPh>
    <phoneticPr fontId="13"/>
  </si>
  <si>
    <t>井上　悟</t>
    <rPh sb="0" eb="2">
      <t>イノウエ</t>
    </rPh>
    <rPh sb="3" eb="4">
      <t>サトル</t>
    </rPh>
    <phoneticPr fontId="63"/>
  </si>
  <si>
    <t>井上　悟</t>
    <rPh sb="0" eb="2">
      <t>イノウエ</t>
    </rPh>
    <rPh sb="3" eb="4">
      <t>サトル</t>
    </rPh>
    <phoneticPr fontId="66"/>
  </si>
  <si>
    <t>佐藤　敏光</t>
    <rPh sb="3" eb="5">
      <t>トシミツ</t>
    </rPh>
    <phoneticPr fontId="67"/>
  </si>
  <si>
    <t>繁田　高広</t>
    <rPh sb="0" eb="2">
      <t>シゲタ</t>
    </rPh>
    <rPh sb="3" eb="5">
      <t>タカヒロ</t>
    </rPh>
    <phoneticPr fontId="66"/>
  </si>
  <si>
    <t>井上 悟</t>
    <rPh sb="0" eb="2">
      <t>イノウエ</t>
    </rPh>
    <rPh sb="3" eb="4">
      <t>サトル</t>
    </rPh>
    <phoneticPr fontId="63"/>
  </si>
  <si>
    <t>代表取締役</t>
    <rPh sb="0" eb="2">
      <t>ダイヒョウ</t>
    </rPh>
    <rPh sb="2" eb="5">
      <t>トリシマリヤク</t>
    </rPh>
    <phoneticPr fontId="66"/>
  </si>
  <si>
    <t>野田　純</t>
    <rPh sb="0" eb="2">
      <t>ノダ</t>
    </rPh>
    <rPh sb="3" eb="4">
      <t>ジュン</t>
    </rPh>
    <phoneticPr fontId="66"/>
  </si>
  <si>
    <t>理事長</t>
    <rPh sb="0" eb="3">
      <t>リジチョウ</t>
    </rPh>
    <phoneticPr fontId="66"/>
  </si>
  <si>
    <t>前田　効多郎</t>
    <rPh sb="0" eb="2">
      <t>マエダ</t>
    </rPh>
    <rPh sb="3" eb="4">
      <t>コウ</t>
    </rPh>
    <rPh sb="4" eb="6">
      <t>タロウ</t>
    </rPh>
    <phoneticPr fontId="66"/>
  </si>
  <si>
    <t>（学）幸正学園</t>
    <phoneticPr fontId="1"/>
  </si>
  <si>
    <t>（福）ChaCha Children ＆ Co.</t>
  </si>
  <si>
    <t>さざれ幼稚園</t>
    <rPh sb="3" eb="6">
      <t>ヨウチエン</t>
    </rPh>
    <phoneticPr fontId="1"/>
  </si>
  <si>
    <t>（学）大巌寺学園</t>
  </si>
  <si>
    <t>（学）神栄学園</t>
  </si>
  <si>
    <t>（学）神美学園</t>
  </si>
  <si>
    <t>（学）笠川学園</t>
  </si>
  <si>
    <t>千葉県旭市見広4226-2</t>
    <rPh sb="0" eb="3">
      <t>チバケン</t>
    </rPh>
    <phoneticPr fontId="1"/>
  </si>
  <si>
    <t>千葉市美浜区高洲１－１－２０</t>
    <rPh sb="0" eb="3">
      <t>チバシ</t>
    </rPh>
    <phoneticPr fontId="1"/>
  </si>
  <si>
    <t>千葉県八千代市八千代台東2-5-2</t>
    <rPh sb="0" eb="3">
      <t>チバケン</t>
    </rPh>
    <phoneticPr fontId="1"/>
  </si>
  <si>
    <t>千葉県千葉市若葉区都賀５丁目２０－２６</t>
  </si>
  <si>
    <t>千葉県千葉市美浜区幸町２丁目１２－８</t>
  </si>
  <si>
    <t>千葉県千葉市美浜区高洲４丁目５－９</t>
  </si>
  <si>
    <t>千葉県千葉市中央区矢作町９３９－６</t>
  </si>
  <si>
    <t>東京都新宿区新宿5丁目1番1　202号</t>
    <phoneticPr fontId="1"/>
  </si>
  <si>
    <t>千葉県千葉市花見川区幕張町５丁目２４１</t>
  </si>
  <si>
    <t>千葉県千葉市中央区大巌寺町１８６</t>
  </si>
  <si>
    <t>千葉県千葉市美浜区真砂３丁目１５－１４</t>
  </si>
  <si>
    <t>千葉県千葉市稲毛区園生町４６８－１</t>
  </si>
  <si>
    <t>千葉県千葉市稲毛区穴川１丁目４－６</t>
  </si>
  <si>
    <t>千葉県千葉市稲毛区園生町９５６－６</t>
  </si>
  <si>
    <t>塩　順子</t>
  </si>
  <si>
    <t>岩舘正雄</t>
  </si>
  <si>
    <t>設置者</t>
  </si>
  <si>
    <t>大野晴永</t>
  </si>
  <si>
    <t>長谷川　俊哉</t>
  </si>
  <si>
    <t>藤井二佐枝</t>
  </si>
  <si>
    <t>神野茂美</t>
  </si>
  <si>
    <t>神野　茂美</t>
  </si>
  <si>
    <t>幼保連携型認定こども園　若梅こども園</t>
  </si>
  <si>
    <t>（学）慶泉学園</t>
    <rPh sb="1" eb="2">
      <t>ガク</t>
    </rPh>
    <rPh sb="3" eb="4">
      <t>ケイ</t>
    </rPh>
    <rPh sb="4" eb="5">
      <t>イズミ</t>
    </rPh>
    <rPh sb="5" eb="7">
      <t>ガクエン</t>
    </rPh>
    <phoneticPr fontId="62"/>
  </si>
  <si>
    <t>（学）千葉学研</t>
    <rPh sb="1" eb="2">
      <t>ガク</t>
    </rPh>
    <rPh sb="3" eb="5">
      <t>チバ</t>
    </rPh>
    <rPh sb="5" eb="7">
      <t>ガッケン</t>
    </rPh>
    <phoneticPr fontId="62"/>
  </si>
  <si>
    <t>（学）杉森学園</t>
    <rPh sb="1" eb="2">
      <t>ガク</t>
    </rPh>
    <rPh sb="3" eb="5">
      <t>スギモリ</t>
    </rPh>
    <rPh sb="5" eb="7">
      <t>ガクエン</t>
    </rPh>
    <phoneticPr fontId="62"/>
  </si>
  <si>
    <t>千葉県千葉市花見川区西小中台２番１号</t>
  </si>
  <si>
    <t>千葉県千葉市若葉区若松町401</t>
    <rPh sb="0" eb="12">
      <t>264-0021</t>
    </rPh>
    <phoneticPr fontId="62"/>
  </si>
  <si>
    <t>千葉県千葉市美浜区高浜３丁目２－１</t>
  </si>
  <si>
    <t>清水貴也</t>
  </si>
  <si>
    <t>理事長</t>
    <rPh sb="0" eb="3">
      <t>リジチョウ</t>
    </rPh>
    <phoneticPr fontId="69"/>
  </si>
  <si>
    <t>田中信行</t>
    <rPh sb="0" eb="2">
      <t>タナカ</t>
    </rPh>
    <rPh sb="2" eb="4">
      <t>ノブユキ</t>
    </rPh>
    <phoneticPr fontId="62"/>
  </si>
  <si>
    <t>杉森信幸</t>
  </si>
  <si>
    <t>暁幼稚園</t>
    <rPh sb="0" eb="1">
      <t>アカツキ</t>
    </rPh>
    <rPh sb="1" eb="4">
      <t>ヨウチエン</t>
    </rPh>
    <phoneticPr fontId="3"/>
  </si>
  <si>
    <t>若松台幼稚園</t>
    <rPh sb="0" eb="3">
      <t>ワカマツダイ</t>
    </rPh>
    <rPh sb="3" eb="6">
      <t>ヨウチエン</t>
    </rPh>
    <phoneticPr fontId="5"/>
  </si>
  <si>
    <t>めぐみ幼稚園</t>
    <rPh sb="3" eb="6">
      <t>ヨウチエン</t>
    </rPh>
    <phoneticPr fontId="3"/>
  </si>
  <si>
    <t>（株）城南ナーサリー</t>
  </si>
  <si>
    <t>伊藤　　貴紀</t>
    <rPh sb="0" eb="2">
      <t>イトウ</t>
    </rPh>
    <rPh sb="4" eb="5">
      <t>キ</t>
    </rPh>
    <phoneticPr fontId="1"/>
  </si>
  <si>
    <t>美浜ナーサリーささえ愛</t>
    <rPh sb="0" eb="2">
      <t>ミハマ</t>
    </rPh>
    <rPh sb="10" eb="11">
      <t>アイ</t>
    </rPh>
    <phoneticPr fontId="12"/>
  </si>
  <si>
    <t>ナーサリーホーム稲毛</t>
    <rPh sb="8" eb="10">
      <t>イナゲ</t>
    </rPh>
    <phoneticPr fontId="14"/>
  </si>
  <si>
    <t>ナーサリーホーム稲毛東</t>
    <rPh sb="8" eb="10">
      <t>イナゲ</t>
    </rPh>
    <rPh sb="10" eb="11">
      <t>ヒガシ</t>
    </rPh>
    <phoneticPr fontId="14"/>
  </si>
  <si>
    <t>事業所内保育所ぱすてる</t>
    <rPh sb="0" eb="7">
      <t>ジギョウショナイホイクショ</t>
    </rPh>
    <phoneticPr fontId="1"/>
  </si>
  <si>
    <t>学校法人宇野学園みなみちゃんタック</t>
    <rPh sb="0" eb="8">
      <t>ガッコウホウジンウノガクエン</t>
    </rPh>
    <phoneticPr fontId="1"/>
  </si>
  <si>
    <t>独立行政法人　国立病院機構　千葉医療センター</t>
  </si>
  <si>
    <t>（株）あすみが丘グリーンヒルズ</t>
  </si>
  <si>
    <t>（福）友和会</t>
  </si>
  <si>
    <t>（福）ささえ愛</t>
  </si>
  <si>
    <t>イオンモール（株）</t>
  </si>
  <si>
    <t>（学）小林学園</t>
  </si>
  <si>
    <t>（株）ヴィオレッタ</t>
  </si>
  <si>
    <t>（医）誠馨会</t>
  </si>
  <si>
    <t>（福）煌徳会</t>
    <rPh sb="1" eb="2">
      <t>フク</t>
    </rPh>
    <rPh sb="3" eb="4">
      <t>キラ</t>
    </rPh>
    <rPh sb="4" eb="5">
      <t>トク</t>
    </rPh>
    <rPh sb="5" eb="6">
      <t>カイ</t>
    </rPh>
    <phoneticPr fontId="70"/>
  </si>
  <si>
    <t>（学）宇野学園</t>
    <rPh sb="1" eb="2">
      <t>ガク</t>
    </rPh>
    <rPh sb="3" eb="7">
      <t>ウノガクエン</t>
    </rPh>
    <phoneticPr fontId="70"/>
  </si>
  <si>
    <t>千葉県千葉市花見川区大日町１４９２－２</t>
  </si>
  <si>
    <t>古川　勝規</t>
  </si>
  <si>
    <t>大野　惠司</t>
  </si>
  <si>
    <t>岡本　泰彦</t>
  </si>
  <si>
    <t>前地　美紀</t>
    <phoneticPr fontId="1"/>
  </si>
  <si>
    <t>般若　秀雅</t>
  </si>
  <si>
    <t>東京都中央区銀座６丁目１０－１　ＧＩＮＺＡ　ＳＩＸ　７Ｆ　鴻池運輸（株）内</t>
    <rPh sb="3" eb="6">
      <t>チュウオウク</t>
    </rPh>
    <rPh sb="6" eb="8">
      <t>ギンザ</t>
    </rPh>
    <rPh sb="9" eb="11">
      <t>チョウメ</t>
    </rPh>
    <rPh sb="29" eb="31">
      <t>コウノイケ</t>
    </rPh>
    <rPh sb="31" eb="33">
      <t>ウンユ</t>
    </rPh>
    <rPh sb="34" eb="35">
      <t>カブ</t>
    </rPh>
    <rPh sb="36" eb="37">
      <t>ナイ</t>
    </rPh>
    <phoneticPr fontId="64"/>
  </si>
  <si>
    <t>代表取締役</t>
    <rPh sb="0" eb="2">
      <t>ダイヒョウ</t>
    </rPh>
    <rPh sb="2" eb="5">
      <t>トリシマリヤク</t>
    </rPh>
    <phoneticPr fontId="1"/>
  </si>
  <si>
    <t>井上　大輔</t>
    <rPh sb="0" eb="2">
      <t>イノウエ</t>
    </rPh>
    <rPh sb="3" eb="5">
      <t>ダイスケ</t>
    </rPh>
    <phoneticPr fontId="1"/>
  </si>
  <si>
    <t>まきの木えん</t>
    <rPh sb="3" eb="4">
      <t>キ</t>
    </rPh>
    <phoneticPr fontId="4"/>
  </si>
  <si>
    <t>（同）双葉</t>
  </si>
  <si>
    <t>合同会社ひよこ</t>
  </si>
  <si>
    <t>千葉市緑区誉田町２－２３０７－１４２</t>
  </si>
  <si>
    <t>千葉市若葉区西都賀１－１７－１</t>
  </si>
  <si>
    <t>千葉市若葉区みつわ台５－１－３６</t>
  </si>
  <si>
    <t>千葉市若葉区千城台東３－２３－３</t>
  </si>
  <si>
    <t>代表社員　</t>
    <phoneticPr fontId="1"/>
  </si>
  <si>
    <t>代表取締役</t>
    <phoneticPr fontId="1"/>
  </si>
  <si>
    <t>宮下　美穂</t>
    <phoneticPr fontId="1"/>
  </si>
  <si>
    <t>兵頭　勉</t>
    <phoneticPr fontId="1"/>
  </si>
  <si>
    <t>幼保連携型認定こども園　さざれ幼稚園</t>
    <rPh sb="0" eb="1">
      <t>ヨウ</t>
    </rPh>
    <rPh sb="1" eb="2">
      <t>ホ</t>
    </rPh>
    <rPh sb="2" eb="5">
      <t>レンケイガタ</t>
    </rPh>
    <rPh sb="5" eb="7">
      <t>ニンテイ</t>
    </rPh>
    <rPh sb="10" eb="11">
      <t>エン</t>
    </rPh>
    <rPh sb="15" eb="18">
      <t>ヨウチエン</t>
    </rPh>
    <phoneticPr fontId="50"/>
  </si>
  <si>
    <t>ひかり保育園</t>
    <phoneticPr fontId="1"/>
  </si>
  <si>
    <t>くじら保育園</t>
    <rPh sb="3" eb="6">
      <t>ホイクエン</t>
    </rPh>
    <phoneticPr fontId="71"/>
  </si>
  <si>
    <t>ちいさい保育園 幕張おおぞら園</t>
    <rPh sb="4" eb="7">
      <t>ホイクエン</t>
    </rPh>
    <rPh sb="8" eb="10">
      <t>マクハリ</t>
    </rPh>
    <phoneticPr fontId="1"/>
  </si>
  <si>
    <t>ナーサリーホームフレスポ稲毛</t>
    <rPh sb="12" eb="14">
      <t>イナゲ</t>
    </rPh>
    <phoneticPr fontId="71"/>
  </si>
  <si>
    <t>みのり認定こども園</t>
    <rPh sb="3" eb="5">
      <t>ニンテイ</t>
    </rPh>
    <rPh sb="8" eb="9">
      <t>エン</t>
    </rPh>
    <phoneticPr fontId="1"/>
  </si>
  <si>
    <t>千葉文化幼稚園</t>
    <rPh sb="0" eb="2">
      <t>チバ</t>
    </rPh>
    <rPh sb="2" eb="4">
      <t>ブンカ</t>
    </rPh>
    <rPh sb="4" eb="7">
      <t>ヨウチエン</t>
    </rPh>
    <phoneticPr fontId="1"/>
  </si>
  <si>
    <t>認定こども園かしの木学園　カトライアキンダーガルテン</t>
    <rPh sb="0" eb="2">
      <t>ニンテイ</t>
    </rPh>
    <rPh sb="5" eb="6">
      <t>エン</t>
    </rPh>
    <rPh sb="9" eb="10">
      <t>キ</t>
    </rPh>
    <rPh sb="10" eb="12">
      <t>ガクエン</t>
    </rPh>
    <phoneticPr fontId="72"/>
  </si>
  <si>
    <t>めぐみ幼稚園</t>
    <rPh sb="3" eb="6">
      <t>ヨウチエン</t>
    </rPh>
    <phoneticPr fontId="1"/>
  </si>
  <si>
    <t>暁幼稚園</t>
    <rPh sb="0" eb="1">
      <t>アカツキ</t>
    </rPh>
    <rPh sb="1" eb="4">
      <t>ヨウチエン</t>
    </rPh>
    <phoneticPr fontId="1"/>
  </si>
  <si>
    <t>ナーサリーホーム稲毛</t>
    <phoneticPr fontId="1"/>
  </si>
  <si>
    <t>とどろき一倫荘　事業所内保育所　はぴねす</t>
    <rPh sb="4" eb="7">
      <t>イチリンソウ</t>
    </rPh>
    <rPh sb="8" eb="11">
      <t>ジギョウショ</t>
    </rPh>
    <rPh sb="11" eb="12">
      <t>ナイ</t>
    </rPh>
    <rPh sb="12" eb="14">
      <t>ホイク</t>
    </rPh>
    <rPh sb="14" eb="15">
      <t>ショ</t>
    </rPh>
    <phoneticPr fontId="71"/>
  </si>
  <si>
    <t>若松台幼稚園</t>
    <rPh sb="0" eb="2">
      <t>ワカマツ</t>
    </rPh>
    <rPh sb="2" eb="3">
      <t>ダイ</t>
    </rPh>
    <rPh sb="3" eb="6">
      <t>ヨウチエン</t>
    </rPh>
    <phoneticPr fontId="1"/>
  </si>
  <si>
    <t>みらいのまち保育園　作草部</t>
    <rPh sb="6" eb="9">
      <t>ホイクエン</t>
    </rPh>
    <phoneticPr fontId="71"/>
  </si>
  <si>
    <t>みらいのまち保育園　新田町</t>
    <rPh sb="6" eb="9">
      <t>ホイクエン</t>
    </rPh>
    <rPh sb="10" eb="13">
      <t>シンデンチョウ</t>
    </rPh>
    <phoneticPr fontId="71"/>
  </si>
  <si>
    <t>みらいのまち保育園　園生</t>
    <rPh sb="6" eb="9">
      <t>ホイクエン</t>
    </rPh>
    <rPh sb="10" eb="12">
      <t>ソンノウ</t>
    </rPh>
    <phoneticPr fontId="71"/>
  </si>
  <si>
    <t>学校法人宇野学園みなみちゃんタック</t>
    <rPh sb="0" eb="2">
      <t>ガッコウ</t>
    </rPh>
    <rPh sb="2" eb="4">
      <t>ホウジン</t>
    </rPh>
    <rPh sb="4" eb="8">
      <t>ウノガクエン</t>
    </rPh>
    <phoneticPr fontId="1"/>
  </si>
  <si>
    <t>認定こども園　あやめ台幼稚園</t>
    <rPh sb="0" eb="2">
      <t>ニンテイ</t>
    </rPh>
    <rPh sb="5" eb="6">
      <t>エン</t>
    </rPh>
    <rPh sb="10" eb="11">
      <t>ダイ</t>
    </rPh>
    <rPh sb="11" eb="14">
      <t>ヨウチエン</t>
    </rPh>
    <phoneticPr fontId="1"/>
  </si>
  <si>
    <t>事業所内保育所ぱすてる</t>
    <rPh sb="6" eb="7">
      <t>ショ</t>
    </rPh>
    <phoneticPr fontId="1"/>
  </si>
  <si>
    <t>ハピネスいなげ園</t>
    <rPh sb="7" eb="8">
      <t>エン</t>
    </rPh>
    <phoneticPr fontId="5"/>
  </si>
  <si>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21"/>
  </si>
  <si>
    <t>まなびの森　いなほ保育園</t>
    <rPh sb="4" eb="5">
      <t>モリ</t>
    </rPh>
    <phoneticPr fontId="1"/>
  </si>
  <si>
    <t>認定こども園　弥生幼稚園</t>
    <rPh sb="0" eb="2">
      <t>ニンテイ</t>
    </rPh>
    <rPh sb="5" eb="6">
      <t>エン</t>
    </rPh>
    <rPh sb="7" eb="9">
      <t>ヤヨイ</t>
    </rPh>
    <rPh sb="9" eb="12">
      <t>ヨウチエン</t>
    </rPh>
    <phoneticPr fontId="1"/>
  </si>
  <si>
    <t>幼保連携型認定こども園　ChaCha Children Makuhari</t>
    <rPh sb="0" eb="5">
      <t>ヨウホレンケイガタ</t>
    </rPh>
    <rPh sb="5" eb="7">
      <t>ニンテイ</t>
    </rPh>
    <rPh sb="10" eb="11">
      <t>エン</t>
    </rPh>
    <phoneticPr fontId="21"/>
  </si>
  <si>
    <t>認定こども園　園生幼稚園</t>
    <rPh sb="0" eb="2">
      <t>ニンテイ</t>
    </rPh>
    <rPh sb="5" eb="6">
      <t>エン</t>
    </rPh>
    <rPh sb="7" eb="9">
      <t>ソンノウ</t>
    </rPh>
    <rPh sb="9" eb="12">
      <t>ヨウチエン</t>
    </rPh>
    <phoneticPr fontId="1"/>
  </si>
  <si>
    <t>認定こども園　梅乃園幼稚園</t>
    <rPh sb="0" eb="2">
      <t>ニンテイ</t>
    </rPh>
    <rPh sb="5" eb="6">
      <t>エン</t>
    </rPh>
    <rPh sb="7" eb="8">
      <t>ウメ</t>
    </rPh>
    <rPh sb="8" eb="9">
      <t>ノ</t>
    </rPh>
    <rPh sb="9" eb="10">
      <t>ソノ</t>
    </rPh>
    <rPh sb="10" eb="13">
      <t>ヨウチエン</t>
    </rPh>
    <phoneticPr fontId="1"/>
  </si>
  <si>
    <t>認定こども園　大巌寺幼稚園</t>
    <rPh sb="0" eb="2">
      <t>ニンテイ</t>
    </rPh>
    <rPh sb="5" eb="6">
      <t>エン</t>
    </rPh>
    <rPh sb="7" eb="10">
      <t>ダイガンジ</t>
    </rPh>
    <rPh sb="10" eb="13">
      <t>ヨウチエン</t>
    </rPh>
    <phoneticPr fontId="1"/>
  </si>
  <si>
    <t>そらまめ保育園新千葉</t>
    <rPh sb="4" eb="7">
      <t>ホイクエン</t>
    </rPh>
    <rPh sb="7" eb="8">
      <t>シン</t>
    </rPh>
    <rPh sb="8" eb="10">
      <t>チバ</t>
    </rPh>
    <phoneticPr fontId="4"/>
  </si>
  <si>
    <t>なないろ浜野園</t>
    <rPh sb="4" eb="6">
      <t>ハマノ</t>
    </rPh>
    <rPh sb="6" eb="7">
      <t>エン</t>
    </rPh>
    <phoneticPr fontId="1"/>
  </si>
  <si>
    <t>オーチャード・キッズ稲毛海岸保育園第二</t>
    <rPh sb="14" eb="17">
      <t>ホイクエン</t>
    </rPh>
    <rPh sb="17" eb="19">
      <t>ダイニ</t>
    </rPh>
    <phoneticPr fontId="1"/>
  </si>
  <si>
    <t>サフォークキッズ保育園</t>
    <rPh sb="8" eb="11">
      <t>ホイクエン</t>
    </rPh>
    <phoneticPr fontId="1"/>
  </si>
  <si>
    <t>みらくる保育園</t>
    <rPh sb="4" eb="7">
      <t>ホイクエン</t>
    </rPh>
    <phoneticPr fontId="1"/>
  </si>
  <si>
    <t>小ばと会ちしろ保育園</t>
    <rPh sb="0" eb="1">
      <t>ショウ</t>
    </rPh>
    <rPh sb="3" eb="4">
      <t>カイ</t>
    </rPh>
    <rPh sb="7" eb="10">
      <t>ホイクエン</t>
    </rPh>
    <phoneticPr fontId="1"/>
  </si>
  <si>
    <t>リトルガーデンインターナショナル幕張本郷認可保育園</t>
    <rPh sb="16" eb="18">
      <t>マクハリ</t>
    </rPh>
    <rPh sb="18" eb="20">
      <t>ホンゴウ</t>
    </rPh>
    <rPh sb="20" eb="22">
      <t>ニンカ</t>
    </rPh>
    <rPh sb="22" eb="25">
      <t>ホイクエン</t>
    </rPh>
    <phoneticPr fontId="21"/>
  </si>
  <si>
    <t>リトルガーデンインターナショナル幕張ベイパーク保育園</t>
    <rPh sb="16" eb="18">
      <t>マクハリ</t>
    </rPh>
    <rPh sb="23" eb="26">
      <t>ホイクエン</t>
    </rPh>
    <phoneticPr fontId="1"/>
  </si>
  <si>
    <t>かえで保育園いそべ</t>
    <rPh sb="3" eb="6">
      <t>ホイクエン</t>
    </rPh>
    <phoneticPr fontId="1"/>
  </si>
  <si>
    <t>あかり保育園</t>
    <rPh sb="3" eb="6">
      <t>ホイクエン</t>
    </rPh>
    <phoneticPr fontId="1"/>
  </si>
  <si>
    <t>検見川はないろ保育園</t>
    <rPh sb="7" eb="10">
      <t>ホイクエン</t>
    </rPh>
    <phoneticPr fontId="1"/>
  </si>
  <si>
    <t>千葉誉田雲母保育園</t>
    <rPh sb="0" eb="2">
      <t>チバ</t>
    </rPh>
    <rPh sb="2" eb="4">
      <t>ホンダ</t>
    </rPh>
    <rPh sb="4" eb="6">
      <t>キララ</t>
    </rPh>
    <rPh sb="6" eb="9">
      <t>ホイクエン</t>
    </rPh>
    <phoneticPr fontId="1"/>
  </si>
  <si>
    <t>スマイスセレソンスポーツ保育園新検見川</t>
    <rPh sb="12" eb="15">
      <t>ホイクエン</t>
    </rPh>
    <rPh sb="15" eb="19">
      <t>シンケミガワ</t>
    </rPh>
    <phoneticPr fontId="1"/>
  </si>
  <si>
    <t>かえで保育園おゆみ野</t>
    <rPh sb="3" eb="6">
      <t>ホイクエン</t>
    </rPh>
    <rPh sb="9" eb="10">
      <t>ノ</t>
    </rPh>
    <phoneticPr fontId="1"/>
  </si>
  <si>
    <t>あおば保育園</t>
    <rPh sb="3" eb="6">
      <t>ホイクエン</t>
    </rPh>
    <phoneticPr fontId="1"/>
  </si>
  <si>
    <t>チャコ保育園</t>
    <rPh sb="3" eb="6">
      <t>ホイクエン</t>
    </rPh>
    <phoneticPr fontId="1"/>
  </si>
  <si>
    <t>かえで保育園千葉中央</t>
    <rPh sb="6" eb="8">
      <t>チバ</t>
    </rPh>
    <rPh sb="8" eb="10">
      <t>チュウオウ</t>
    </rPh>
    <phoneticPr fontId="1"/>
  </si>
  <si>
    <t>千葉蘇我雲母保育園</t>
    <rPh sb="0" eb="4">
      <t>チバソガ</t>
    </rPh>
    <rPh sb="4" eb="6">
      <t>キララ</t>
    </rPh>
    <rPh sb="6" eb="9">
      <t>ホイクエン</t>
    </rPh>
    <phoneticPr fontId="1"/>
  </si>
  <si>
    <t>かえで保育園本千葉</t>
    <rPh sb="3" eb="6">
      <t>ホイクエン</t>
    </rPh>
    <rPh sb="6" eb="9">
      <t>ホンチバ</t>
    </rPh>
    <phoneticPr fontId="1"/>
  </si>
  <si>
    <t>かえで保育園西千葉</t>
    <rPh sb="3" eb="6">
      <t>ホイクエン</t>
    </rPh>
    <phoneticPr fontId="1"/>
  </si>
  <si>
    <t>弁天はすのこ保育園</t>
    <rPh sb="0" eb="2">
      <t>ベンテン</t>
    </rPh>
    <rPh sb="6" eb="9">
      <t>ホイクエン</t>
    </rPh>
    <phoneticPr fontId="1"/>
  </si>
  <si>
    <t>都はるかぜ保育園</t>
    <rPh sb="0" eb="1">
      <t>ミヤコ</t>
    </rPh>
    <rPh sb="5" eb="8">
      <t>ホイクエン</t>
    </rPh>
    <phoneticPr fontId="1"/>
  </si>
  <si>
    <t>古川　文子</t>
  </si>
  <si>
    <t>中村　恵那</t>
  </si>
  <si>
    <t>中川　創太</t>
  </si>
  <si>
    <t>佐々木　一真</t>
  </si>
  <si>
    <t>澪川　美紀</t>
  </si>
  <si>
    <t>千葉市美浜区真砂4-3-5</t>
  </si>
  <si>
    <t>大分県大分市新川町一丁目1228番地1</t>
  </si>
  <si>
    <t>千葉県旭市見広4226-2</t>
  </si>
  <si>
    <t>千葉市美浜区高洲１－１－２０</t>
  </si>
  <si>
    <t>千葉県八千代市八千代台東2-5-2</t>
  </si>
  <si>
    <t>東京都新宿区新宿5丁目1番1　202号</t>
  </si>
  <si>
    <t>千葉県千葉市若葉区若松町401</t>
  </si>
  <si>
    <t>田中信行</t>
  </si>
  <si>
    <t>伊藤　　貴紀</t>
  </si>
  <si>
    <t>リトルガーデンインターナショナル海浜幕張認可保育園</t>
    <phoneticPr fontId="1"/>
  </si>
  <si>
    <t>幼保連携型認定こども園　若梅認定こども園</t>
    <phoneticPr fontId="1"/>
  </si>
  <si>
    <t>キッズルームチャコ稲毛園</t>
    <rPh sb="9" eb="11">
      <t>イナゲ</t>
    </rPh>
    <rPh sb="11" eb="12">
      <t>エン</t>
    </rPh>
    <phoneticPr fontId="9"/>
  </si>
  <si>
    <t>キートスチャイルドケア みつわ台</t>
    <rPh sb="15" eb="16">
      <t>ダイ</t>
    </rPh>
    <phoneticPr fontId="12"/>
  </si>
  <si>
    <t>ニチイキッズ千葉中央第一</t>
    <rPh sb="6" eb="8">
      <t>チバ</t>
    </rPh>
    <rPh sb="8" eb="10">
      <t>チュウオウ</t>
    </rPh>
    <rPh sb="10" eb="12">
      <t>ダイイチ</t>
    </rPh>
    <phoneticPr fontId="8"/>
  </si>
  <si>
    <t>イオンゆめみらい保育園　幕張新都心</t>
    <phoneticPr fontId="11"/>
  </si>
  <si>
    <t>千葉メディカルセンター事業所内保育園</t>
    <phoneticPr fontId="4"/>
  </si>
  <si>
    <t>保育ハウス　ひよこ</t>
    <rPh sb="0" eb="2">
      <t>ホイク</t>
    </rPh>
    <phoneticPr fontId="6"/>
  </si>
  <si>
    <t>７　居宅訪問型保育事業</t>
    <rPh sb="2" eb="9">
      <t>キョタクホウモンガタホイク</t>
    </rPh>
    <rPh sb="9" eb="11">
      <t>ジギョウ</t>
    </rPh>
    <phoneticPr fontId="73"/>
  </si>
  <si>
    <t>保育ハウスひよこ</t>
    <rPh sb="0" eb="2">
      <t>ホイク</t>
    </rPh>
    <phoneticPr fontId="75"/>
  </si>
  <si>
    <t>保育ハウス　ひよこ</t>
    <phoneticPr fontId="42"/>
  </si>
  <si>
    <t>まきの木えん</t>
    <rPh sb="3" eb="4">
      <t>キ</t>
    </rPh>
    <phoneticPr fontId="73"/>
  </si>
  <si>
    <t>６　家庭的保育事業</t>
    <rPh sb="2" eb="9">
      <t>カテイ</t>
    </rPh>
    <phoneticPr fontId="73"/>
  </si>
  <si>
    <t>イオンゆめみらい保育園　幕張新都心</t>
    <phoneticPr fontId="42"/>
  </si>
  <si>
    <t>学校法人宇野学園みなみちゃんタック</t>
    <rPh sb="0" eb="8">
      <t>ガッコウホウジンウノガクエン</t>
    </rPh>
    <phoneticPr fontId="42"/>
  </si>
  <si>
    <t>事業所内保育所ぱすてる</t>
    <rPh sb="0" eb="7">
      <t>ジギョウショナイホイクショ</t>
    </rPh>
    <phoneticPr fontId="42"/>
  </si>
  <si>
    <t>つばめ保育園Ｓｏｇａ</t>
    <rPh sb="3" eb="6">
      <t>ホイクエン</t>
    </rPh>
    <phoneticPr fontId="73"/>
  </si>
  <si>
    <t>ナーサリーホーム東千葉</t>
    <rPh sb="8" eb="9">
      <t>ヒガシ</t>
    </rPh>
    <rPh sb="9" eb="11">
      <t>チバ</t>
    </rPh>
    <phoneticPr fontId="73"/>
  </si>
  <si>
    <t>タムスわんぱく保育園花見川</t>
    <rPh sb="7" eb="10">
      <t>ホイクエン</t>
    </rPh>
    <rPh sb="10" eb="13">
      <t>ハナミガワ</t>
    </rPh>
    <phoneticPr fontId="73"/>
  </si>
  <si>
    <t>保育室リリー</t>
    <rPh sb="0" eb="3">
      <t>ホイクシツ</t>
    </rPh>
    <phoneticPr fontId="73"/>
  </si>
  <si>
    <t>千葉南病院クニナ保育園</t>
    <rPh sb="0" eb="2">
      <t>チバ</t>
    </rPh>
    <rPh sb="2" eb="3">
      <t>ミナミ</t>
    </rPh>
    <rPh sb="3" eb="5">
      <t>ビョウイン</t>
    </rPh>
    <rPh sb="8" eb="11">
      <t>ホイクエン</t>
    </rPh>
    <phoneticPr fontId="76"/>
  </si>
  <si>
    <t>ナーサリーホーム稲毛東</t>
    <rPh sb="8" eb="10">
      <t>イナゲ</t>
    </rPh>
    <rPh sb="10" eb="11">
      <t>ヒガシ</t>
    </rPh>
    <phoneticPr fontId="64"/>
  </si>
  <si>
    <t>ナーサリーホーム稲毛</t>
    <rPh sb="8" eb="10">
      <t>イナゲ</t>
    </rPh>
    <phoneticPr fontId="64"/>
  </si>
  <si>
    <t>千葉メディカルセンター事業所内保育園</t>
    <phoneticPr fontId="42"/>
  </si>
  <si>
    <t>イオンゆめみらい保育園 幕張新都心</t>
    <rPh sb="8" eb="11">
      <t>ホイクエン</t>
    </rPh>
    <rPh sb="12" eb="14">
      <t>マクハリ</t>
    </rPh>
    <rPh sb="14" eb="17">
      <t>シントシン</t>
    </rPh>
    <phoneticPr fontId="63"/>
  </si>
  <si>
    <t>美浜ナーサリーささえ愛</t>
    <rPh sb="0" eb="2">
      <t>ミハマ</t>
    </rPh>
    <rPh sb="10" eb="11">
      <t>アイ</t>
    </rPh>
    <phoneticPr fontId="80"/>
  </si>
  <si>
    <t>みどりの森めばえ保育園</t>
    <rPh sb="4" eb="5">
      <t>モリ</t>
    </rPh>
    <rPh sb="8" eb="11">
      <t>ホイクエン</t>
    </rPh>
    <phoneticPr fontId="63"/>
  </si>
  <si>
    <t>ひまわり保育室</t>
    <rPh sb="4" eb="6">
      <t>ホイク</t>
    </rPh>
    <rPh sb="6" eb="7">
      <t>シツ</t>
    </rPh>
    <phoneticPr fontId="79"/>
  </si>
  <si>
    <t>園生幼稚園附属園生保育園</t>
    <rPh sb="0" eb="1">
      <t>エン</t>
    </rPh>
    <rPh sb="1" eb="2">
      <t>セイ</t>
    </rPh>
    <rPh sb="2" eb="5">
      <t>ヨウチエン</t>
    </rPh>
    <rPh sb="5" eb="7">
      <t>フゾク</t>
    </rPh>
    <rPh sb="7" eb="8">
      <t>エン</t>
    </rPh>
    <rPh sb="8" eb="9">
      <t>セイ</t>
    </rPh>
    <rPh sb="9" eb="12">
      <t>ホイクエン</t>
    </rPh>
    <phoneticPr fontId="79"/>
  </si>
  <si>
    <t>千葉医療センターつばき保育園</t>
    <rPh sb="0" eb="2">
      <t>チバ</t>
    </rPh>
    <rPh sb="2" eb="4">
      <t>イリョウ</t>
    </rPh>
    <rPh sb="11" eb="14">
      <t>ホイクエン</t>
    </rPh>
    <phoneticPr fontId="79"/>
  </si>
  <si>
    <t>５　事業所内保育事業</t>
    <rPh sb="2" eb="5">
      <t>ジギョウショ</t>
    </rPh>
    <rPh sb="5" eb="6">
      <t>ナイ</t>
    </rPh>
    <rPh sb="6" eb="8">
      <t>ホイク</t>
    </rPh>
    <rPh sb="8" eb="10">
      <t>ジギョウ</t>
    </rPh>
    <phoneticPr fontId="73"/>
  </si>
  <si>
    <t>稲毛海岸サンフラワー保育室</t>
    <rPh sb="0" eb="2">
      <t>イナゲ</t>
    </rPh>
    <rPh sb="2" eb="4">
      <t>カイガン</t>
    </rPh>
    <rPh sb="10" eb="13">
      <t>ホイクシツ</t>
    </rPh>
    <phoneticPr fontId="73"/>
  </si>
  <si>
    <t>都賀あすか園</t>
    <rPh sb="0" eb="2">
      <t>ツガ</t>
    </rPh>
    <rPh sb="5" eb="6">
      <t>エン</t>
    </rPh>
    <phoneticPr fontId="73"/>
  </si>
  <si>
    <t>そらまめ新千葉駅前園</t>
    <rPh sb="4" eb="7">
      <t>シンチバ</t>
    </rPh>
    <rPh sb="7" eb="8">
      <t>エキ</t>
    </rPh>
    <rPh sb="8" eb="9">
      <t>マエ</t>
    </rPh>
    <rPh sb="9" eb="10">
      <t>エン</t>
    </rPh>
    <phoneticPr fontId="73"/>
  </si>
  <si>
    <t>みらいつむぎ検見川浜園</t>
    <rPh sb="6" eb="10">
      <t>ケミガワハマ</t>
    </rPh>
    <rPh sb="10" eb="11">
      <t>エン</t>
    </rPh>
    <phoneticPr fontId="73"/>
  </si>
  <si>
    <t>ほしぞらの丘</t>
    <rPh sb="5" eb="6">
      <t>オカ</t>
    </rPh>
    <phoneticPr fontId="73"/>
  </si>
  <si>
    <t>新検見川駅北口キッズランド</t>
    <rPh sb="5" eb="7">
      <t>キタグチ</t>
    </rPh>
    <phoneticPr fontId="73"/>
  </si>
  <si>
    <t>なないろ浜野園</t>
    <rPh sb="4" eb="7">
      <t>ハマノエン</t>
    </rPh>
    <phoneticPr fontId="76"/>
  </si>
  <si>
    <t>都賀サンフラワー保育室</t>
    <rPh sb="0" eb="2">
      <t>ツガ</t>
    </rPh>
    <rPh sb="8" eb="11">
      <t>ホイクシツ</t>
    </rPh>
    <phoneticPr fontId="42"/>
  </si>
  <si>
    <t>サンライズキッズ 都賀園</t>
    <rPh sb="9" eb="11">
      <t>ツガ</t>
    </rPh>
    <rPh sb="11" eb="12">
      <t>エン</t>
    </rPh>
    <phoneticPr fontId="42"/>
  </si>
  <si>
    <t>キッズルーム蘇我わかば</t>
    <rPh sb="6" eb="8">
      <t>ソガ</t>
    </rPh>
    <phoneticPr fontId="42"/>
  </si>
  <si>
    <t>植草学園　このはの家</t>
    <rPh sb="0" eb="4">
      <t>ウエクサガクエン</t>
    </rPh>
    <rPh sb="9" eb="10">
      <t>イエ</t>
    </rPh>
    <phoneticPr fontId="42"/>
  </si>
  <si>
    <t>キートスチャイルドケア みつわ台</t>
    <phoneticPr fontId="42"/>
  </si>
  <si>
    <t>キッズルームチャコ稲毛園</t>
    <phoneticPr fontId="42"/>
  </si>
  <si>
    <t>星のおうち幕張北</t>
    <rPh sb="7" eb="8">
      <t>キタ</t>
    </rPh>
    <phoneticPr fontId="81"/>
  </si>
  <si>
    <t>稲毛ふわり保育室</t>
    <rPh sb="0" eb="2">
      <t>イナゲ</t>
    </rPh>
    <rPh sb="5" eb="8">
      <t>ホイクシツ</t>
    </rPh>
    <phoneticPr fontId="16"/>
  </si>
  <si>
    <t>キートスチャイルドケア新千葉</t>
    <rPh sb="11" eb="14">
      <t>シンチバ</t>
    </rPh>
    <phoneticPr fontId="16"/>
  </si>
  <si>
    <t>ハニーキッズ草野園</t>
    <rPh sb="6" eb="8">
      <t>クサノ</t>
    </rPh>
    <rPh sb="8" eb="9">
      <t>エン</t>
    </rPh>
    <phoneticPr fontId="80"/>
  </si>
  <si>
    <t>キッズスペース・ウィーピー幕張本郷</t>
    <rPh sb="13" eb="15">
      <t>マクハリ</t>
    </rPh>
    <rPh sb="15" eb="17">
      <t>ホンゴウ</t>
    </rPh>
    <phoneticPr fontId="16"/>
  </si>
  <si>
    <t>西千葉たんぽぽ保育室</t>
    <rPh sb="0" eb="3">
      <t>ニシチバ</t>
    </rPh>
    <rPh sb="7" eb="10">
      <t>ホイクシツ</t>
    </rPh>
    <phoneticPr fontId="16"/>
  </si>
  <si>
    <t>修正済</t>
    <rPh sb="0" eb="3">
      <t>シュウセイスミ</t>
    </rPh>
    <phoneticPr fontId="42"/>
  </si>
  <si>
    <t>ﾆﾁｲｷｯｽﾞ千葉中央第一</t>
    <rPh sb="11" eb="13">
      <t>ダイイチ</t>
    </rPh>
    <phoneticPr fontId="77"/>
  </si>
  <si>
    <t>千葉わくわく園</t>
    <rPh sb="0" eb="2">
      <t>チバ</t>
    </rPh>
    <rPh sb="6" eb="7">
      <t>エン</t>
    </rPh>
    <phoneticPr fontId="77"/>
  </si>
  <si>
    <t>そらまめ千葉西口駅前園</t>
    <rPh sb="4" eb="6">
      <t>チバ</t>
    </rPh>
    <rPh sb="6" eb="8">
      <t>ニシグチ</t>
    </rPh>
    <rPh sb="8" eb="9">
      <t>エキ</t>
    </rPh>
    <rPh sb="9" eb="10">
      <t>マエ</t>
    </rPh>
    <rPh sb="10" eb="11">
      <t>エン</t>
    </rPh>
    <phoneticPr fontId="77"/>
  </si>
  <si>
    <t>アストロミニキャンプ小仲台</t>
    <rPh sb="10" eb="11">
      <t>コ</t>
    </rPh>
    <rPh sb="11" eb="12">
      <t>ナカ</t>
    </rPh>
    <rPh sb="12" eb="13">
      <t>ダイ</t>
    </rPh>
    <phoneticPr fontId="64"/>
  </si>
  <si>
    <t>星のおうち幕張</t>
    <rPh sb="5" eb="7">
      <t>マクハリ</t>
    </rPh>
    <phoneticPr fontId="81"/>
  </si>
  <si>
    <t>星のおうち千葉中央</t>
    <rPh sb="0" eb="1">
      <t>ホシ</t>
    </rPh>
    <rPh sb="5" eb="7">
      <t>チバ</t>
    </rPh>
    <rPh sb="7" eb="9">
      <t>チュウオウ</t>
    </rPh>
    <phoneticPr fontId="64"/>
  </si>
  <si>
    <t>ニチイキッズ千葉中央第一</t>
    <phoneticPr fontId="42"/>
  </si>
  <si>
    <t>Kid's Patio まくはり園</t>
    <rPh sb="16" eb="17">
      <t>エン</t>
    </rPh>
    <phoneticPr fontId="62"/>
  </si>
  <si>
    <t>森のおうち　コッコロ</t>
    <rPh sb="0" eb="1">
      <t>モリ</t>
    </rPh>
    <phoneticPr fontId="78"/>
  </si>
  <si>
    <t>キートスチャイルドケアみつわ台</t>
    <rPh sb="14" eb="15">
      <t>ダイ</t>
    </rPh>
    <phoneticPr fontId="80"/>
  </si>
  <si>
    <t>チャコ稲毛園</t>
    <rPh sb="3" eb="5">
      <t>イナゲ</t>
    </rPh>
    <rPh sb="5" eb="6">
      <t>エン</t>
    </rPh>
    <phoneticPr fontId="78"/>
  </si>
  <si>
    <t>青葉の森保育館</t>
    <rPh sb="0" eb="2">
      <t>アオバ</t>
    </rPh>
    <rPh sb="3" eb="4">
      <t>モリ</t>
    </rPh>
    <rPh sb="4" eb="6">
      <t>ホイク</t>
    </rPh>
    <rPh sb="6" eb="7">
      <t>カン</t>
    </rPh>
    <phoneticPr fontId="78"/>
  </si>
  <si>
    <t>４　小規模保育事業</t>
    <rPh sb="2" eb="9">
      <t>ショウキボ</t>
    </rPh>
    <phoneticPr fontId="73"/>
  </si>
  <si>
    <t>幼保連携型認定こども園　ChaCha Children Makuhari</t>
    <rPh sb="0" eb="5">
      <t>ヨウホレンケイガタ</t>
    </rPh>
    <rPh sb="5" eb="7">
      <t>ニンテイ</t>
    </rPh>
    <rPh sb="10" eb="11">
      <t>エン</t>
    </rPh>
    <phoneticPr fontId="83"/>
  </si>
  <si>
    <t>幼保連携型認定こども園　若梅認定こども園</t>
    <rPh sb="0" eb="2">
      <t>ヨウホ</t>
    </rPh>
    <rPh sb="2" eb="5">
      <t>レンケイガタ</t>
    </rPh>
    <rPh sb="5" eb="7">
      <t>ニンテイ</t>
    </rPh>
    <rPh sb="10" eb="11">
      <t>エン</t>
    </rPh>
    <rPh sb="12" eb="14">
      <t>ワカウメ</t>
    </rPh>
    <rPh sb="14" eb="16">
      <t>ニンテイ</t>
    </rPh>
    <rPh sb="19" eb="20">
      <t>エン</t>
    </rPh>
    <phoneticPr fontId="83"/>
  </si>
  <si>
    <t>認定こども園　あすみ中央幼稚園</t>
    <rPh sb="0" eb="2">
      <t>ニンテイ</t>
    </rPh>
    <rPh sb="5" eb="6">
      <t>エン</t>
    </rPh>
    <rPh sb="10" eb="12">
      <t>チュウオウ</t>
    </rPh>
    <rPh sb="12" eb="15">
      <t>ヨウチエン</t>
    </rPh>
    <phoneticPr fontId="73"/>
  </si>
  <si>
    <t>美浜</t>
    <rPh sb="0" eb="2">
      <t>ミハマ</t>
    </rPh>
    <phoneticPr fontId="42"/>
  </si>
  <si>
    <t>認定こども園　土気中央幼稚園</t>
    <rPh sb="0" eb="2">
      <t>ニンテイ</t>
    </rPh>
    <rPh sb="5" eb="6">
      <t>エン</t>
    </rPh>
    <rPh sb="7" eb="9">
      <t>トケ</t>
    </rPh>
    <rPh sb="9" eb="11">
      <t>チュウオウ</t>
    </rPh>
    <rPh sb="11" eb="14">
      <t>ヨウチエン</t>
    </rPh>
    <phoneticPr fontId="73"/>
  </si>
  <si>
    <t>認定こども園かしの木学園　カトライアキンダーガルテン</t>
    <rPh sb="0" eb="2">
      <t>ニンテイ</t>
    </rPh>
    <rPh sb="5" eb="6">
      <t>エン</t>
    </rPh>
    <rPh sb="9" eb="10">
      <t>キ</t>
    </rPh>
    <rPh sb="10" eb="12">
      <t>ガクエン</t>
    </rPh>
    <phoneticPr fontId="0"/>
  </si>
  <si>
    <t>認定こども園　おゆみ野南幼稚園</t>
    <rPh sb="0" eb="2">
      <t>ニンテイ</t>
    </rPh>
    <rPh sb="5" eb="6">
      <t>エン</t>
    </rPh>
    <rPh sb="10" eb="11">
      <t>ノ</t>
    </rPh>
    <rPh sb="11" eb="12">
      <t>ミナミ</t>
    </rPh>
    <rPh sb="12" eb="15">
      <t>ヨウチエン</t>
    </rPh>
    <phoneticPr fontId="73"/>
  </si>
  <si>
    <t>幼保連携型認定こども園　ふたば保育園</t>
    <rPh sb="0" eb="2">
      <t>ヨウホ</t>
    </rPh>
    <rPh sb="2" eb="4">
      <t>レンケイ</t>
    </rPh>
    <rPh sb="4" eb="5">
      <t>ガタ</t>
    </rPh>
    <rPh sb="5" eb="7">
      <t>ニンテイ</t>
    </rPh>
    <rPh sb="10" eb="11">
      <t>エン</t>
    </rPh>
    <rPh sb="15" eb="18">
      <t>ホイクエン</t>
    </rPh>
    <phoneticPr fontId="73"/>
  </si>
  <si>
    <t>認定こども園　青い鳥第二幼稚園</t>
    <rPh sb="0" eb="2">
      <t>ニンテイ</t>
    </rPh>
    <rPh sb="5" eb="6">
      <t>エン</t>
    </rPh>
    <rPh sb="7" eb="8">
      <t>アオ</t>
    </rPh>
    <rPh sb="9" eb="10">
      <t>トリ</t>
    </rPh>
    <rPh sb="10" eb="11">
      <t>ダイ</t>
    </rPh>
    <rPh sb="11" eb="12">
      <t>２</t>
    </rPh>
    <rPh sb="12" eb="15">
      <t>ヨウチエン</t>
    </rPh>
    <phoneticPr fontId="73"/>
  </si>
  <si>
    <t>認定こども園　双葉幼稚園</t>
    <rPh sb="0" eb="2">
      <t>ニンテイ</t>
    </rPh>
    <rPh sb="5" eb="6">
      <t>エン</t>
    </rPh>
    <rPh sb="7" eb="9">
      <t>フタバ</t>
    </rPh>
    <rPh sb="9" eb="12">
      <t>ヨウチエン</t>
    </rPh>
    <phoneticPr fontId="73"/>
  </si>
  <si>
    <t>認定こども園　明徳土気こども園</t>
    <rPh sb="0" eb="2">
      <t>ニンテイ</t>
    </rPh>
    <rPh sb="5" eb="6">
      <t>エン</t>
    </rPh>
    <rPh sb="7" eb="9">
      <t>メイトク</t>
    </rPh>
    <rPh sb="9" eb="11">
      <t>トケ</t>
    </rPh>
    <rPh sb="14" eb="15">
      <t>エン</t>
    </rPh>
    <phoneticPr fontId="73"/>
  </si>
  <si>
    <t>認定こども園　花見川ちぐさ幼稚園</t>
    <rPh sb="0" eb="2">
      <t>ニンテイ</t>
    </rPh>
    <rPh sb="5" eb="6">
      <t>エン</t>
    </rPh>
    <rPh sb="7" eb="10">
      <t>ハナミガワ</t>
    </rPh>
    <rPh sb="13" eb="16">
      <t>ヨウチエン</t>
    </rPh>
    <phoneticPr fontId="73"/>
  </si>
  <si>
    <t>認定こども園　まこと第二幼稚園</t>
    <rPh sb="0" eb="2">
      <t>ニンテイ</t>
    </rPh>
    <rPh sb="5" eb="6">
      <t>エン</t>
    </rPh>
    <rPh sb="10" eb="12">
      <t>ダイニ</t>
    </rPh>
    <rPh sb="12" eb="15">
      <t>ヨウチエン</t>
    </rPh>
    <phoneticPr fontId="73"/>
  </si>
  <si>
    <t>認定こども園　敬愛短期大学附属幼稚園</t>
    <rPh sb="0" eb="2">
      <t>ニンテイ</t>
    </rPh>
    <rPh sb="5" eb="6">
      <t>エン</t>
    </rPh>
    <rPh sb="7" eb="9">
      <t>ケイアイ</t>
    </rPh>
    <rPh sb="9" eb="11">
      <t>タンキ</t>
    </rPh>
    <rPh sb="11" eb="13">
      <t>ダイガク</t>
    </rPh>
    <rPh sb="13" eb="15">
      <t>フゾク</t>
    </rPh>
    <rPh sb="15" eb="18">
      <t>ヨウチエン</t>
    </rPh>
    <phoneticPr fontId="42"/>
  </si>
  <si>
    <t>緑</t>
    <rPh sb="0" eb="1">
      <t>ミドリ</t>
    </rPh>
    <phoneticPr fontId="42"/>
  </si>
  <si>
    <t>認定こども園　鏡戸幼稚園</t>
    <rPh sb="0" eb="6">
      <t>ニ</t>
    </rPh>
    <rPh sb="7" eb="8">
      <t>カガミ</t>
    </rPh>
    <rPh sb="8" eb="9">
      <t>ト</t>
    </rPh>
    <rPh sb="9" eb="12">
      <t>ヨウチエン</t>
    </rPh>
    <phoneticPr fontId="42"/>
  </si>
  <si>
    <t>認定こども園　土岐幼稚園</t>
    <rPh sb="0" eb="6">
      <t>ニ</t>
    </rPh>
    <rPh sb="7" eb="9">
      <t>トキ</t>
    </rPh>
    <rPh sb="9" eb="12">
      <t>ヨウチエン</t>
    </rPh>
    <phoneticPr fontId="42"/>
  </si>
  <si>
    <t>認定こども園　山王幼稚園</t>
    <rPh sb="0" eb="6">
      <t>ニ</t>
    </rPh>
    <rPh sb="7" eb="9">
      <t>サンノウ</t>
    </rPh>
    <rPh sb="9" eb="12">
      <t>ヨウチエン</t>
    </rPh>
    <phoneticPr fontId="42"/>
  </si>
  <si>
    <t>みのり認定こども園</t>
    <rPh sb="3" eb="5">
      <t>ニンテイ</t>
    </rPh>
    <rPh sb="8" eb="9">
      <t>エン</t>
    </rPh>
    <phoneticPr fontId="42"/>
  </si>
  <si>
    <t>若葉</t>
    <rPh sb="0" eb="2">
      <t>ワカバ</t>
    </rPh>
    <phoneticPr fontId="42"/>
  </si>
  <si>
    <t>認定こども園　松ヶ丘幼稚園</t>
    <rPh sb="0" eb="2">
      <t>ニンテイ</t>
    </rPh>
    <phoneticPr fontId="42"/>
  </si>
  <si>
    <t>認定こども園　園生幼稚園</t>
    <rPh sb="0" eb="2">
      <t>ニンテイ</t>
    </rPh>
    <rPh sb="5" eb="6">
      <t>エン</t>
    </rPh>
    <rPh sb="7" eb="9">
      <t>ソンノウ</t>
    </rPh>
    <rPh sb="9" eb="12">
      <t>ヨウチエン</t>
    </rPh>
    <phoneticPr fontId="42"/>
  </si>
  <si>
    <t>認定こども園　かしの木学園　かしの木園</t>
    <rPh sb="11" eb="13">
      <t>ガクエン</t>
    </rPh>
    <rPh sb="17" eb="18">
      <t>キ</t>
    </rPh>
    <rPh sb="18" eb="19">
      <t>エン</t>
    </rPh>
    <phoneticPr fontId="77"/>
  </si>
  <si>
    <t>認定こども園　弥生幼稚園</t>
    <rPh sb="0" eb="2">
      <t>ニンテイ</t>
    </rPh>
    <rPh sb="5" eb="6">
      <t>エン</t>
    </rPh>
    <rPh sb="7" eb="9">
      <t>ヤヨイ</t>
    </rPh>
    <rPh sb="9" eb="12">
      <t>ヨウチエン</t>
    </rPh>
    <phoneticPr fontId="42"/>
  </si>
  <si>
    <t>認定こども園　稲毛すみれ幼稚園</t>
    <rPh sb="7" eb="9">
      <t>イナゲ</t>
    </rPh>
    <rPh sb="12" eb="15">
      <t>ヨウチエン</t>
    </rPh>
    <phoneticPr fontId="79"/>
  </si>
  <si>
    <t>認定こども園　あやめ台幼稚園</t>
    <rPh sb="0" eb="2">
      <t>ニンテイ</t>
    </rPh>
    <rPh sb="5" eb="6">
      <t>エン</t>
    </rPh>
    <rPh sb="10" eb="11">
      <t>ダイ</t>
    </rPh>
    <rPh sb="11" eb="14">
      <t>ヨウチエン</t>
    </rPh>
    <phoneticPr fontId="42"/>
  </si>
  <si>
    <t>認定こども園　まこと第三幼稚園</t>
    <rPh sb="10" eb="11">
      <t>ダイ</t>
    </rPh>
    <rPh sb="11" eb="12">
      <t>サン</t>
    </rPh>
    <rPh sb="12" eb="15">
      <t>ヨウチエン</t>
    </rPh>
    <phoneticPr fontId="79"/>
  </si>
  <si>
    <t>認定こども園　さつきが丘幼稚園</t>
    <rPh sb="11" eb="12">
      <t>オカ</t>
    </rPh>
    <rPh sb="12" eb="15">
      <t>ヨウチエン</t>
    </rPh>
    <phoneticPr fontId="79"/>
  </si>
  <si>
    <t>認定こども園　登戸幼稚園</t>
    <rPh sb="7" eb="9">
      <t>ノブト</t>
    </rPh>
    <rPh sb="9" eb="12">
      <t>ヨウチエン</t>
    </rPh>
    <phoneticPr fontId="79"/>
  </si>
  <si>
    <t>認定こども園　千葉明徳短期大学附属幼稚園</t>
    <rPh sb="7" eb="9">
      <t>チバ</t>
    </rPh>
    <rPh sb="9" eb="11">
      <t>メイトク</t>
    </rPh>
    <rPh sb="11" eb="13">
      <t>タンキ</t>
    </rPh>
    <rPh sb="13" eb="15">
      <t>ダイガク</t>
    </rPh>
    <rPh sb="15" eb="17">
      <t>フゾク</t>
    </rPh>
    <rPh sb="17" eb="20">
      <t>ヨウチエン</t>
    </rPh>
    <phoneticPr fontId="79"/>
  </si>
  <si>
    <t>稲毛</t>
    <rPh sb="0" eb="2">
      <t>イナゲ</t>
    </rPh>
    <phoneticPr fontId="42"/>
  </si>
  <si>
    <t>幼保連携型認定こども園　さざれ幼稚園</t>
    <rPh sb="0" eb="1">
      <t>ヨウ</t>
    </rPh>
    <rPh sb="1" eb="2">
      <t>ホ</t>
    </rPh>
    <rPh sb="2" eb="5">
      <t>レンケイガタ</t>
    </rPh>
    <rPh sb="5" eb="7">
      <t>ニンテイ</t>
    </rPh>
    <rPh sb="10" eb="11">
      <t>エン</t>
    </rPh>
    <rPh sb="15" eb="18">
      <t>ヨウチエン</t>
    </rPh>
    <phoneticPr fontId="0"/>
  </si>
  <si>
    <t>花見川区</t>
    <rPh sb="0" eb="4">
      <t>ハナミガワク</t>
    </rPh>
    <phoneticPr fontId="42"/>
  </si>
  <si>
    <t>認定こども園　大巌寺幼稚園</t>
    <rPh sb="0" eb="2">
      <t>ニンテイ</t>
    </rPh>
    <rPh sb="5" eb="6">
      <t>エン</t>
    </rPh>
    <rPh sb="7" eb="10">
      <t>ダイガンジ</t>
    </rPh>
    <rPh sb="10" eb="13">
      <t>ヨウチエン</t>
    </rPh>
    <phoneticPr fontId="42"/>
  </si>
  <si>
    <t>認定こども園　梅乃園幼稚園</t>
    <rPh sb="0" eb="2">
      <t>ニンテイ</t>
    </rPh>
    <rPh sb="5" eb="6">
      <t>エン</t>
    </rPh>
    <rPh sb="7" eb="8">
      <t>ウメ</t>
    </rPh>
    <rPh sb="8" eb="9">
      <t>ノ</t>
    </rPh>
    <rPh sb="9" eb="10">
      <t>ソノ</t>
    </rPh>
    <rPh sb="10" eb="13">
      <t>ヨウチエン</t>
    </rPh>
    <phoneticPr fontId="42"/>
  </si>
  <si>
    <r>
      <rPr>
        <sz val="11"/>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78"/>
  </si>
  <si>
    <r>
      <rPr>
        <sz val="11"/>
        <rFont val="ＭＳ Ｐゴシック"/>
        <family val="3"/>
        <charset val="128"/>
      </rPr>
      <t>認定こども園　白梅幼稚園</t>
    </r>
    <rPh sb="0" eb="2">
      <t>ニンテイ</t>
    </rPh>
    <rPh sb="5" eb="6">
      <t>エン</t>
    </rPh>
    <rPh sb="7" eb="9">
      <t>シラウメ</t>
    </rPh>
    <rPh sb="9" eb="12">
      <t>ヨウチエン</t>
    </rPh>
    <phoneticPr fontId="81"/>
  </si>
  <si>
    <r>
      <rPr>
        <sz val="11"/>
        <rFont val="ＭＳ Ｐゴシック"/>
        <family val="3"/>
        <charset val="128"/>
      </rPr>
      <t>認定こども園　小ばと幼稚園</t>
    </r>
    <rPh sb="0" eb="2">
      <t>ニンテイ</t>
    </rPh>
    <rPh sb="5" eb="6">
      <t>エン</t>
    </rPh>
    <rPh sb="7" eb="8">
      <t>コ</t>
    </rPh>
    <rPh sb="10" eb="13">
      <t>ヨウチエン</t>
    </rPh>
    <phoneticPr fontId="78"/>
  </si>
  <si>
    <t>認定こども園かしの木学園　カトライアキンダーガルテン</t>
    <rPh sb="0" eb="2">
      <t>ニンテイ</t>
    </rPh>
    <rPh sb="5" eb="6">
      <t>エン</t>
    </rPh>
    <rPh sb="9" eb="10">
      <t>キ</t>
    </rPh>
    <rPh sb="10" eb="12">
      <t>ガクエン</t>
    </rPh>
    <phoneticPr fontId="64"/>
  </si>
  <si>
    <t>幼保連携型認定こども園　ウィズダムナーサリースクール</t>
    <rPh sb="0" eb="1">
      <t>ヨウ</t>
    </rPh>
    <rPh sb="1" eb="2">
      <t>ホ</t>
    </rPh>
    <rPh sb="2" eb="5">
      <t>レンケイガタ</t>
    </rPh>
    <rPh sb="5" eb="7">
      <t>ニンテイ</t>
    </rPh>
    <rPh sb="10" eb="11">
      <t>エン</t>
    </rPh>
    <phoneticPr fontId="78"/>
  </si>
  <si>
    <t>幼保連携型認定こども園　千葉女子専門学校附属聖こども園</t>
    <rPh sb="0" eb="1">
      <t>ヨウ</t>
    </rPh>
    <rPh sb="1" eb="2">
      <t>ホ</t>
    </rPh>
    <rPh sb="2" eb="5">
      <t>レンケイガタ</t>
    </rPh>
    <rPh sb="5" eb="7">
      <t>ニンテイ</t>
    </rPh>
    <rPh sb="10" eb="11">
      <t>エン</t>
    </rPh>
    <rPh sb="12" eb="14">
      <t>チバ</t>
    </rPh>
    <rPh sb="14" eb="16">
      <t>ジョシ</t>
    </rPh>
    <rPh sb="16" eb="18">
      <t>センモン</t>
    </rPh>
    <rPh sb="18" eb="20">
      <t>ガッコウ</t>
    </rPh>
    <rPh sb="20" eb="22">
      <t>フゾク</t>
    </rPh>
    <rPh sb="22" eb="23">
      <t>ヒジリ</t>
    </rPh>
    <rPh sb="26" eb="27">
      <t>エン</t>
    </rPh>
    <phoneticPr fontId="78"/>
  </si>
  <si>
    <t>幼保連携型認定こども園　打瀬保育園</t>
    <rPh sb="0" eb="1">
      <t>ヨウ</t>
    </rPh>
    <rPh sb="1" eb="2">
      <t>ホ</t>
    </rPh>
    <rPh sb="2" eb="5">
      <t>レンケイガタ</t>
    </rPh>
    <rPh sb="5" eb="7">
      <t>ニンテイ</t>
    </rPh>
    <rPh sb="10" eb="11">
      <t>エン</t>
    </rPh>
    <rPh sb="12" eb="13">
      <t>ウ</t>
    </rPh>
    <rPh sb="13" eb="14">
      <t>セ</t>
    </rPh>
    <rPh sb="14" eb="17">
      <t>ホイクエン</t>
    </rPh>
    <phoneticPr fontId="78"/>
  </si>
  <si>
    <t>幼保連携型認定こども園　幕張海浜こども園</t>
    <rPh sb="0" eb="1">
      <t>ヨウ</t>
    </rPh>
    <rPh sb="1" eb="2">
      <t>ホ</t>
    </rPh>
    <rPh sb="2" eb="5">
      <t>レンケイガタ</t>
    </rPh>
    <rPh sb="5" eb="7">
      <t>ニンテイ</t>
    </rPh>
    <rPh sb="10" eb="11">
      <t>エン</t>
    </rPh>
    <rPh sb="12" eb="14">
      <t>マクハリ</t>
    </rPh>
    <rPh sb="14" eb="16">
      <t>カイヒン</t>
    </rPh>
    <rPh sb="19" eb="20">
      <t>エン</t>
    </rPh>
    <phoneticPr fontId="78"/>
  </si>
  <si>
    <t>２　認定こども園</t>
    <rPh sb="2" eb="8">
      <t>ニンテイ</t>
    </rPh>
    <phoneticPr fontId="73"/>
  </si>
  <si>
    <t>あかり保育園</t>
    <rPh sb="3" eb="6">
      <t>ホイクエン</t>
    </rPh>
    <phoneticPr fontId="42"/>
  </si>
  <si>
    <t>かえで保育園いそべ</t>
    <rPh sb="3" eb="6">
      <t>ホイクエン</t>
    </rPh>
    <phoneticPr fontId="42"/>
  </si>
  <si>
    <t>リトルガーデンインターナショナル幕張ベイパーク保育園</t>
    <rPh sb="16" eb="18">
      <t>マクハリ</t>
    </rPh>
    <rPh sb="23" eb="26">
      <t>ホイクエン</t>
    </rPh>
    <phoneticPr fontId="42"/>
  </si>
  <si>
    <t>かえで保育園西千葉</t>
    <rPh sb="3" eb="6">
      <t>ホイクエン</t>
    </rPh>
    <phoneticPr fontId="73"/>
  </si>
  <si>
    <t>みらくる保育園</t>
    <rPh sb="4" eb="7">
      <t>ホイクエン</t>
    </rPh>
    <phoneticPr fontId="42"/>
  </si>
  <si>
    <t>サフォークキッズ保育園</t>
    <rPh sb="8" eb="11">
      <t>ホイクエン</t>
    </rPh>
    <phoneticPr fontId="42"/>
  </si>
  <si>
    <t>オーチャード・キッズ稲毛海岸保育園第二</t>
    <rPh sb="14" eb="17">
      <t>ホイクエン</t>
    </rPh>
    <rPh sb="17" eb="19">
      <t>ダイニ</t>
    </rPh>
    <phoneticPr fontId="42"/>
  </si>
  <si>
    <t>リトルガーデンインターナショナル幕張ベイパーク保育園</t>
    <rPh sb="16" eb="18">
      <t>マクハリ</t>
    </rPh>
    <rPh sb="23" eb="26">
      <t>ホイクエン</t>
    </rPh>
    <phoneticPr fontId="73"/>
  </si>
  <si>
    <t>もりのなかま保育園おゆみ野園サイエンス＋</t>
    <rPh sb="6" eb="9">
      <t>ホイクエン</t>
    </rPh>
    <rPh sb="12" eb="13">
      <t>ノ</t>
    </rPh>
    <rPh sb="13" eb="14">
      <t>エン</t>
    </rPh>
    <phoneticPr fontId="73"/>
  </si>
  <si>
    <t>かえで保育園おゆみ野</t>
    <rPh sb="3" eb="6">
      <t>ホイクエン</t>
    </rPh>
    <rPh sb="9" eb="10">
      <t>ノ</t>
    </rPh>
    <phoneticPr fontId="73"/>
  </si>
  <si>
    <t>かえで保育園千葉中央</t>
    <rPh sb="6" eb="8">
      <t>チバ</t>
    </rPh>
    <rPh sb="8" eb="10">
      <t>チュウオウ</t>
    </rPh>
    <phoneticPr fontId="73"/>
  </si>
  <si>
    <t>チャコ保育園</t>
    <rPh sb="3" eb="6">
      <t>ホイクエン</t>
    </rPh>
    <phoneticPr fontId="73"/>
  </si>
  <si>
    <t>あおば保育園</t>
    <rPh sb="3" eb="6">
      <t>ホイクエン</t>
    </rPh>
    <phoneticPr fontId="73"/>
  </si>
  <si>
    <t>ナーサリーホーム稲毛海岸</t>
    <rPh sb="8" eb="12">
      <t>イナゲカイガン</t>
    </rPh>
    <phoneticPr fontId="73"/>
  </si>
  <si>
    <t>みらくる保育園</t>
    <rPh sb="4" eb="7">
      <t>ホイクエン</t>
    </rPh>
    <phoneticPr fontId="73"/>
  </si>
  <si>
    <t>サフォークキッズ保育園</t>
    <rPh sb="8" eb="11">
      <t>ホイクエン</t>
    </rPh>
    <phoneticPr fontId="73"/>
  </si>
  <si>
    <t>かえで保育園おゆみ野</t>
    <rPh sb="3" eb="6">
      <t>ホイクエン</t>
    </rPh>
    <rPh sb="9" eb="10">
      <t>ノ</t>
    </rPh>
    <phoneticPr fontId="42"/>
  </si>
  <si>
    <t>オーチャード・キッズ稲毛海岸保育園第二</t>
    <rPh sb="10" eb="14">
      <t>イナゲカイガン</t>
    </rPh>
    <rPh sb="14" eb="16">
      <t>ホイク</t>
    </rPh>
    <rPh sb="16" eb="17">
      <t>エン</t>
    </rPh>
    <rPh sb="17" eb="18">
      <t>ダイ</t>
    </rPh>
    <rPh sb="18" eb="19">
      <t>ニ</t>
    </rPh>
    <phoneticPr fontId="73"/>
  </si>
  <si>
    <t>千葉誉田雲母保育園</t>
    <rPh sb="0" eb="2">
      <t>チバ</t>
    </rPh>
    <rPh sb="2" eb="4">
      <t>ホンダ</t>
    </rPh>
    <rPh sb="4" eb="6">
      <t>キララ</t>
    </rPh>
    <rPh sb="6" eb="9">
      <t>ホイクエン</t>
    </rPh>
    <phoneticPr fontId="42"/>
  </si>
  <si>
    <t>そがチャイルドハウス保育園</t>
    <rPh sb="10" eb="13">
      <t>ホイクエン</t>
    </rPh>
    <phoneticPr fontId="73"/>
  </si>
  <si>
    <t>希望の子保育園</t>
    <rPh sb="0" eb="2">
      <t>キボウ</t>
    </rPh>
    <rPh sb="3" eb="4">
      <t>コ</t>
    </rPh>
    <rPh sb="4" eb="7">
      <t>ホイクエン</t>
    </rPh>
    <phoneticPr fontId="73"/>
  </si>
  <si>
    <t>京進のほいくえんHOPPAガーデンビュー千葉駅前</t>
    <rPh sb="0" eb="2">
      <t>キョウシン</t>
    </rPh>
    <rPh sb="20" eb="23">
      <t>チバエキ</t>
    </rPh>
    <rPh sb="23" eb="24">
      <t>マエ</t>
    </rPh>
    <phoneticPr fontId="73"/>
  </si>
  <si>
    <t>クニナたかだの森保育園</t>
    <rPh sb="7" eb="8">
      <t>モリ</t>
    </rPh>
    <rPh sb="8" eb="11">
      <t>ホイクエン</t>
    </rPh>
    <phoneticPr fontId="73"/>
  </si>
  <si>
    <t>かるがも保育園　鎌取園</t>
    <rPh sb="4" eb="7">
      <t>ホイクエン</t>
    </rPh>
    <rPh sb="8" eb="10">
      <t>カマトリ</t>
    </rPh>
    <rPh sb="10" eb="11">
      <t>エン</t>
    </rPh>
    <phoneticPr fontId="73"/>
  </si>
  <si>
    <t>アストロベースキャンプ保育園</t>
    <rPh sb="11" eb="14">
      <t>ホイクエン</t>
    </rPh>
    <phoneticPr fontId="73"/>
  </si>
  <si>
    <t>かえで保育園はなぞの</t>
    <rPh sb="3" eb="6">
      <t>ホイクエン</t>
    </rPh>
    <phoneticPr fontId="73"/>
  </si>
  <si>
    <t>かえで保育園まくはり</t>
    <rPh sb="3" eb="6">
      <t>ホイクエン</t>
    </rPh>
    <phoneticPr fontId="73"/>
  </si>
  <si>
    <t>アンファンジュール保育園弁天</t>
    <rPh sb="9" eb="12">
      <t>ホイクエン</t>
    </rPh>
    <rPh sb="12" eb="14">
      <t>ベンテン</t>
    </rPh>
    <phoneticPr fontId="73"/>
  </si>
  <si>
    <t>椿森保育園</t>
    <rPh sb="0" eb="2">
      <t>ツバキモリ</t>
    </rPh>
    <rPh sb="2" eb="5">
      <t>ホイクエン</t>
    </rPh>
    <phoneticPr fontId="73"/>
  </si>
  <si>
    <t>ほしのこ保育園</t>
    <rPh sb="4" eb="7">
      <t>ホイクエン</t>
    </rPh>
    <phoneticPr fontId="73"/>
  </si>
  <si>
    <t>ニチイキッズ
あすみが丘保育園</t>
    <rPh sb="11" eb="12">
      <t>オカ</t>
    </rPh>
    <rPh sb="12" eb="15">
      <t>ホイクエン</t>
    </rPh>
    <phoneticPr fontId="41"/>
  </si>
  <si>
    <t>子どものまきば保育園</t>
    <rPh sb="0" eb="1">
      <t>コ</t>
    </rPh>
    <rPh sb="7" eb="10">
      <t>ホイクエン</t>
    </rPh>
    <phoneticPr fontId="73"/>
  </si>
  <si>
    <t>K's garden蘇我保育園</t>
    <rPh sb="10" eb="12">
      <t>ソガ</t>
    </rPh>
    <rPh sb="12" eb="15">
      <t>ホイクエン</t>
    </rPh>
    <phoneticPr fontId="42"/>
  </si>
  <si>
    <t>AIAI NURSERY　あすみが丘</t>
    <rPh sb="17" eb="18">
      <t>オカ</t>
    </rPh>
    <phoneticPr fontId="73"/>
  </si>
  <si>
    <t>京進のほいくえん　HOPPA幕張ベイパーク</t>
    <rPh sb="0" eb="2">
      <t>キョウシン</t>
    </rPh>
    <rPh sb="14" eb="16">
      <t>マクハリ</t>
    </rPh>
    <phoneticPr fontId="42"/>
  </si>
  <si>
    <t>キートスチャイルドケアおゆみ野南</t>
    <rPh sb="14" eb="15">
      <t>ノ</t>
    </rPh>
    <rPh sb="15" eb="16">
      <t>ミナミ</t>
    </rPh>
    <phoneticPr fontId="42"/>
  </si>
  <si>
    <t>みつばち保育園　若葉</t>
    <rPh sb="4" eb="7">
      <t>ホイクエン</t>
    </rPh>
    <rPh sb="8" eb="10">
      <t>ワカバ</t>
    </rPh>
    <phoneticPr fontId="42"/>
  </si>
  <si>
    <t>つぐみ保育園</t>
    <rPh sb="3" eb="6">
      <t>ホイクエン</t>
    </rPh>
    <phoneticPr fontId="42"/>
  </si>
  <si>
    <t>小倉台　いろは保育園</t>
    <rPh sb="0" eb="3">
      <t>オグラダイ</t>
    </rPh>
    <rPh sb="7" eb="10">
      <t>ホイクエン</t>
    </rPh>
    <phoneticPr fontId="42"/>
  </si>
  <si>
    <t>小ばと会ちしろ保育園</t>
    <rPh sb="0" eb="1">
      <t>ショウ</t>
    </rPh>
    <rPh sb="3" eb="4">
      <t>カイ</t>
    </rPh>
    <rPh sb="7" eb="10">
      <t>ホイクエン</t>
    </rPh>
    <phoneticPr fontId="42"/>
  </si>
  <si>
    <t>キートスチャイルドケア桜木</t>
    <rPh sb="11" eb="13">
      <t>サクラギ</t>
    </rPh>
    <phoneticPr fontId="42"/>
  </si>
  <si>
    <t>認可保育園　みどりまち</t>
    <rPh sb="0" eb="2">
      <t>ニンカ</t>
    </rPh>
    <rPh sb="2" eb="5">
      <t>ホイクエン</t>
    </rPh>
    <phoneticPr fontId="42"/>
  </si>
  <si>
    <t>ナーサリーホーム小仲台</t>
    <rPh sb="8" eb="11">
      <t>コナカダイ</t>
    </rPh>
    <phoneticPr fontId="42"/>
  </si>
  <si>
    <t>ししの子保育園　小中台町</t>
    <rPh sb="3" eb="4">
      <t>コ</t>
    </rPh>
    <rPh sb="4" eb="7">
      <t>ホイクエン</t>
    </rPh>
    <rPh sb="8" eb="12">
      <t>コナカダイチョウ</t>
    </rPh>
    <phoneticPr fontId="42"/>
  </si>
  <si>
    <t>作草部アーク保育園</t>
    <rPh sb="0" eb="3">
      <t>サクサベ</t>
    </rPh>
    <rPh sb="6" eb="9">
      <t>ホイクエン</t>
    </rPh>
    <phoneticPr fontId="42"/>
  </si>
  <si>
    <t>リトルガーデンインターナショナル幕張本郷認可保育園</t>
    <rPh sb="16" eb="18">
      <t>マクハリ</t>
    </rPh>
    <rPh sb="18" eb="20">
      <t>ホンゴウ</t>
    </rPh>
    <rPh sb="20" eb="22">
      <t>ニンカ</t>
    </rPh>
    <rPh sb="22" eb="25">
      <t>ホイクエン</t>
    </rPh>
    <phoneticPr fontId="42"/>
  </si>
  <si>
    <t>かえで保育園幕張本郷６丁目</t>
    <rPh sb="3" eb="10">
      <t>ホイクエンマクハリホンゴウ</t>
    </rPh>
    <rPh sb="11" eb="13">
      <t>チョウメ</t>
    </rPh>
    <phoneticPr fontId="42"/>
  </si>
  <si>
    <t>レイモンド汐見丘保育園</t>
    <rPh sb="5" eb="7">
      <t>シオミ</t>
    </rPh>
    <rPh sb="7" eb="8">
      <t>オカ</t>
    </rPh>
    <rPh sb="8" eb="11">
      <t>ホイクエン</t>
    </rPh>
    <phoneticPr fontId="42"/>
  </si>
  <si>
    <t>東千葉雲母保育園</t>
    <rPh sb="0" eb="1">
      <t>ヒガシ</t>
    </rPh>
    <rPh sb="1" eb="3">
      <t>チバ</t>
    </rPh>
    <rPh sb="3" eb="5">
      <t>キララ</t>
    </rPh>
    <rPh sb="5" eb="8">
      <t>ホイクエン</t>
    </rPh>
    <phoneticPr fontId="42"/>
  </si>
  <si>
    <t>大森保育園</t>
    <rPh sb="0" eb="2">
      <t>オオモリ</t>
    </rPh>
    <rPh sb="2" eb="5">
      <t>ホイクエン</t>
    </rPh>
    <phoneticPr fontId="42"/>
  </si>
  <si>
    <t>ぽかぽか保育園おてんとさん</t>
    <rPh sb="4" eb="6">
      <t>ホイク</t>
    </rPh>
    <rPh sb="6" eb="7">
      <t>エン</t>
    </rPh>
    <phoneticPr fontId="73"/>
  </si>
  <si>
    <t>ナーサリーホーム園生保育園</t>
    <rPh sb="8" eb="9">
      <t>ソノ</t>
    </rPh>
    <rPh sb="9" eb="10">
      <t>イ</t>
    </rPh>
    <rPh sb="10" eb="13">
      <t>ホ</t>
    </rPh>
    <phoneticPr fontId="73"/>
  </si>
  <si>
    <t>千葉稲毛雲母保育園</t>
    <rPh sb="0" eb="2">
      <t>チバ</t>
    </rPh>
    <rPh sb="2" eb="4">
      <t>イナゲ</t>
    </rPh>
    <rPh sb="4" eb="6">
      <t>キララ</t>
    </rPh>
    <rPh sb="6" eb="9">
      <t>ホイクエン</t>
    </rPh>
    <phoneticPr fontId="73"/>
  </si>
  <si>
    <t>キートスチャイルドケア園生町</t>
    <rPh sb="11" eb="12">
      <t>ソノ</t>
    </rPh>
    <rPh sb="12" eb="13">
      <t>イ</t>
    </rPh>
    <rPh sb="13" eb="14">
      <t>マチ</t>
    </rPh>
    <phoneticPr fontId="73"/>
  </si>
  <si>
    <t>稲毛キッズマーム保育園</t>
    <rPh sb="0" eb="2">
      <t>イナゲ</t>
    </rPh>
    <rPh sb="8" eb="11">
      <t>ホイクエン</t>
    </rPh>
    <phoneticPr fontId="73"/>
  </si>
  <si>
    <t>すまいるキャンディ保育園</t>
    <rPh sb="9" eb="11">
      <t>ホイク</t>
    </rPh>
    <rPh sb="11" eb="12">
      <t>エン</t>
    </rPh>
    <phoneticPr fontId="73"/>
  </si>
  <si>
    <t>かえで保育園幕張本郷</t>
    <rPh sb="3" eb="6">
      <t>ホイクエン</t>
    </rPh>
    <rPh sb="6" eb="8">
      <t>マクハリ</t>
    </rPh>
    <rPh sb="8" eb="10">
      <t>ホンゴウ</t>
    </rPh>
    <phoneticPr fontId="73"/>
  </si>
  <si>
    <t>千葉検見川雲母保育園</t>
    <rPh sb="0" eb="2">
      <t>チバ</t>
    </rPh>
    <rPh sb="2" eb="5">
      <t>ケミガワ</t>
    </rPh>
    <rPh sb="5" eb="7">
      <t>キララ</t>
    </rPh>
    <rPh sb="7" eb="10">
      <t>ホイクエン</t>
    </rPh>
    <phoneticPr fontId="73"/>
  </si>
  <si>
    <t>京進のほいくえんＨＯＰＰＡ幕張本郷駅前</t>
    <rPh sb="0" eb="2">
      <t>キョウシン</t>
    </rPh>
    <rPh sb="13" eb="15">
      <t>マクハリ</t>
    </rPh>
    <rPh sb="15" eb="17">
      <t>ホンゴウ</t>
    </rPh>
    <rPh sb="17" eb="19">
      <t>エキマエ</t>
    </rPh>
    <phoneticPr fontId="73"/>
  </si>
  <si>
    <t>京進のほいくえんＨＯＰＰＡ幕張町5丁目</t>
    <rPh sb="0" eb="2">
      <t>キョウシン</t>
    </rPh>
    <rPh sb="13" eb="15">
      <t>マクハリ</t>
    </rPh>
    <rPh sb="15" eb="16">
      <t>マチ</t>
    </rPh>
    <rPh sb="17" eb="19">
      <t>チョウメ</t>
    </rPh>
    <phoneticPr fontId="73"/>
  </si>
  <si>
    <t>キートスチャイルドケア幕張本郷</t>
    <rPh sb="11" eb="13">
      <t>マクハリ</t>
    </rPh>
    <rPh sb="13" eb="15">
      <t>ホンゴウ</t>
    </rPh>
    <phoneticPr fontId="73"/>
  </si>
  <si>
    <t>植草学園千葉駅保育園</t>
    <rPh sb="0" eb="2">
      <t>ウエクサ</t>
    </rPh>
    <rPh sb="2" eb="4">
      <t>ガクエン</t>
    </rPh>
    <rPh sb="4" eb="7">
      <t>チバエキ</t>
    </rPh>
    <rPh sb="7" eb="10">
      <t>ホイクエン</t>
    </rPh>
    <phoneticPr fontId="73"/>
  </si>
  <si>
    <t>検見川わくわく保育園</t>
    <rPh sb="0" eb="3">
      <t>ケミガワ</t>
    </rPh>
    <rPh sb="7" eb="9">
      <t>ホイク</t>
    </rPh>
    <rPh sb="9" eb="10">
      <t>エン</t>
    </rPh>
    <phoneticPr fontId="74"/>
  </si>
  <si>
    <t>若葉保育園</t>
    <rPh sb="0" eb="2">
      <t>ワカバ</t>
    </rPh>
    <rPh sb="2" eb="5">
      <t>ホイクエン</t>
    </rPh>
    <phoneticPr fontId="84"/>
  </si>
  <si>
    <t>幕張本郷すきっぷ保育園</t>
    <rPh sb="0" eb="4">
      <t>マクハリホンゴウ</t>
    </rPh>
    <rPh sb="8" eb="11">
      <t>ホイクエン</t>
    </rPh>
    <phoneticPr fontId="84"/>
  </si>
  <si>
    <t>マミー＆ミー西都賀保育園</t>
    <rPh sb="6" eb="7">
      <t>ニシ</t>
    </rPh>
    <rPh sb="7" eb="9">
      <t>ツガ</t>
    </rPh>
    <rPh sb="9" eb="12">
      <t>ホイクエン</t>
    </rPh>
    <phoneticPr fontId="84"/>
  </si>
  <si>
    <t>まなびの森　いなほ保育園</t>
    <rPh sb="4" eb="5">
      <t>モリ</t>
    </rPh>
    <phoneticPr fontId="42"/>
  </si>
  <si>
    <t>キートスチャイルドケア新田町</t>
    <rPh sb="11" eb="14">
      <t>シンデンチョウ</t>
    </rPh>
    <phoneticPr fontId="74"/>
  </si>
  <si>
    <t>AIAI NURSERY　土気</t>
    <rPh sb="13" eb="15">
      <t>トケ</t>
    </rPh>
    <phoneticPr fontId="74"/>
  </si>
  <si>
    <t>まほろばのお日さま保育園</t>
    <rPh sb="9" eb="12">
      <t>ホイクエン</t>
    </rPh>
    <phoneticPr fontId="84"/>
  </si>
  <si>
    <t>ぴょんぴょん保育園</t>
    <rPh sb="6" eb="9">
      <t>ホイクエン</t>
    </rPh>
    <phoneticPr fontId="84"/>
  </si>
  <si>
    <t>ミルキーホーム都賀園</t>
    <rPh sb="7" eb="9">
      <t>ツガ</t>
    </rPh>
    <rPh sb="9" eb="10">
      <t>エン</t>
    </rPh>
    <phoneticPr fontId="84"/>
  </si>
  <si>
    <t>なのはな保育園</t>
    <rPh sb="4" eb="7">
      <t>ホイクエン</t>
    </rPh>
    <phoneticPr fontId="84"/>
  </si>
  <si>
    <t>スマイスセレソンスポーツ保育園新検見川</t>
    <rPh sb="12" eb="15">
      <t>ホイクエン</t>
    </rPh>
    <rPh sb="15" eb="19">
      <t>シンケミガワ</t>
    </rPh>
    <phoneticPr fontId="42"/>
  </si>
  <si>
    <t>かるがも保育園　おゆみ野園</t>
    <rPh sb="4" eb="7">
      <t>ホイクエン</t>
    </rPh>
    <rPh sb="11" eb="12">
      <t>ノ</t>
    </rPh>
    <rPh sb="12" eb="13">
      <t>エン</t>
    </rPh>
    <phoneticPr fontId="74"/>
  </si>
  <si>
    <t>本千葉エンゼルホーム保育園</t>
    <rPh sb="0" eb="3">
      <t>ホンチバ</t>
    </rPh>
    <rPh sb="10" eb="13">
      <t>ホイクエン</t>
    </rPh>
    <phoneticPr fontId="74"/>
  </si>
  <si>
    <t>そらまめ保育園新千葉</t>
    <rPh sb="4" eb="7">
      <t>ホイクエン</t>
    </rPh>
    <rPh sb="7" eb="8">
      <t>シン</t>
    </rPh>
    <rPh sb="8" eb="10">
      <t>チバ</t>
    </rPh>
    <phoneticPr fontId="74"/>
  </si>
  <si>
    <t>検見川はないろ保育園</t>
    <rPh sb="7" eb="10">
      <t>ホイクエン</t>
    </rPh>
    <phoneticPr fontId="42"/>
  </si>
  <si>
    <t>寒川保育園</t>
    <rPh sb="0" eb="1">
      <t>サム</t>
    </rPh>
    <rPh sb="1" eb="2">
      <t>カワ</t>
    </rPh>
    <rPh sb="2" eb="5">
      <t>ホイクエン</t>
    </rPh>
    <phoneticPr fontId="76"/>
  </si>
  <si>
    <t>マミー＆ミーおゆみ野保育園</t>
    <rPh sb="9" eb="10">
      <t>ノ</t>
    </rPh>
    <rPh sb="10" eb="13">
      <t>ホイクエン</t>
    </rPh>
    <phoneticPr fontId="76"/>
  </si>
  <si>
    <t>げんき保育園</t>
    <rPh sb="3" eb="6">
      <t>ホイクエン</t>
    </rPh>
    <phoneticPr fontId="74"/>
  </si>
  <si>
    <t>さくらんぼ保育園</t>
    <rPh sb="5" eb="8">
      <t>ホイクエン</t>
    </rPh>
    <phoneticPr fontId="74"/>
  </si>
  <si>
    <t>リトルガーデンインターナショナル幕張本郷認可保育園</t>
    <rPh sb="16" eb="18">
      <t>マクハリ</t>
    </rPh>
    <rPh sb="18" eb="20">
      <t>ホンゴウ</t>
    </rPh>
    <rPh sb="20" eb="22">
      <t>ニンカ</t>
    </rPh>
    <rPh sb="22" eb="25">
      <t>ホイクエン</t>
    </rPh>
    <phoneticPr fontId="83"/>
  </si>
  <si>
    <t>AIAI NURSERY　幕張</t>
    <rPh sb="13" eb="15">
      <t>マクハリ</t>
    </rPh>
    <phoneticPr fontId="74"/>
  </si>
  <si>
    <t>スクルドエンジェル保育園幕張園</t>
    <rPh sb="9" eb="12">
      <t>ホイクエン</t>
    </rPh>
    <rPh sb="12" eb="14">
      <t>マクハリ</t>
    </rPh>
    <rPh sb="14" eb="15">
      <t>エン</t>
    </rPh>
    <phoneticPr fontId="76"/>
  </si>
  <si>
    <t>誉田おもいやり保育園</t>
    <rPh sb="0" eb="2">
      <t>ホンダ</t>
    </rPh>
    <rPh sb="7" eb="10">
      <t>ホイクエン</t>
    </rPh>
    <phoneticPr fontId="41"/>
  </si>
  <si>
    <t>テンダーラビング保育園誉田</t>
    <rPh sb="8" eb="11">
      <t>ホイクエン</t>
    </rPh>
    <rPh sb="11" eb="13">
      <t>ホンダ</t>
    </rPh>
    <phoneticPr fontId="41"/>
  </si>
  <si>
    <t>あおぞら保育園</t>
    <rPh sb="4" eb="7">
      <t>ホイクエン</t>
    </rPh>
    <phoneticPr fontId="74"/>
  </si>
  <si>
    <t>アストロキャンプ稲毛東保育園</t>
    <rPh sb="8" eb="10">
      <t>イナゲ</t>
    </rPh>
    <rPh sb="10" eb="11">
      <t>ヒガシ</t>
    </rPh>
    <rPh sb="11" eb="14">
      <t>ホイクエン</t>
    </rPh>
    <phoneticPr fontId="41"/>
  </si>
  <si>
    <t>Gakkenほいくえん 稲毛東</t>
    <rPh sb="12" eb="14">
      <t>イナゲ</t>
    </rPh>
    <rPh sb="14" eb="15">
      <t>ヒガシ</t>
    </rPh>
    <phoneticPr fontId="41"/>
  </si>
  <si>
    <t>アストロナーサリー小仲台</t>
    <rPh sb="9" eb="10">
      <t>ショウ</t>
    </rPh>
    <rPh sb="10" eb="11">
      <t>ナカ</t>
    </rPh>
    <rPh sb="11" eb="12">
      <t>ダイ</t>
    </rPh>
    <phoneticPr fontId="41"/>
  </si>
  <si>
    <t>ししの子保育園</t>
    <rPh sb="3" eb="4">
      <t>コ</t>
    </rPh>
    <rPh sb="4" eb="7">
      <t>ホイクエン</t>
    </rPh>
    <phoneticPr fontId="41"/>
  </si>
  <si>
    <t>幕張本郷ナーサリー</t>
    <rPh sb="0" eb="4">
      <t>マクハリホンゴウ</t>
    </rPh>
    <phoneticPr fontId="41"/>
  </si>
  <si>
    <t>新検見川すきっぷ保育園</t>
    <rPh sb="0" eb="4">
      <t>シンケミガワ</t>
    </rPh>
    <rPh sb="8" eb="11">
      <t>ホイクエン</t>
    </rPh>
    <phoneticPr fontId="41"/>
  </si>
  <si>
    <t>ルーチェ保育園千葉新田町</t>
    <rPh sb="4" eb="7">
      <t>ホイクエン</t>
    </rPh>
    <rPh sb="7" eb="9">
      <t>チバ</t>
    </rPh>
    <rPh sb="9" eb="12">
      <t>シンデンチョウ</t>
    </rPh>
    <phoneticPr fontId="41"/>
  </si>
  <si>
    <t>ピラミッドメソッド千葉保育園</t>
    <rPh sb="9" eb="11">
      <t>チバ</t>
    </rPh>
    <rPh sb="11" eb="14">
      <t>ホイクエン</t>
    </rPh>
    <phoneticPr fontId="41"/>
  </si>
  <si>
    <t>第２幕張海浜保育園</t>
    <rPh sb="0" eb="1">
      <t>ダイ</t>
    </rPh>
    <rPh sb="2" eb="4">
      <t>マクハリ</t>
    </rPh>
    <rPh sb="4" eb="6">
      <t>カイヒン</t>
    </rPh>
    <rPh sb="6" eb="9">
      <t>ホイクエン</t>
    </rPh>
    <phoneticPr fontId="41"/>
  </si>
  <si>
    <t>美光保育園</t>
    <rPh sb="0" eb="1">
      <t>ミ</t>
    </rPh>
    <rPh sb="1" eb="2">
      <t>ヒカリ</t>
    </rPh>
    <rPh sb="2" eb="5">
      <t>ホイクエン</t>
    </rPh>
    <phoneticPr fontId="41"/>
  </si>
  <si>
    <t>都賀保育園</t>
    <rPh sb="0" eb="2">
      <t>ツガ</t>
    </rPh>
    <rPh sb="2" eb="5">
      <t>ホイクエン</t>
    </rPh>
    <phoneticPr fontId="41"/>
  </si>
  <si>
    <t>幕張本郷きらきら保育園</t>
    <rPh sb="0" eb="4">
      <t>マクハリホンゴウ</t>
    </rPh>
    <rPh sb="8" eb="11">
      <t>ホイクエン</t>
    </rPh>
    <phoneticPr fontId="74"/>
  </si>
  <si>
    <t>花見川</t>
    <rPh sb="0" eb="3">
      <t>ハナミガワ</t>
    </rPh>
    <phoneticPr fontId="42"/>
  </si>
  <si>
    <t>たかし保育園稲毛海岸</t>
    <rPh sb="3" eb="6">
      <t>ホイクエン</t>
    </rPh>
    <rPh sb="6" eb="10">
      <t>イナゲカイガン</t>
    </rPh>
    <phoneticPr fontId="74"/>
  </si>
  <si>
    <t>都はるかぜ保育園</t>
    <rPh sb="0" eb="1">
      <t>ミヤコ</t>
    </rPh>
    <rPh sb="5" eb="8">
      <t>ホイクエン</t>
    </rPh>
    <phoneticPr fontId="42"/>
  </si>
  <si>
    <t>おゆみ野すきっぷ保育園</t>
    <rPh sb="3" eb="4">
      <t>ノ</t>
    </rPh>
    <rPh sb="8" eb="11">
      <t>ホイクエン</t>
    </rPh>
    <phoneticPr fontId="74"/>
  </si>
  <si>
    <t>弁天はすのこ保育園</t>
    <rPh sb="0" eb="2">
      <t>ベンテン</t>
    </rPh>
    <rPh sb="6" eb="9">
      <t>ホイクエン</t>
    </rPh>
    <phoneticPr fontId="42"/>
  </si>
  <si>
    <t>Gakkenほいくえん おゆみ野</t>
    <rPh sb="15" eb="16">
      <t>ノ</t>
    </rPh>
    <phoneticPr fontId="74"/>
  </si>
  <si>
    <t>かえで保育園西千葉</t>
    <rPh sb="3" eb="6">
      <t>ホイクエン</t>
    </rPh>
    <phoneticPr fontId="42"/>
  </si>
  <si>
    <t>かえで保育園本千葉</t>
    <rPh sb="3" eb="6">
      <t>ホイクエン</t>
    </rPh>
    <rPh sb="6" eb="9">
      <t>ホンチバ</t>
    </rPh>
    <phoneticPr fontId="42"/>
  </si>
  <si>
    <t>ローゼンそが保育園</t>
    <rPh sb="6" eb="9">
      <t>ホイクエン</t>
    </rPh>
    <phoneticPr fontId="74"/>
  </si>
  <si>
    <t>千葉蘇我雲母保育園</t>
    <rPh sb="0" eb="4">
      <t>チバソガ</t>
    </rPh>
    <rPh sb="4" eb="6">
      <t>キララ</t>
    </rPh>
    <rPh sb="6" eb="9">
      <t>ホイクエン</t>
    </rPh>
    <phoneticPr fontId="42"/>
  </si>
  <si>
    <t>稲毛ひだまり保育園</t>
    <rPh sb="0" eb="2">
      <t>イナゲ</t>
    </rPh>
    <rPh sb="6" eb="9">
      <t>ホイクエン</t>
    </rPh>
    <phoneticPr fontId="74"/>
  </si>
  <si>
    <t>かえで保育園千葉中央</t>
    <rPh sb="6" eb="8">
      <t>チバ</t>
    </rPh>
    <rPh sb="8" eb="10">
      <t>チュウオウ</t>
    </rPh>
    <phoneticPr fontId="42"/>
  </si>
  <si>
    <t>いろは保育園</t>
    <rPh sb="3" eb="6">
      <t>ホイクエン</t>
    </rPh>
    <phoneticPr fontId="74"/>
  </si>
  <si>
    <t>チャコ保育園</t>
    <rPh sb="3" eb="6">
      <t>ホイクエン</t>
    </rPh>
    <phoneticPr fontId="42"/>
  </si>
  <si>
    <t>あおば保育園</t>
    <rPh sb="3" eb="6">
      <t>ホイクエン</t>
    </rPh>
    <phoneticPr fontId="42"/>
  </si>
  <si>
    <t>アップルナースリー検見川浜保育園</t>
    <rPh sb="9" eb="12">
      <t>ケミガワ</t>
    </rPh>
    <rPh sb="12" eb="13">
      <t>ハマ</t>
    </rPh>
    <rPh sb="13" eb="16">
      <t>ホイクエン</t>
    </rPh>
    <phoneticPr fontId="74"/>
  </si>
  <si>
    <t>真生保育園</t>
    <rPh sb="0" eb="1">
      <t>シン</t>
    </rPh>
    <rPh sb="1" eb="2">
      <t>ナマ</t>
    </rPh>
    <rPh sb="2" eb="5">
      <t>ホイクエン</t>
    </rPh>
    <phoneticPr fontId="74"/>
  </si>
  <si>
    <t>千葉聖心保育園</t>
    <rPh sb="0" eb="2">
      <t>チバ</t>
    </rPh>
    <rPh sb="2" eb="3">
      <t>ヒジリ</t>
    </rPh>
    <rPh sb="3" eb="4">
      <t>ココロ</t>
    </rPh>
    <rPh sb="4" eb="7">
      <t>ホイクエン</t>
    </rPh>
    <phoneticPr fontId="74"/>
  </si>
  <si>
    <t>稲毛すきっぷ保育園</t>
    <rPh sb="6" eb="9">
      <t>ホイクエン</t>
    </rPh>
    <phoneticPr fontId="74"/>
  </si>
  <si>
    <t>幕張いもっこ保育園</t>
    <rPh sb="0" eb="2">
      <t>マクハリ</t>
    </rPh>
    <rPh sb="6" eb="9">
      <t>ホイクエン</t>
    </rPh>
    <phoneticPr fontId="74"/>
  </si>
  <si>
    <t>明徳浜野駅保育園</t>
    <rPh sb="0" eb="2">
      <t>メイトク</t>
    </rPh>
    <rPh sb="2" eb="4">
      <t>ハマノ</t>
    </rPh>
    <rPh sb="4" eb="5">
      <t>エキ</t>
    </rPh>
    <rPh sb="5" eb="8">
      <t>ホイクエン</t>
    </rPh>
    <phoneticPr fontId="74"/>
  </si>
  <si>
    <t>アスク海浜幕張保育園</t>
    <rPh sb="3" eb="5">
      <t>カイヒン</t>
    </rPh>
    <rPh sb="5" eb="7">
      <t>マクハリ</t>
    </rPh>
    <rPh sb="7" eb="10">
      <t>ホイクエン</t>
    </rPh>
    <phoneticPr fontId="74"/>
  </si>
  <si>
    <t>キッズマーム保育園</t>
    <rPh sb="6" eb="9">
      <t>ホイクエン</t>
    </rPh>
    <phoneticPr fontId="74"/>
  </si>
  <si>
    <t>まなびの森　いなほ保育園</t>
    <rPh sb="4" eb="5">
      <t>モリ</t>
    </rPh>
    <phoneticPr fontId="73"/>
  </si>
  <si>
    <t>はまかぜ保育園</t>
    <rPh sb="4" eb="7">
      <t>ホイクエン</t>
    </rPh>
    <phoneticPr fontId="74"/>
  </si>
  <si>
    <t>ひなたぼっこ保育園</t>
    <rPh sb="6" eb="9">
      <t>ホイクエン</t>
    </rPh>
    <phoneticPr fontId="74"/>
  </si>
  <si>
    <t>みらい保育園</t>
    <rPh sb="3" eb="6">
      <t>ホイクエン</t>
    </rPh>
    <phoneticPr fontId="74"/>
  </si>
  <si>
    <t>グレース保育園</t>
    <rPh sb="4" eb="7">
      <t>ホイクエン</t>
    </rPh>
    <phoneticPr fontId="74"/>
  </si>
  <si>
    <t>チャイルド・ガーデン保育園</t>
    <rPh sb="10" eb="13">
      <t>ホイクエン</t>
    </rPh>
    <phoneticPr fontId="74"/>
  </si>
  <si>
    <t>山王保育園</t>
    <rPh sb="0" eb="2">
      <t>サンノウ</t>
    </rPh>
    <rPh sb="2" eb="5">
      <t>ホイクエン</t>
    </rPh>
    <phoneticPr fontId="74"/>
  </si>
  <si>
    <t>そらまめ保育園新千葉</t>
    <rPh sb="4" eb="7">
      <t>ホイクエン</t>
    </rPh>
    <rPh sb="7" eb="8">
      <t>シン</t>
    </rPh>
    <rPh sb="8" eb="10">
      <t>チバ</t>
    </rPh>
    <phoneticPr fontId="73"/>
  </si>
  <si>
    <t>作草部保育園</t>
    <rPh sb="0" eb="3">
      <t>サクサベ</t>
    </rPh>
    <phoneticPr fontId="73"/>
  </si>
  <si>
    <t>中央</t>
    <rPh sb="0" eb="2">
      <t>チュウオウ</t>
    </rPh>
    <phoneticPr fontId="42"/>
  </si>
  <si>
    <t>１　民間保育園</t>
    <rPh sb="2" eb="7">
      <t>ミンカン</t>
    </rPh>
    <rPh sb="4" eb="7">
      <t>ホイクエン</t>
    </rPh>
    <phoneticPr fontId="73"/>
  </si>
  <si>
    <t>施    設    名</t>
  </si>
  <si>
    <t>№</t>
  </si>
  <si>
    <t>リスト</t>
    <phoneticPr fontId="42"/>
  </si>
  <si>
    <t>補助金用基本データ</t>
    <rPh sb="0" eb="4">
      <t>ホジョキンヨウ</t>
    </rPh>
    <rPh sb="4" eb="6">
      <t>キホン</t>
    </rPh>
    <phoneticPr fontId="42"/>
  </si>
  <si>
    <t>R1～R6戻入</t>
    <rPh sb="5" eb="7">
      <t>レイニュウ</t>
    </rPh>
    <phoneticPr fontId="1"/>
  </si>
  <si>
    <t>１日６時間以上かつ月２０日以上勤務は常勤、それ未満は非常勤</t>
    <rPh sb="1" eb="2">
      <t>ニチ</t>
    </rPh>
    <rPh sb="3" eb="7">
      <t>ジカンイジョウ</t>
    </rPh>
    <rPh sb="9" eb="10">
      <t>ツキ</t>
    </rPh>
    <rPh sb="12" eb="17">
      <t>ニチイジョウキンム</t>
    </rPh>
    <rPh sb="18" eb="20">
      <t>ジョウキン</t>
    </rPh>
    <rPh sb="23" eb="25">
      <t>ミマン</t>
    </rPh>
    <rPh sb="26" eb="29">
      <t>ヒジョウキン</t>
    </rPh>
    <phoneticPr fontId="1"/>
  </si>
  <si>
    <t>・パート保育士のうち、園で定める常勤時間以上勤務であれば「準保育士」、それ以外は「短時間保育士」
・常勤の看護師、准看護師、保健師のみなし保育士要件
【小規模・事業所】乳児の入所人数に限らず１人
【保育園】乳児(0歳児)が4人以上在籍につき１人</t>
    <rPh sb="4" eb="7">
      <t>ホイクシ</t>
    </rPh>
    <rPh sb="11" eb="12">
      <t>エン</t>
    </rPh>
    <rPh sb="13" eb="14">
      <t>サダ</t>
    </rPh>
    <rPh sb="16" eb="18">
      <t>ジョウキン</t>
    </rPh>
    <rPh sb="18" eb="20">
      <t>ジカン</t>
    </rPh>
    <rPh sb="20" eb="22">
      <t>イジョウ</t>
    </rPh>
    <rPh sb="22" eb="24">
      <t>キンム</t>
    </rPh>
    <rPh sb="29" eb="30">
      <t>ジュン</t>
    </rPh>
    <rPh sb="30" eb="33">
      <t>ホイクシ</t>
    </rPh>
    <rPh sb="37" eb="39">
      <t>イガイ</t>
    </rPh>
    <rPh sb="41" eb="44">
      <t>タンジカン</t>
    </rPh>
    <rPh sb="44" eb="47">
      <t>ホイクシ</t>
    </rPh>
    <rPh sb="51" eb="53">
      <t>ジョウキン</t>
    </rPh>
    <rPh sb="54" eb="57">
      <t>カンゴシ</t>
    </rPh>
    <rPh sb="58" eb="62">
      <t>ジュンカンゴシ</t>
    </rPh>
    <rPh sb="63" eb="66">
      <t>ホケンシ</t>
    </rPh>
    <rPh sb="70" eb="73">
      <t>ホイクシ</t>
    </rPh>
    <rPh sb="73" eb="75">
      <t>ヨウケン</t>
    </rPh>
    <phoneticPr fontId="1"/>
  </si>
  <si>
    <r>
      <t>【正しい例】（令和２年４月１日の場合）
「</t>
    </r>
    <r>
      <rPr>
        <b/>
        <sz val="11"/>
        <color theme="1"/>
        <rFont val="ＭＳ Ｐゴシック"/>
        <family val="3"/>
        <charset val="128"/>
        <scheme val="minor"/>
      </rPr>
      <t>R2.4.1</t>
    </r>
    <r>
      <rPr>
        <sz val="11"/>
        <color theme="1"/>
        <rFont val="ＭＳ Ｐゴシック"/>
        <family val="2"/>
        <charset val="128"/>
        <scheme val="minor"/>
      </rPr>
      <t>」
【誤りの例】
「</t>
    </r>
    <r>
      <rPr>
        <b/>
        <sz val="11"/>
        <color theme="1"/>
        <rFont val="ＭＳ Ｐゴシック"/>
        <family val="3"/>
        <charset val="128"/>
        <scheme val="minor"/>
      </rPr>
      <t>R.2.4.1</t>
    </r>
    <r>
      <rPr>
        <sz val="11"/>
        <color theme="1"/>
        <rFont val="ＭＳ Ｐゴシック"/>
        <family val="2"/>
        <charset val="128"/>
        <scheme val="minor"/>
      </rPr>
      <t>」、「</t>
    </r>
    <r>
      <rPr>
        <b/>
        <sz val="11"/>
        <color theme="1"/>
        <rFont val="ＭＳ Ｐゴシック"/>
        <family val="3"/>
        <charset val="128"/>
        <scheme val="minor"/>
      </rPr>
      <t>R2.4.1</t>
    </r>
    <r>
      <rPr>
        <sz val="11"/>
        <color theme="1"/>
        <rFont val="ＭＳ Ｐゴシック"/>
        <family val="2"/>
        <charset val="128"/>
        <scheme val="minor"/>
      </rPr>
      <t>.」などピリオドが正しくついていない場合
「</t>
    </r>
    <r>
      <rPr>
        <b/>
        <sz val="11"/>
        <color theme="1"/>
        <rFont val="ＭＳ Ｐゴシック"/>
        <family val="3"/>
        <charset val="128"/>
        <scheme val="minor"/>
      </rPr>
      <t>R2,4,1</t>
    </r>
    <r>
      <rPr>
        <sz val="11"/>
        <color theme="1"/>
        <rFont val="ＭＳ Ｐゴシック"/>
        <family val="2"/>
        <charset val="128"/>
        <scheme val="minor"/>
      </rPr>
      <t>」などカンマで記載している場合
※年度途中で長期休暇に入る場合は、休暇前日の日付を「退職等年月日」に記載のうえ、期間を備考欄に記載</t>
    </r>
    <rPh sb="1" eb="2">
      <t>タダ</t>
    </rPh>
    <rPh sb="4" eb="5">
      <t>レイ</t>
    </rPh>
    <rPh sb="7" eb="9">
      <t>レイワ</t>
    </rPh>
    <rPh sb="10" eb="11">
      <t>ネン</t>
    </rPh>
    <rPh sb="12" eb="13">
      <t>ガツ</t>
    </rPh>
    <rPh sb="14" eb="15">
      <t>ニチ</t>
    </rPh>
    <rPh sb="16" eb="18">
      <t>バアイ</t>
    </rPh>
    <rPh sb="30" eb="31">
      <t>アヤマ</t>
    </rPh>
    <rPh sb="33" eb="34">
      <t>レイ</t>
    </rPh>
    <rPh sb="62" eb="63">
      <t>タダ</t>
    </rPh>
    <rPh sb="71" eb="73">
      <t>バアイ</t>
    </rPh>
    <rPh sb="88" eb="90">
      <t>キサイ</t>
    </rPh>
    <rPh sb="94" eb="96">
      <t>バアイ</t>
    </rPh>
    <rPh sb="99" eb="101">
      <t>ネンド</t>
    </rPh>
    <rPh sb="101" eb="103">
      <t>トチュウ</t>
    </rPh>
    <rPh sb="104" eb="106">
      <t>チョウキ</t>
    </rPh>
    <rPh sb="106" eb="108">
      <t>キュウカ</t>
    </rPh>
    <rPh sb="109" eb="110">
      <t>ハイ</t>
    </rPh>
    <rPh sb="111" eb="113">
      <t>バアイ</t>
    </rPh>
    <rPh sb="115" eb="117">
      <t>キュウカ</t>
    </rPh>
    <rPh sb="117" eb="119">
      <t>ゼンジツ</t>
    </rPh>
    <rPh sb="120" eb="122">
      <t>ヒヅケ</t>
    </rPh>
    <rPh sb="124" eb="126">
      <t>タイショク</t>
    </rPh>
    <rPh sb="126" eb="127">
      <t>トウ</t>
    </rPh>
    <rPh sb="127" eb="130">
      <t>ネンガッピ</t>
    </rPh>
    <rPh sb="132" eb="134">
      <t>キサイ</t>
    </rPh>
    <rPh sb="138" eb="140">
      <t>キカン</t>
    </rPh>
    <rPh sb="141" eb="143">
      <t>ビコウ</t>
    </rPh>
    <rPh sb="143" eb="144">
      <t>ラン</t>
    </rPh>
    <rPh sb="145" eb="147">
      <t>キサイ</t>
    </rPh>
    <phoneticPr fontId="1"/>
  </si>
  <si>
    <t>(1)令和7年度職員在籍名簿</t>
    <rPh sb="3" eb="5">
      <t>レイワ</t>
    </rPh>
    <rPh sb="6" eb="8">
      <t>ネンド</t>
    </rPh>
    <rPh sb="8" eb="10">
      <t>ショクイン</t>
    </rPh>
    <rPh sb="10" eb="12">
      <t>ザイセキ</t>
    </rPh>
    <rPh sb="12" eb="14">
      <t>メイボ</t>
    </rPh>
    <phoneticPr fontId="1"/>
  </si>
  <si>
    <t>（1）令和７年度職員在籍名簿</t>
    <rPh sb="3" eb="5">
      <t>レイワ</t>
    </rPh>
    <rPh sb="6" eb="8">
      <t>ネンド</t>
    </rPh>
    <rPh sb="7" eb="8">
      <t>ド</t>
    </rPh>
    <rPh sb="8" eb="10">
      <t>ショクイン</t>
    </rPh>
    <rPh sb="10" eb="12">
      <t>ザイセキ</t>
    </rPh>
    <rPh sb="12" eb="14">
      <t>メイボ</t>
    </rPh>
    <phoneticPr fontId="1"/>
  </si>
  <si>
    <t>令和7年4月1日</t>
    <rPh sb="0" eb="2">
      <t>レイワ</t>
    </rPh>
    <rPh sb="3" eb="4">
      <t>ネン</t>
    </rPh>
    <rPh sb="5" eb="6">
      <t>ガツ</t>
    </rPh>
    <rPh sb="7" eb="8">
      <t>ニチ</t>
    </rPh>
    <phoneticPr fontId="1"/>
  </si>
  <si>
    <t>　令和7年度千葉市保育士等給与改善事業補助金の交付を受けたいので、千葉市保育士等給与改善事業補助金交付要綱第７条の規定により次のとおり申請します。　　</t>
    <rPh sb="1" eb="3">
      <t>レイワ</t>
    </rPh>
    <rPh sb="9" eb="12">
      <t>ｈｓ</t>
    </rPh>
    <rPh sb="12" eb="13">
      <t>トウ</t>
    </rPh>
    <rPh sb="36" eb="46">
      <t>ｈｔｋｋ</t>
    </rPh>
    <rPh sb="46" eb="49">
      <t>ｈｊｋ</t>
    </rPh>
    <rPh sb="49" eb="51">
      <t>コウフ</t>
    </rPh>
    <rPh sb="51" eb="53">
      <t>ヨウコウ</t>
    </rPh>
    <rPh sb="53" eb="54">
      <t>ダイ</t>
    </rPh>
    <rPh sb="55" eb="56">
      <t>ジョウ</t>
    </rPh>
    <phoneticPr fontId="10"/>
  </si>
  <si>
    <t>令和7年６月１ 日</t>
    <rPh sb="0" eb="2">
      <t>レイワ</t>
    </rPh>
    <rPh sb="3" eb="4">
      <t>ネン</t>
    </rPh>
    <rPh sb="5" eb="6">
      <t>ガツ</t>
    </rPh>
    <rPh sb="8" eb="9">
      <t>ニチ</t>
    </rPh>
    <phoneticPr fontId="1"/>
  </si>
  <si>
    <t>　令和７年４月１日付け千葉市指令こ幼運第　　　 号　　　 により交付決定のあった千葉市保育士等給与改善事業補助金について、千葉市保育士等給与改善事業補助金交付要綱第１４条の規定により、概算払いされるよう請求します。</t>
    <rPh sb="1" eb="3">
      <t>レイワ</t>
    </rPh>
    <rPh sb="17" eb="18">
      <t>ヨウ</t>
    </rPh>
    <rPh sb="18" eb="19">
      <t>ウン</t>
    </rPh>
    <rPh sb="40" eb="43">
      <t>ｔ</t>
    </rPh>
    <rPh sb="43" eb="53">
      <t>ｈｔｋｋ</t>
    </rPh>
    <rPh sb="53" eb="56">
      <t>ｈｊｋ</t>
    </rPh>
    <rPh sb="61" eb="64">
      <t>ｔ</t>
    </rPh>
    <rPh sb="64" eb="74">
      <t>ｈｔｋｋ</t>
    </rPh>
    <rPh sb="74" eb="77">
      <t>ｈｊｋ</t>
    </rPh>
    <rPh sb="77" eb="79">
      <t>コウフ</t>
    </rPh>
    <rPh sb="79" eb="81">
      <t>ヨウコウ</t>
    </rPh>
    <rPh sb="81" eb="82">
      <t>ダイ</t>
    </rPh>
    <rPh sb="84" eb="85">
      <t>ジョウ</t>
    </rPh>
    <rPh sb="86" eb="88">
      <t>キテイ</t>
    </rPh>
    <rPh sb="92" eb="94">
      <t>ガイサン</t>
    </rPh>
    <rPh sb="94" eb="95">
      <t>バラ</t>
    </rPh>
    <phoneticPr fontId="4"/>
  </si>
  <si>
    <t xml:space="preserve">職種は以下のものしか選べないようになっています。見落としを減らしたり人数カウントを行いやすくするため、なるべくこの順番で入力してください。
園長　主任保育士　保育士　準保育士　短時間保育士　要件緩和対象　保育補助　保健師（みなし保育士）　看護師（みなし保育士）　准看護師（みなし保育士）　保健師（みなし以外）　看護師（みなし以外）　准看護師（みなし以外）　栄養士　調理員　用務員　事務員　その他　　（それ以外の職種は「その他」を選び、備考欄にその職種を入力してください。）
</t>
    <phoneticPr fontId="1"/>
  </si>
  <si>
    <r>
      <t>①実績額が概算払い済額を下回る場合、令和８年５月中旬までに、</t>
    </r>
    <r>
      <rPr>
        <b/>
        <sz val="14"/>
        <color rgb="FFFF0000"/>
        <rFont val="Meiryo UI"/>
        <family val="3"/>
        <charset val="128"/>
      </rPr>
      <t>過払い額を返還していただきます。</t>
    </r>
    <r>
      <rPr>
        <sz val="14"/>
        <color theme="1"/>
        <rFont val="Meiryo UI"/>
        <family val="3"/>
        <charset val="128"/>
      </rPr>
      <t xml:space="preserve">
※年度途中でご退職されたり、長期休暇に入られる対象職員の方が複数いらっしゃると、補助金返還になってしまう可能性が高くなります。</t>
    </r>
    <r>
      <rPr>
        <b/>
        <sz val="14"/>
        <color rgb="FFFF0000"/>
        <rFont val="Meiryo UI"/>
        <family val="3"/>
        <charset val="128"/>
      </rPr>
      <t>返還金が発生した場合、かなり短い期間で処理を行わざるを得ず、結果的に園の皆様におかれましてもご負担が大きくなりますので、よくご検討をお願いします。</t>
    </r>
    <r>
      <rPr>
        <sz val="14"/>
        <color theme="1"/>
        <rFont val="Meiryo UI"/>
        <family val="3"/>
        <charset val="128"/>
      </rPr>
      <t xml:space="preserve">
なお、過年度の戻入状況により、概算払い額の減額をご提案させていただくことがありますので、予めご了承ください。
②概算払いは、6/30の１回のみの予定です。この6/30の次のお支払いは、</t>
    </r>
    <r>
      <rPr>
        <b/>
        <sz val="14"/>
        <color rgb="FFFF0000"/>
        <rFont val="Meiryo UI"/>
        <family val="3"/>
        <charset val="128"/>
      </rPr>
      <t>令和８年５月の精算時</t>
    </r>
    <r>
      <rPr>
        <sz val="14"/>
        <color theme="1"/>
        <rFont val="Meiryo UI"/>
        <family val="3"/>
        <charset val="128"/>
      </rPr>
      <t>になります。
下記で、概算払い月数を「●か月分」と選択していただきますが、これは「１２か月のうち●か月分の概算払（交付申請額×●/12の額の概算払）を6/30に受ける」という意味であり、「●か月ごとに概算払を受けることを希望する」という意味ではありませんので、ご注意ください。</t>
    </r>
    <phoneticPr fontId="1"/>
  </si>
  <si>
    <t>上記注意事項を了承し、概算払い（6/30支払予定）を希望しますか　→</t>
    <rPh sb="0" eb="2">
      <t>ジョウキ</t>
    </rPh>
    <rPh sb="2" eb="4">
      <t>チュウイ</t>
    </rPh>
    <rPh sb="4" eb="6">
      <t>ジコウ</t>
    </rPh>
    <rPh sb="7" eb="9">
      <t>リョウショウ</t>
    </rPh>
    <rPh sb="11" eb="13">
      <t>ガイサン</t>
    </rPh>
    <rPh sb="13" eb="14">
      <t>バラ</t>
    </rPh>
    <rPh sb="20" eb="22">
      <t>シハライ</t>
    </rPh>
    <rPh sb="22" eb="24">
      <t>ヨテイ</t>
    </rPh>
    <rPh sb="26" eb="28">
      <t>キボウ</t>
    </rPh>
    <phoneticPr fontId="1"/>
  </si>
  <si>
    <t>※令和7年4月1日時点で在籍する職員を記入。</t>
    <phoneticPr fontId="1"/>
  </si>
  <si>
    <t>産休・育休取得の場合「R●.6.1～産休・育休」と記載
保育業務とその他業務を兼務している場合は「保育及び事務」等と記載</t>
    <rPh sb="0" eb="2">
      <t>サンキュウ</t>
    </rPh>
    <rPh sb="3" eb="5">
      <t>イクキュウ</t>
    </rPh>
    <rPh sb="5" eb="7">
      <t>シュトク</t>
    </rPh>
    <rPh sb="8" eb="10">
      <t>バアイ</t>
    </rPh>
    <rPh sb="18" eb="20">
      <t>サンキュウ</t>
    </rPh>
    <rPh sb="21" eb="23">
      <t>イクキュウ</t>
    </rPh>
    <rPh sb="25" eb="27">
      <t>キサイ</t>
    </rPh>
    <rPh sb="28" eb="30">
      <t>ホイク</t>
    </rPh>
    <rPh sb="30" eb="32">
      <t>ギョウム</t>
    </rPh>
    <rPh sb="35" eb="36">
      <t>タ</t>
    </rPh>
    <rPh sb="36" eb="38">
      <t>ギョウム</t>
    </rPh>
    <rPh sb="39" eb="41">
      <t>ケンム</t>
    </rPh>
    <rPh sb="45" eb="47">
      <t>バアイ</t>
    </rPh>
    <rPh sb="49" eb="51">
      <t>ホイク</t>
    </rPh>
    <rPh sb="51" eb="52">
      <t>オヨ</t>
    </rPh>
    <rPh sb="53" eb="55">
      <t>ジム</t>
    </rPh>
    <rPh sb="56" eb="57">
      <t>トウ</t>
    </rPh>
    <rPh sb="58" eb="60">
      <t>キサイ</t>
    </rPh>
    <phoneticPr fontId="1"/>
  </si>
  <si>
    <t>保育及び事務</t>
    <rPh sb="0" eb="2">
      <t>ホイク</t>
    </rPh>
    <rPh sb="2" eb="3">
      <t>オヨ</t>
    </rPh>
    <rPh sb="4" eb="6">
      <t>ジム</t>
    </rPh>
    <phoneticPr fontId="1"/>
  </si>
  <si>
    <t>花見川さくら学園</t>
    <phoneticPr fontId="1"/>
  </si>
  <si>
    <t>（園ごとの固有番号）</t>
    <rPh sb="1" eb="2">
      <t>エン</t>
    </rPh>
    <rPh sb="5" eb="7">
      <t>コユウ</t>
    </rPh>
    <rPh sb="7" eb="9">
      <t>バンゴウ</t>
    </rPh>
    <phoneticPr fontId="1"/>
  </si>
  <si>
    <t>QLX45547</t>
    <phoneticPr fontId="1"/>
  </si>
  <si>
    <r>
      <rPr>
        <sz val="11"/>
        <color theme="0"/>
        <rFont val="ＭＳ Ｐゴシック"/>
        <family val="3"/>
        <charset val="128"/>
      </rPr>
      <t>認定こども園　小ばと幼稚園</t>
    </r>
    <rPh sb="0" eb="2">
      <t>ニンテイ</t>
    </rPh>
    <rPh sb="5" eb="6">
      <t>エン</t>
    </rPh>
    <rPh sb="7" eb="8">
      <t>コ</t>
    </rPh>
    <rPh sb="10" eb="13">
      <t>ヨウチエン</t>
    </rPh>
    <phoneticPr fontId="9"/>
  </si>
  <si>
    <r>
      <rPr>
        <sz val="11"/>
        <color theme="0"/>
        <rFont val="ＭＳ Ｐゴシック"/>
        <family val="3"/>
        <charset val="128"/>
      </rPr>
      <t>認定こども園　白梅幼稚園</t>
    </r>
    <rPh sb="0" eb="2">
      <t>ニンテイ</t>
    </rPh>
    <rPh sb="5" eb="6">
      <t>エン</t>
    </rPh>
    <rPh sb="7" eb="9">
      <t>シラウメ</t>
    </rPh>
    <rPh sb="9" eb="12">
      <t>ヨウチエン</t>
    </rPh>
    <phoneticPr fontId="16"/>
  </si>
  <si>
    <r>
      <rPr>
        <sz val="11"/>
        <color theme="0"/>
        <rFont val="ＭＳ Ｐゴシック"/>
        <family val="3"/>
        <charset val="128"/>
      </rPr>
      <t>幼保連携型認定こども園　植草学園大学附属弁天こども園</t>
    </r>
    <rPh sb="0" eb="1">
      <t>ヨウ</t>
    </rPh>
    <rPh sb="1" eb="2">
      <t>ホ</t>
    </rPh>
    <rPh sb="2" eb="5">
      <t>レンケイガタ</t>
    </rPh>
    <rPh sb="5" eb="7">
      <t>ニンテイ</t>
    </rPh>
    <rPh sb="10" eb="11">
      <t>エン</t>
    </rPh>
    <rPh sb="12" eb="14">
      <t>ウエクサ</t>
    </rPh>
    <rPh sb="14" eb="16">
      <t>ガクエン</t>
    </rPh>
    <rPh sb="16" eb="18">
      <t>ダイガク</t>
    </rPh>
    <rPh sb="18" eb="20">
      <t>フゾク</t>
    </rPh>
    <rPh sb="20" eb="22">
      <t>ベンテン</t>
    </rPh>
    <rPh sb="25" eb="26">
      <t>エン</t>
    </rPh>
    <phoneticPr fontId="9"/>
  </si>
  <si>
    <t>⑤</t>
    <phoneticPr fontId="1"/>
  </si>
  <si>
    <t>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</si>
</sst>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月&quot;"/>
    <numFmt numFmtId="177" formatCode="[$-411]ge\.m\.d;@"/>
    <numFmt numFmtId="178" formatCode="#,###&quot;円&quot;_ "/>
    <numFmt numFmtId="179" formatCode="#,##0_ "/>
    <numFmt numFmtId="180" formatCode="_(* #,##0_);_(* \(#,##0\);_(* &quot;-&quot;_);_(@_)"/>
    <numFmt numFmtId="181" formatCode="#,###&quot;か月&quot;"/>
    <numFmt numFmtId="182" formatCode="0_ "/>
    <numFmt numFmtId="183" formatCode="#,###&quot;人&quot;"/>
    <numFmt numFmtId="184" formatCode="\(#\)"/>
  </numFmts>
  <fonts count="10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sz val="6"/>
      <name val="ＭＳ Ｐ明朝"/>
      <family val="1"/>
      <charset val="128"/>
    </font>
    <font>
      <sz val="10"/>
      <color indexed="10"/>
      <name val="ＭＳ Ｐゴシック"/>
      <family val="3"/>
      <charset val="128"/>
    </font>
    <font>
      <sz val="10"/>
      <color indexed="8"/>
      <name val="ＭＳ Ｐゴシック"/>
      <family val="3"/>
      <charset val="128"/>
    </font>
    <font>
      <sz val="11"/>
      <color indexed="8"/>
      <name val="ＭＳ Ｐゴシック"/>
      <family val="3"/>
      <charset val="128"/>
    </font>
    <font>
      <u/>
      <sz val="10"/>
      <name val="ＭＳ Ｐゴシック"/>
      <family val="3"/>
      <charset val="128"/>
    </font>
    <font>
      <sz val="10"/>
      <color rgb="FFFF0000"/>
      <name val="ＭＳ Ｐゴシック"/>
      <family val="3"/>
      <charset val="128"/>
    </font>
    <font>
      <sz val="11"/>
      <color rgb="FFFF0000"/>
      <name val="ＭＳ Ｐゴシック"/>
      <family val="2"/>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sz val="11"/>
      <color theme="1"/>
      <name val="ＭＳ Ｐゴシック"/>
      <family val="3"/>
      <charset val="128"/>
      <scheme val="minor"/>
    </font>
    <font>
      <b/>
      <sz val="16"/>
      <name val="ＭＳ Ｐゴシック"/>
      <family val="3"/>
      <charset val="128"/>
    </font>
    <font>
      <b/>
      <sz val="10"/>
      <name val="ＭＳ Ｐゴシック"/>
      <family val="3"/>
      <charset val="128"/>
    </font>
    <font>
      <sz val="14"/>
      <name val="ＭＳ Ｐ明朝"/>
      <family val="1"/>
      <charset val="128"/>
    </font>
    <font>
      <sz val="11"/>
      <name val="ＭＳ Ｐ明朝"/>
      <family val="1"/>
      <charset val="128"/>
    </font>
    <font>
      <u/>
      <sz val="11"/>
      <name val="ＭＳ Ｐ明朝"/>
      <family val="1"/>
      <charset val="128"/>
    </font>
    <font>
      <sz val="16"/>
      <name val="ＭＳ Ｐ明朝"/>
      <family val="1"/>
      <charset val="128"/>
    </font>
    <font>
      <sz val="11"/>
      <color rgb="FFFF0000"/>
      <name val="ＭＳ Ｐ明朝"/>
      <family val="1"/>
      <charset val="128"/>
    </font>
    <font>
      <sz val="9"/>
      <color indexed="10"/>
      <name val="ＭＳ Ｐゴシック"/>
      <family val="3"/>
      <charset val="128"/>
    </font>
    <font>
      <sz val="10"/>
      <color theme="0"/>
      <name val="ＭＳ Ｐゴシック"/>
      <family val="3"/>
      <charset val="128"/>
    </font>
    <font>
      <sz val="11"/>
      <name val="ＭＳ 明朝"/>
      <family val="1"/>
      <charset val="128"/>
    </font>
    <font>
      <sz val="11"/>
      <name val="明朝"/>
      <family val="1"/>
      <charset val="128"/>
    </font>
    <font>
      <sz val="6"/>
      <name val="ＭＳ 明朝"/>
      <family val="1"/>
      <charset val="128"/>
    </font>
    <font>
      <sz val="6"/>
      <color indexed="8"/>
      <name val="ＭＳ Ｐ明朝"/>
      <family val="1"/>
      <charset val="128"/>
    </font>
    <font>
      <b/>
      <sz val="9"/>
      <color indexed="81"/>
      <name val="MS P ゴシック"/>
      <family val="3"/>
      <charset val="128"/>
    </font>
    <font>
      <b/>
      <sz val="12"/>
      <name val="ＭＳ Ｐゴシック"/>
      <family val="3"/>
      <charset val="128"/>
    </font>
    <font>
      <sz val="8"/>
      <color rgb="FF0000FF"/>
      <name val="ＭＳ Ｐゴシック"/>
      <family val="3"/>
      <charset val="128"/>
    </font>
    <font>
      <sz val="9"/>
      <color rgb="FFFF0000"/>
      <name val="ＭＳ Ｐゴシック"/>
      <family val="3"/>
      <charset val="128"/>
    </font>
    <font>
      <sz val="11"/>
      <color theme="1"/>
      <name val="ＭＳ Ｐゴシック"/>
      <family val="2"/>
      <scheme val="minor"/>
    </font>
    <font>
      <sz val="6"/>
      <name val="ＭＳ Ｐゴシック"/>
      <family val="3"/>
      <charset val="128"/>
      <scheme val="minor"/>
    </font>
    <font>
      <sz val="8"/>
      <color theme="1"/>
      <name val="ＭＳ Ｐゴシック"/>
      <family val="2"/>
      <charset val="128"/>
      <scheme val="minor"/>
    </font>
    <font>
      <sz val="10"/>
      <color theme="0" tint="-0.34998626667073579"/>
      <name val="ＭＳ Ｐゴシック"/>
      <family val="3"/>
      <charset val="128"/>
    </font>
    <font>
      <b/>
      <sz val="24"/>
      <color rgb="FFFF0000"/>
      <name val="ＭＳ Ｐゴシック"/>
      <family val="3"/>
      <charset val="128"/>
    </font>
    <font>
      <sz val="12"/>
      <name val="ＭＳ Ｐ明朝"/>
      <family val="1"/>
      <charset val="128"/>
    </font>
    <font>
      <sz val="18"/>
      <name val="ＭＳ Ｐ明朝"/>
      <family val="1"/>
      <charset val="128"/>
    </font>
    <font>
      <sz val="11"/>
      <color theme="0" tint="-0.249977111117893"/>
      <name val="ＭＳ Ｐ明朝"/>
      <family val="1"/>
      <charset val="128"/>
    </font>
    <font>
      <sz val="11"/>
      <color theme="2" tint="-0.249977111117893"/>
      <name val="ＭＳ Ｐ明朝"/>
      <family val="1"/>
      <charset val="128"/>
    </font>
    <font>
      <b/>
      <u/>
      <sz val="11"/>
      <color theme="1"/>
      <name val="ＭＳ Ｐゴシック"/>
      <family val="3"/>
      <charset val="128"/>
      <scheme val="minor"/>
    </font>
    <font>
      <b/>
      <u/>
      <sz val="10"/>
      <name val="ＭＳ Ｐゴシック"/>
      <family val="3"/>
      <charset val="128"/>
    </font>
    <font>
      <sz val="11"/>
      <color theme="1"/>
      <name val="HGSｺﾞｼｯｸM"/>
      <family val="3"/>
      <charset val="128"/>
    </font>
    <font>
      <b/>
      <u/>
      <sz val="10"/>
      <color rgb="FFFF0000"/>
      <name val="ＭＳ Ｐゴシック"/>
      <family val="3"/>
      <charset val="128"/>
    </font>
    <font>
      <sz val="11"/>
      <color theme="0"/>
      <name val="ＭＳ Ｐ明朝"/>
      <family val="1"/>
      <charset val="128"/>
    </font>
    <font>
      <b/>
      <sz val="9"/>
      <color indexed="81"/>
      <name val="ＭＳ Ｐゴシック"/>
      <family val="3"/>
      <charset val="128"/>
    </font>
    <font>
      <b/>
      <sz val="9"/>
      <color indexed="81"/>
      <name val="MS P ゴシック"/>
      <family val="2"/>
    </font>
    <font>
      <sz val="9"/>
      <color indexed="81"/>
      <name val="MS P ゴシック"/>
      <family val="2"/>
    </font>
    <font>
      <sz val="9"/>
      <color indexed="81"/>
      <name val="ＭＳ Ｐゴシック"/>
      <family val="3"/>
      <charset val="128"/>
    </font>
    <font>
      <sz val="9"/>
      <color indexed="81"/>
      <name val="MS P ゴシック"/>
      <family val="3"/>
      <charset val="128"/>
    </font>
    <font>
      <sz val="9"/>
      <color indexed="81"/>
      <name val="ＭＳ Ｐゴシック"/>
      <family val="3"/>
      <charset val="128"/>
      <scheme val="minor"/>
    </font>
    <font>
      <sz val="12"/>
      <color indexed="81"/>
      <name val="MS P ゴシック"/>
      <family val="3"/>
      <charset val="128"/>
    </font>
    <font>
      <sz val="11"/>
      <color rgb="FFFA7D00"/>
      <name val="ＭＳ Ｐゴシック"/>
      <family val="2"/>
      <charset val="128"/>
      <scheme val="minor"/>
    </font>
    <font>
      <b/>
      <sz val="11"/>
      <color rgb="FF3F3F3F"/>
      <name val="ＭＳ Ｐゴシック"/>
      <family val="2"/>
      <charset val="128"/>
      <scheme val="minor"/>
    </font>
    <font>
      <b/>
      <sz val="11"/>
      <color theme="0"/>
      <name val="ＭＳ Ｐゴシック"/>
      <family val="2"/>
      <charset val="128"/>
      <scheme val="minor"/>
    </font>
    <font>
      <b/>
      <sz val="12"/>
      <color indexed="81"/>
      <name val="MS P ゴシック"/>
      <family val="3"/>
      <charset val="128"/>
    </font>
    <font>
      <sz val="16"/>
      <color theme="1"/>
      <name val="ＭＳ Ｐゴシック"/>
      <family val="2"/>
      <charset val="128"/>
      <scheme val="minor"/>
    </font>
    <font>
      <sz val="18"/>
      <color indexed="8"/>
      <name val="ＭＳ Ｐ明朝"/>
      <family val="1"/>
      <charset val="128"/>
    </font>
    <font>
      <b/>
      <sz val="8"/>
      <color indexed="81"/>
      <name val="MS P ゴシック"/>
      <family val="3"/>
      <charset val="128"/>
    </font>
    <font>
      <sz val="14"/>
      <name val="ＭＳ 明朝"/>
      <family val="1"/>
      <charset val="128"/>
    </font>
    <font>
      <sz val="11"/>
      <color rgb="FF9C6500"/>
      <name val="ＭＳ Ｐゴシック"/>
      <family val="2"/>
      <charset val="128"/>
      <scheme val="minor"/>
    </font>
    <font>
      <sz val="11"/>
      <color rgb="FFFF0000"/>
      <name val="ＭＳ Ｐゴシック"/>
      <family val="3"/>
      <charset val="128"/>
    </font>
    <font>
      <sz val="10.5"/>
      <name val="ＭＳ 明朝"/>
      <family val="1"/>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FA7D00"/>
      <name val="ＭＳ Ｐゴシック"/>
      <family val="2"/>
      <charset val="128"/>
      <scheme val="minor"/>
    </font>
    <font>
      <i/>
      <sz val="11"/>
      <color rgb="FF7F7F7F"/>
      <name val="ＭＳ Ｐゴシック"/>
      <family val="2"/>
      <charset val="128"/>
      <scheme val="minor"/>
    </font>
    <font>
      <sz val="11"/>
      <color rgb="FFFF0000"/>
      <name val="ＭＳ Ｐゴシック"/>
      <family val="2"/>
      <scheme val="minor"/>
    </font>
    <font>
      <u/>
      <sz val="11"/>
      <color theme="10"/>
      <name val="ＭＳ Ｐゴシック"/>
      <family val="2"/>
      <scheme val="minor"/>
    </font>
    <font>
      <sz val="11"/>
      <color theme="1"/>
      <name val="Yu Gothic"/>
      <family val="2"/>
      <charset val="128"/>
    </font>
    <font>
      <b/>
      <sz val="11"/>
      <color theme="1"/>
      <name val="Meiryo UI"/>
      <family val="3"/>
      <charset val="128"/>
    </font>
    <font>
      <sz val="11"/>
      <color theme="1"/>
      <name val="Meiryo UI"/>
      <family val="3"/>
      <charset val="128"/>
    </font>
    <font>
      <sz val="11"/>
      <color theme="0"/>
      <name val="Meiryo UI"/>
      <family val="3"/>
      <charset val="128"/>
    </font>
    <font>
      <sz val="9"/>
      <color theme="1"/>
      <name val="Meiryo UI"/>
      <family val="3"/>
      <charset val="128"/>
    </font>
    <font>
      <sz val="10"/>
      <color theme="1"/>
      <name val="Meiryo UI"/>
      <family val="3"/>
      <charset val="128"/>
    </font>
    <font>
      <u/>
      <sz val="20"/>
      <color theme="1"/>
      <name val="Meiryo UI"/>
      <family val="3"/>
      <charset val="128"/>
    </font>
    <font>
      <sz val="12"/>
      <color theme="1"/>
      <name val="Meiryo UI"/>
      <family val="3"/>
      <charset val="128"/>
    </font>
    <font>
      <b/>
      <sz val="12"/>
      <color theme="1"/>
      <name val="Meiryo UI"/>
      <family val="3"/>
      <charset val="128"/>
    </font>
    <font>
      <sz val="8"/>
      <color theme="1"/>
      <name val="Meiryo UI"/>
      <family val="3"/>
      <charset val="128"/>
    </font>
    <font>
      <sz val="14"/>
      <color theme="1"/>
      <name val="Meiryo UI"/>
      <family val="3"/>
      <charset val="128"/>
    </font>
    <font>
      <b/>
      <sz val="14"/>
      <color rgb="FFFF0000"/>
      <name val="Meiryo UI"/>
      <family val="3"/>
      <charset val="128"/>
    </font>
    <font>
      <sz val="11"/>
      <color theme="1"/>
      <name val="ＭＳ Ｐゴシック"/>
      <family val="3"/>
      <charset val="128"/>
    </font>
    <font>
      <b/>
      <u/>
      <sz val="20"/>
      <color theme="1"/>
      <name val="Meiryo UI"/>
      <family val="3"/>
      <charset val="128"/>
    </font>
    <font>
      <b/>
      <sz val="10"/>
      <color rgb="FFFF0000"/>
      <name val="ＭＳ Ｐゴシック"/>
      <family val="3"/>
      <charset val="128"/>
    </font>
    <font>
      <sz val="9"/>
      <name val="ＭＳ Ｐ明朝"/>
      <family val="1"/>
      <charset val="128"/>
    </font>
    <font>
      <sz val="11"/>
      <color theme="0"/>
      <name val="ＭＳ Ｐゴシック"/>
      <family val="2"/>
      <scheme val="minor"/>
    </font>
    <font>
      <sz val="11"/>
      <color theme="0"/>
      <name val="ＭＳ Ｐゴシック"/>
      <family val="3"/>
      <charset val="128"/>
      <scheme val="minor"/>
    </font>
    <font>
      <sz val="11"/>
      <color theme="0"/>
      <name val="ＭＳ Ｐゴシック"/>
      <family val="3"/>
      <charset val="128"/>
    </font>
    <font>
      <sz val="24"/>
      <color theme="0"/>
      <name val="ＭＳ Ｐゴシック"/>
      <family val="3"/>
      <charset val="128"/>
    </font>
    <font>
      <sz val="20"/>
      <color theme="0"/>
      <name val="ＭＳ Ｐゴシック"/>
      <family val="3"/>
      <charset val="128"/>
    </font>
    <font>
      <b/>
      <sz val="11"/>
      <color theme="0"/>
      <name val="ＭＳ Ｐゴシック"/>
      <family val="3"/>
      <charset val="128"/>
    </font>
    <font>
      <sz val="12"/>
      <color theme="0"/>
      <name val="ＭＳ Ｐゴシック"/>
      <family val="3"/>
      <charset val="128"/>
      <scheme val="minor"/>
    </font>
    <font>
      <sz val="12"/>
      <color theme="0"/>
      <name val="ＭＳ Ｐゴシック"/>
      <family val="3"/>
      <charset val="128"/>
    </font>
    <font>
      <sz val="20"/>
      <color theme="0"/>
      <name val="ＭＳ Ｐゴシック"/>
      <family val="3"/>
      <charset val="128"/>
      <scheme val="minor"/>
    </font>
  </fonts>
  <fills count="20">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8"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CCFF"/>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diagonalDown="1">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26">
    <xf numFmtId="0" fontId="0" fillId="0" borderId="0">
      <alignment vertical="center"/>
    </xf>
    <xf numFmtId="0" fontId="2" fillId="0" borderId="0"/>
    <xf numFmtId="38" fontId="2" fillId="0" borderId="0" applyFont="0" applyFill="0" applyBorder="0" applyAlignment="0" applyProtection="0"/>
    <xf numFmtId="0" fontId="9" fillId="0" borderId="0"/>
    <xf numFmtId="0" fontId="13" fillId="0" borderId="0"/>
    <xf numFmtId="0" fontId="23"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33" fillId="0" borderId="0"/>
    <xf numFmtId="0" fontId="34" fillId="0" borderId="0"/>
    <xf numFmtId="180" fontId="36" fillId="0" borderId="0" applyFont="0" applyFill="0" applyBorder="0" applyAlignment="0" applyProtection="0"/>
    <xf numFmtId="9" fontId="2" fillId="0" borderId="0" applyFont="0" applyFill="0" applyBorder="0" applyAlignment="0" applyProtection="0"/>
    <xf numFmtId="0" fontId="33" fillId="0" borderId="0"/>
    <xf numFmtId="0" fontId="2" fillId="0" borderId="0">
      <alignment vertical="center"/>
    </xf>
    <xf numFmtId="0" fontId="2" fillId="0" borderId="0">
      <alignment vertical="center"/>
    </xf>
    <xf numFmtId="0" fontId="2" fillId="0" borderId="0"/>
    <xf numFmtId="0" fontId="21" fillId="0" borderId="0">
      <alignment vertical="center"/>
    </xf>
    <xf numFmtId="0" fontId="41" fillId="0" borderId="0"/>
    <xf numFmtId="0" fontId="2" fillId="0" borderId="0">
      <alignment vertical="center"/>
    </xf>
    <xf numFmtId="0" fontId="2" fillId="0" borderId="0"/>
  </cellStyleXfs>
  <cellXfs count="483">
    <xf numFmtId="0" fontId="0" fillId="0" borderId="0" xfId="0">
      <alignment vertical="center"/>
    </xf>
    <xf numFmtId="0" fontId="7" fillId="0" borderId="0" xfId="3" applyFont="1" applyAlignment="1">
      <alignment vertical="center"/>
    </xf>
    <xf numFmtId="0" fontId="8" fillId="0" borderId="0" xfId="3" applyFont="1" applyAlignment="1">
      <alignment horizontal="left" vertical="center"/>
    </xf>
    <xf numFmtId="0" fontId="2" fillId="0" borderId="0" xfId="3" applyFont="1" applyAlignment="1">
      <alignment horizontal="center" vertical="center"/>
    </xf>
    <xf numFmtId="0" fontId="7" fillId="0" borderId="0" xfId="3" applyFont="1" applyAlignment="1">
      <alignment horizontal="center" vertical="center"/>
    </xf>
    <xf numFmtId="0" fontId="14" fillId="0" borderId="0" xfId="3" applyFont="1" applyAlignment="1">
      <alignment horizontal="left" vertical="center"/>
    </xf>
    <xf numFmtId="0" fontId="14" fillId="0" borderId="0" xfId="3" applyFont="1" applyAlignment="1">
      <alignment vertical="center"/>
    </xf>
    <xf numFmtId="0" fontId="14" fillId="0" borderId="0" xfId="3" applyFont="1" applyAlignment="1">
      <alignment horizontal="left" vertical="center" wrapText="1"/>
    </xf>
    <xf numFmtId="0" fontId="7" fillId="0" borderId="0" xfId="3" applyFont="1" applyAlignment="1">
      <alignment horizontal="left" vertical="center" wrapText="1"/>
    </xf>
    <xf numFmtId="0" fontId="5" fillId="0" borderId="0" xfId="3" applyFont="1" applyAlignment="1">
      <alignment horizontal="left" vertical="center" wrapText="1"/>
    </xf>
    <xf numFmtId="14" fontId="2" fillId="0" borderId="0" xfId="3" applyNumberFormat="1" applyFont="1" applyAlignment="1">
      <alignment horizontal="center" vertical="center" shrinkToFit="1"/>
    </xf>
    <xf numFmtId="0" fontId="3" fillId="0" borderId="0" xfId="3" applyFont="1" applyAlignment="1">
      <alignment vertical="center"/>
    </xf>
    <xf numFmtId="0" fontId="12" fillId="5" borderId="1" xfId="3" applyFont="1" applyFill="1" applyBorder="1" applyAlignment="1" applyProtection="1">
      <alignment horizontal="center" vertical="center" wrapText="1"/>
      <protection locked="0"/>
    </xf>
    <xf numFmtId="0" fontId="7" fillId="5" borderId="1" xfId="3" applyFont="1" applyFill="1" applyBorder="1" applyAlignment="1" applyProtection="1">
      <alignment horizontal="center" vertical="center"/>
      <protection locked="0"/>
    </xf>
    <xf numFmtId="0" fontId="12" fillId="5" borderId="1" xfId="3" applyFont="1" applyFill="1" applyBorder="1" applyAlignment="1" applyProtection="1">
      <alignment horizontal="center" vertical="center"/>
      <protection locked="0"/>
    </xf>
    <xf numFmtId="0" fontId="7" fillId="5" borderId="1" xfId="3" applyFont="1" applyFill="1" applyBorder="1" applyAlignment="1" applyProtection="1">
      <alignment horizontal="center" vertical="center" shrinkToFit="1"/>
      <protection locked="0"/>
    </xf>
    <xf numFmtId="177" fontId="15" fillId="5" borderId="1" xfId="4" applyNumberFormat="1" applyFont="1" applyFill="1" applyBorder="1" applyAlignment="1" applyProtection="1">
      <alignment horizontal="center" vertical="center" shrinkToFit="1"/>
      <protection locked="0"/>
    </xf>
    <xf numFmtId="0" fontId="7" fillId="0" borderId="0" xfId="3" applyFont="1" applyAlignment="1">
      <alignment horizontal="center" vertical="center" shrinkToFit="1"/>
    </xf>
    <xf numFmtId="0" fontId="8" fillId="0" borderId="2" xfId="3" applyFont="1" applyBorder="1" applyAlignment="1">
      <alignment horizontal="right" vertical="center"/>
    </xf>
    <xf numFmtId="176" fontId="7" fillId="2" borderId="1" xfId="3" applyNumberFormat="1" applyFont="1" applyFill="1" applyBorder="1" applyAlignment="1">
      <alignment horizontal="center" vertical="center"/>
    </xf>
    <xf numFmtId="0" fontId="2" fillId="0" borderId="0" xfId="1"/>
    <xf numFmtId="0" fontId="27" fillId="0" borderId="0" xfId="1" applyFont="1" applyAlignment="1">
      <alignment horizontal="center"/>
    </xf>
    <xf numFmtId="0" fontId="27" fillId="0" borderId="0" xfId="1" applyFont="1"/>
    <xf numFmtId="0" fontId="2" fillId="0" borderId="0" xfId="1" applyAlignment="1">
      <alignment horizontal="center"/>
    </xf>
    <xf numFmtId="0" fontId="27" fillId="0" borderId="0" xfId="1" applyFont="1" applyAlignment="1">
      <alignment horizontal="left"/>
    </xf>
    <xf numFmtId="0" fontId="28" fillId="0" borderId="0" xfId="1" applyFont="1"/>
    <xf numFmtId="0" fontId="32" fillId="0" borderId="0" xfId="3" applyFont="1" applyAlignment="1">
      <alignment horizontal="center" vertical="center" shrinkToFit="1"/>
    </xf>
    <xf numFmtId="0" fontId="30" fillId="0" borderId="1" xfId="1" applyFont="1" applyBorder="1" applyAlignment="1">
      <alignment horizontal="center" vertical="center"/>
    </xf>
    <xf numFmtId="0" fontId="30" fillId="0" borderId="18" xfId="1" applyFont="1" applyBorder="1" applyAlignment="1">
      <alignment horizontal="center" vertical="center"/>
    </xf>
    <xf numFmtId="0" fontId="3" fillId="0" borderId="0" xfId="3" applyFont="1" applyAlignment="1">
      <alignment horizontal="center" vertical="center"/>
    </xf>
    <xf numFmtId="0" fontId="14" fillId="0" borderId="0" xfId="3" applyFont="1" applyAlignment="1">
      <alignment horizontal="left" vertical="center" shrinkToFit="1"/>
    </xf>
    <xf numFmtId="0" fontId="7" fillId="0" borderId="0" xfId="3" applyFont="1" applyAlignment="1">
      <alignment horizontal="lef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0" fillId="0" borderId="0" xfId="3" applyFont="1" applyAlignment="1" applyProtection="1">
      <alignment vertical="center" shrinkToFit="1"/>
      <protection locked="0"/>
    </xf>
    <xf numFmtId="0" fontId="18" fillId="0" borderId="0" xfId="0" applyFont="1" applyAlignment="1">
      <alignment vertical="center" shrinkToFit="1"/>
    </xf>
    <xf numFmtId="0" fontId="22" fillId="0" borderId="0" xfId="0" applyFont="1">
      <alignment vertical="center"/>
    </xf>
    <xf numFmtId="0" fontId="7" fillId="0" borderId="0" xfId="3" applyFont="1"/>
    <xf numFmtId="0" fontId="6" fillId="5" borderId="12" xfId="3" applyFont="1" applyFill="1" applyBorder="1" applyAlignment="1" applyProtection="1">
      <alignment horizontal="center" vertical="center" shrinkToFit="1"/>
      <protection locked="0"/>
    </xf>
    <xf numFmtId="0" fontId="24" fillId="0" borderId="13" xfId="3" applyFont="1" applyBorder="1" applyAlignment="1">
      <alignment horizontal="center" vertical="center"/>
    </xf>
    <xf numFmtId="0" fontId="24" fillId="0" borderId="14" xfId="3" applyFont="1" applyBorder="1" applyAlignment="1">
      <alignment horizontal="center" vertical="center"/>
    </xf>
    <xf numFmtId="0" fontId="16" fillId="0" borderId="0" xfId="0" applyFont="1" applyAlignment="1">
      <alignment horizontal="center" vertical="center" wrapText="1" shrinkToFit="1"/>
    </xf>
    <xf numFmtId="0" fontId="19" fillId="0" borderId="0" xfId="0" applyFont="1" applyAlignment="1">
      <alignment horizontal="center" vertical="center" shrinkToFit="1"/>
    </xf>
    <xf numFmtId="0" fontId="0" fillId="0" borderId="0" xfId="0" applyAlignment="1">
      <alignment horizontal="center" vertical="center"/>
    </xf>
    <xf numFmtId="0" fontId="3" fillId="0" borderId="0" xfId="3" applyFont="1" applyAlignment="1">
      <alignment horizontal="center" vertical="center" shrinkToFit="1"/>
    </xf>
    <xf numFmtId="0" fontId="20" fillId="0" borderId="0" xfId="0" applyFont="1" applyAlignment="1">
      <alignment horizontal="center" vertical="center" shrinkToFit="1"/>
    </xf>
    <xf numFmtId="0" fontId="5" fillId="0" borderId="0" xfId="3" applyFont="1" applyAlignment="1">
      <alignment horizontal="center" vertical="center" wrapText="1"/>
    </xf>
    <xf numFmtId="0" fontId="5" fillId="0" borderId="0" xfId="3" applyFont="1" applyAlignment="1">
      <alignment horizontal="center" vertical="center"/>
    </xf>
    <xf numFmtId="0" fontId="0" fillId="5" borderId="0" xfId="0" applyFill="1" applyAlignment="1">
      <alignment horizontal="center" vertical="center" shrinkToFit="1"/>
    </xf>
    <xf numFmtId="0" fontId="0" fillId="5" borderId="0" xfId="0" applyFill="1" applyAlignment="1">
      <alignment vertical="center" shrinkToFit="1"/>
    </xf>
    <xf numFmtId="0" fontId="20" fillId="5" borderId="0" xfId="0" applyFont="1" applyFill="1" applyAlignment="1">
      <alignment vertical="center" shrinkToFit="1"/>
    </xf>
    <xf numFmtId="0" fontId="20" fillId="5" borderId="0" xfId="0" applyFont="1" applyFill="1" applyAlignment="1">
      <alignment horizontal="center" vertical="center" shrinkToFit="1"/>
    </xf>
    <xf numFmtId="0" fontId="7" fillId="9" borderId="1" xfId="3" applyFont="1" applyFill="1" applyBorder="1" applyAlignment="1">
      <alignment horizontal="center" vertical="center" shrinkToFit="1"/>
    </xf>
    <xf numFmtId="176" fontId="7" fillId="9" borderId="1" xfId="3" applyNumberFormat="1" applyFont="1" applyFill="1" applyBorder="1" applyAlignment="1">
      <alignment horizontal="center" vertical="center"/>
    </xf>
    <xf numFmtId="0" fontId="38" fillId="0" borderId="1" xfId="3" applyFont="1" applyBorder="1" applyAlignment="1">
      <alignment horizontal="center" vertical="center" shrinkToFit="1"/>
    </xf>
    <xf numFmtId="38" fontId="38" fillId="0" borderId="1" xfId="12" applyFont="1" applyBorder="1" applyAlignment="1">
      <alignment horizontal="center" vertical="center" shrinkToFit="1"/>
    </xf>
    <xf numFmtId="0" fontId="2" fillId="0" borderId="0" xfId="3" applyFont="1" applyAlignment="1">
      <alignment horizontal="left" vertical="center"/>
    </xf>
    <xf numFmtId="0" fontId="5" fillId="0" borderId="0" xfId="3" applyFont="1" applyAlignment="1">
      <alignment vertical="center"/>
    </xf>
    <xf numFmtId="0" fontId="44" fillId="0" borderId="0" xfId="3" applyFont="1" applyAlignment="1">
      <alignment horizontal="center" vertical="center" shrinkToFit="1"/>
    </xf>
    <xf numFmtId="0" fontId="25" fillId="0" borderId="0" xfId="3" applyFont="1" applyAlignment="1">
      <alignment horizontal="center" vertical="center" shrinkToFit="1"/>
    </xf>
    <xf numFmtId="14" fontId="7" fillId="0" borderId="0" xfId="3" applyNumberFormat="1" applyFont="1" applyAlignment="1">
      <alignment horizontal="center" vertical="center"/>
    </xf>
    <xf numFmtId="0" fontId="45" fillId="0" borderId="0" xfId="3" applyFont="1" applyAlignment="1">
      <alignment vertical="center"/>
    </xf>
    <xf numFmtId="0" fontId="17" fillId="0" borderId="1" xfId="12" applyNumberFormat="1" applyFont="1" applyBorder="1" applyAlignment="1" applyProtection="1">
      <alignment horizontal="center" vertical="center" shrinkToFit="1"/>
      <protection locked="0"/>
    </xf>
    <xf numFmtId="0" fontId="2" fillId="0" borderId="9" xfId="1" applyBorder="1" applyAlignment="1">
      <alignment horizontal="center" vertical="center"/>
    </xf>
    <xf numFmtId="178" fontId="3" fillId="8" borderId="35" xfId="1" applyNumberFormat="1" applyFont="1" applyFill="1" applyBorder="1" applyAlignment="1">
      <alignment vertical="center" shrinkToFit="1"/>
    </xf>
    <xf numFmtId="178" fontId="26" fillId="8" borderId="36" xfId="12" applyNumberFormat="1" applyFont="1" applyFill="1" applyBorder="1" applyAlignment="1" applyProtection="1">
      <alignment vertical="center"/>
    </xf>
    <xf numFmtId="0" fontId="26" fillId="8" borderId="37" xfId="1" applyFont="1" applyFill="1" applyBorder="1" applyAlignment="1">
      <alignment horizontal="center" vertical="center"/>
    </xf>
    <xf numFmtId="0" fontId="2" fillId="0" borderId="28" xfId="1" applyBorder="1" applyAlignment="1">
      <alignment horizontal="center" vertical="center" shrinkToFit="1"/>
    </xf>
    <xf numFmtId="178" fontId="26" fillId="0" borderId="5" xfId="1" applyNumberFormat="1" applyFont="1" applyBorder="1" applyAlignment="1">
      <alignment horizontal="right" vertical="center"/>
    </xf>
    <xf numFmtId="178" fontId="29" fillId="0" borderId="8" xfId="1" applyNumberFormat="1" applyFont="1" applyBorder="1" applyAlignment="1">
      <alignment horizontal="center" vertical="center"/>
    </xf>
    <xf numFmtId="0" fontId="2" fillId="0" borderId="11" xfId="1" applyBorder="1"/>
    <xf numFmtId="0" fontId="2" fillId="0" borderId="10" xfId="1" applyBorder="1" applyAlignment="1">
      <alignment horizontal="center" vertical="center" shrinkToFit="1"/>
    </xf>
    <xf numFmtId="0" fontId="30" fillId="0" borderId="0" xfId="1" applyFont="1" applyAlignment="1">
      <alignment horizontal="center" vertical="center"/>
    </xf>
    <xf numFmtId="0" fontId="2" fillId="0" borderId="6" xfId="1" applyBorder="1" applyAlignment="1">
      <alignment horizontal="center" vertical="center"/>
    </xf>
    <xf numFmtId="0" fontId="2" fillId="0" borderId="3" xfId="1" applyBorder="1" applyAlignment="1">
      <alignment horizontal="center" vertical="center"/>
    </xf>
    <xf numFmtId="0" fontId="30" fillId="0" borderId="45" xfId="1" applyFont="1" applyBorder="1" applyAlignment="1">
      <alignment horizontal="center" vertical="center"/>
    </xf>
    <xf numFmtId="0" fontId="30" fillId="0" borderId="9" xfId="1" applyFont="1" applyBorder="1" applyAlignment="1">
      <alignment horizontal="center" vertical="center"/>
    </xf>
    <xf numFmtId="0" fontId="27" fillId="0" borderId="9" xfId="1" applyFont="1" applyBorder="1" applyAlignment="1">
      <alignment horizontal="center" vertical="center"/>
    </xf>
    <xf numFmtId="0" fontId="27" fillId="0" borderId="18" xfId="1" applyFont="1" applyBorder="1" applyAlignment="1">
      <alignment horizontal="center" vertical="center"/>
    </xf>
    <xf numFmtId="0" fontId="27" fillId="0" borderId="2" xfId="1" applyFont="1" applyBorder="1" applyAlignment="1">
      <alignment horizontal="center"/>
    </xf>
    <xf numFmtId="0" fontId="30" fillId="0" borderId="6" xfId="1" applyFont="1" applyBorder="1" applyAlignment="1">
      <alignment horizontal="center" vertical="center"/>
    </xf>
    <xf numFmtId="0" fontId="30" fillId="0" borderId="27" xfId="1" applyFont="1" applyBorder="1" applyAlignment="1">
      <alignment horizontal="center" vertical="center"/>
    </xf>
    <xf numFmtId="0" fontId="27" fillId="0" borderId="0" xfId="1" applyFont="1" applyAlignment="1">
      <alignment vertical="center"/>
    </xf>
    <xf numFmtId="0" fontId="27" fillId="0" borderId="0" xfId="14" applyFont="1" applyAlignment="1">
      <alignment vertical="center"/>
    </xf>
    <xf numFmtId="0" fontId="27" fillId="0" borderId="0" xfId="1" applyFont="1" applyAlignment="1">
      <alignment vertical="center" shrinkToFit="1"/>
    </xf>
    <xf numFmtId="0" fontId="26" fillId="0" borderId="0" xfId="1" applyFont="1" applyAlignment="1">
      <alignment vertical="center"/>
    </xf>
    <xf numFmtId="58" fontId="27" fillId="0" borderId="0" xfId="1" applyNumberFormat="1" applyFont="1" applyAlignment="1">
      <alignment vertical="center"/>
    </xf>
    <xf numFmtId="0" fontId="27" fillId="0" borderId="0" xfId="1" applyFont="1" applyAlignment="1">
      <alignment vertical="center" wrapText="1"/>
    </xf>
    <xf numFmtId="0" fontId="27" fillId="0" borderId="0" xfId="1" applyFont="1" applyAlignment="1">
      <alignment horizontal="right" vertical="center"/>
    </xf>
    <xf numFmtId="0" fontId="27" fillId="0" borderId="0" xfId="14" applyFont="1" applyAlignment="1">
      <alignment horizontal="right" vertical="center"/>
    </xf>
    <xf numFmtId="0" fontId="47" fillId="0" borderId="0" xfId="1" applyFont="1" applyAlignment="1">
      <alignment horizontal="right" vertical="center"/>
    </xf>
    <xf numFmtId="0" fontId="48" fillId="0" borderId="0" xfId="14" applyFont="1" applyAlignment="1">
      <alignment vertical="center"/>
    </xf>
    <xf numFmtId="0" fontId="49" fillId="0" borderId="0" xfId="14" applyFont="1" applyAlignment="1">
      <alignment vertical="center"/>
    </xf>
    <xf numFmtId="0" fontId="9" fillId="0" borderId="0" xfId="1" applyFont="1" applyAlignment="1">
      <alignment horizontal="left"/>
    </xf>
    <xf numFmtId="0" fontId="9" fillId="0" borderId="0" xfId="1" applyFont="1" applyAlignment="1">
      <alignment horizontal="left" vertical="center"/>
    </xf>
    <xf numFmtId="184" fontId="9" fillId="0" borderId="0" xfId="1" applyNumberFormat="1" applyFont="1" applyAlignment="1">
      <alignment horizontal="left" vertical="center"/>
    </xf>
    <xf numFmtId="0" fontId="0" fillId="4" borderId="1" xfId="0" applyFill="1" applyBorder="1">
      <alignment vertical="center"/>
    </xf>
    <xf numFmtId="0" fontId="0" fillId="6" borderId="1" xfId="0" applyFill="1" applyBorder="1">
      <alignment vertical="center"/>
    </xf>
    <xf numFmtId="0" fontId="0" fillId="6" borderId="1" xfId="0" applyFill="1" applyBorder="1" applyAlignment="1">
      <alignment vertical="center" wrapText="1"/>
    </xf>
    <xf numFmtId="0" fontId="0" fillId="4" borderId="53" xfId="0" applyFill="1" applyBorder="1">
      <alignment vertical="center"/>
    </xf>
    <xf numFmtId="0" fontId="20" fillId="4" borderId="1" xfId="0" applyFont="1" applyFill="1" applyBorder="1" applyAlignment="1">
      <alignment horizontal="center" vertical="center"/>
    </xf>
    <xf numFmtId="0" fontId="27" fillId="0" borderId="0" xfId="1" applyFont="1" applyAlignment="1">
      <alignment horizontal="left" vertical="center" wrapText="1"/>
    </xf>
    <xf numFmtId="0" fontId="50" fillId="9" borderId="1" xfId="0" applyFont="1" applyFill="1" applyBorder="1" applyAlignment="1">
      <alignment vertical="center" wrapText="1"/>
    </xf>
    <xf numFmtId="0" fontId="0" fillId="0" borderId="45" xfId="0" applyBorder="1">
      <alignment vertical="center"/>
    </xf>
    <xf numFmtId="0" fontId="0" fillId="0" borderId="2" xfId="0" applyBorder="1">
      <alignment vertical="center"/>
    </xf>
    <xf numFmtId="0" fontId="0" fillId="16" borderId="57" xfId="0" applyFill="1" applyBorder="1">
      <alignment vertical="center"/>
    </xf>
    <xf numFmtId="0" fontId="0" fillId="0" borderId="48" xfId="0" applyBorder="1">
      <alignment vertical="center"/>
    </xf>
    <xf numFmtId="0" fontId="0" fillId="0" borderId="58" xfId="0" applyBorder="1">
      <alignment vertical="center"/>
    </xf>
    <xf numFmtId="0" fontId="0" fillId="0" borderId="59" xfId="0" applyBorder="1">
      <alignment vertical="center"/>
    </xf>
    <xf numFmtId="0" fontId="0" fillId="16" borderId="17" xfId="0" applyFill="1" applyBorder="1">
      <alignment vertical="center"/>
    </xf>
    <xf numFmtId="0" fontId="0" fillId="0" borderId="49" xfId="0" applyBorder="1">
      <alignment vertical="center"/>
    </xf>
    <xf numFmtId="0" fontId="0" fillId="0" borderId="17" xfId="0" applyBorder="1">
      <alignment vertical="center"/>
    </xf>
    <xf numFmtId="0" fontId="0" fillId="16" borderId="45" xfId="0" applyFill="1" applyBorder="1">
      <alignment vertical="center"/>
    </xf>
    <xf numFmtId="0" fontId="0" fillId="16" borderId="2" xfId="0" applyFill="1" applyBorder="1">
      <alignment vertical="center"/>
    </xf>
    <xf numFmtId="0" fontId="0" fillId="16" borderId="58" xfId="0" applyFill="1" applyBorder="1">
      <alignment vertical="center"/>
    </xf>
    <xf numFmtId="0" fontId="0" fillId="16" borderId="59" xfId="0" applyFill="1" applyBorder="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45" xfId="0" applyBorder="1" applyAlignment="1">
      <alignment horizontal="left" vertical="center" wrapText="1"/>
    </xf>
    <xf numFmtId="0" fontId="0" fillId="0" borderId="2" xfId="0" applyBorder="1" applyAlignment="1">
      <alignment horizontal="left" vertical="center" wrapText="1"/>
    </xf>
    <xf numFmtId="0" fontId="0" fillId="0" borderId="57" xfId="0" applyBorder="1" applyAlignment="1">
      <alignment horizontal="left" vertical="center"/>
    </xf>
    <xf numFmtId="0" fontId="9" fillId="0" borderId="0" xfId="1" applyFont="1" applyAlignment="1">
      <alignment wrapText="1"/>
    </xf>
    <xf numFmtId="0" fontId="9" fillId="0" borderId="0" xfId="1" applyFont="1"/>
    <xf numFmtId="0" fontId="38" fillId="2" borderId="46" xfId="1" applyFont="1" applyFill="1" applyBorder="1" applyAlignment="1">
      <alignment vertical="center" shrinkToFit="1"/>
    </xf>
    <xf numFmtId="181" fontId="24" fillId="2" borderId="47" xfId="1" applyNumberFormat="1" applyFont="1" applyFill="1" applyBorder="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20" fillId="0" borderId="0" xfId="0" applyFont="1" applyAlignment="1">
      <alignment vertical="center" shrinkToFit="1"/>
    </xf>
    <xf numFmtId="14" fontId="23" fillId="0" borderId="0" xfId="0" applyNumberFormat="1" applyFont="1" applyAlignment="1">
      <alignment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32" xfId="0" applyBorder="1" applyAlignment="1">
      <alignment vertical="center" shrinkToFit="1"/>
    </xf>
    <xf numFmtId="0" fontId="20" fillId="0" borderId="9" xfId="0" applyFont="1" applyBorder="1" applyAlignment="1">
      <alignment vertical="center" shrinkToFit="1"/>
    </xf>
    <xf numFmtId="0" fontId="52" fillId="9" borderId="1" xfId="0" applyFont="1" applyFill="1" applyBorder="1" applyAlignment="1">
      <alignment horizontal="center" vertical="center"/>
    </xf>
    <xf numFmtId="0" fontId="52" fillId="9" borderId="1" xfId="0" applyFont="1" applyFill="1" applyBorder="1" applyAlignment="1">
      <alignment horizontal="center" vertical="center" wrapText="1"/>
    </xf>
    <xf numFmtId="0" fontId="52" fillId="7" borderId="1" xfId="0" applyFont="1" applyFill="1" applyBorder="1">
      <alignment vertical="center"/>
    </xf>
    <xf numFmtId="0" fontId="52" fillId="7" borderId="1" xfId="0" applyFont="1" applyFill="1" applyBorder="1" applyAlignment="1">
      <alignment vertical="center" wrapText="1"/>
    </xf>
    <xf numFmtId="0" fontId="54" fillId="0" borderId="0" xfId="14" applyFont="1" applyAlignment="1">
      <alignment vertical="center"/>
    </xf>
    <xf numFmtId="0" fontId="2" fillId="0" borderId="23" xfId="1" applyBorder="1" applyAlignment="1">
      <alignment horizontal="left"/>
    </xf>
    <xf numFmtId="176" fontId="27" fillId="7" borderId="25" xfId="1" applyNumberFormat="1" applyFont="1" applyFill="1" applyBorder="1" applyAlignment="1">
      <alignment horizontal="left" vertical="center"/>
    </xf>
    <xf numFmtId="176" fontId="27" fillId="7" borderId="26" xfId="1" applyNumberFormat="1" applyFont="1" applyFill="1" applyBorder="1" applyAlignment="1">
      <alignment horizontal="center" vertical="center" textRotation="255"/>
    </xf>
    <xf numFmtId="183" fontId="5" fillId="0" borderId="1" xfId="1" applyNumberFormat="1" applyFont="1" applyBorder="1" applyAlignment="1">
      <alignment horizontal="right" vertical="center" shrinkToFit="1"/>
    </xf>
    <xf numFmtId="178" fontId="5" fillId="0" borderId="1" xfId="12" applyNumberFormat="1" applyFont="1" applyBorder="1" applyAlignment="1" applyProtection="1">
      <alignment horizontal="right" vertical="center" shrinkToFit="1"/>
    </xf>
    <xf numFmtId="178" fontId="5" fillId="0" borderId="6" xfId="1" applyNumberFormat="1" applyFont="1" applyBorder="1" applyAlignment="1">
      <alignment horizontal="right" vertical="center" shrinkToFit="1"/>
    </xf>
    <xf numFmtId="183" fontId="5" fillId="0" borderId="13" xfId="1" applyNumberFormat="1" applyFont="1" applyBorder="1" applyAlignment="1">
      <alignment horizontal="right" vertical="center" shrinkToFit="1"/>
    </xf>
    <xf numFmtId="178" fontId="5" fillId="0" borderId="13" xfId="1" applyNumberFormat="1" applyFont="1" applyBorder="1" applyAlignment="1">
      <alignment horizontal="right" vertical="center" shrinkToFit="1"/>
    </xf>
    <xf numFmtId="178" fontId="5" fillId="0" borderId="14" xfId="1" applyNumberFormat="1" applyFont="1" applyBorder="1" applyAlignment="1">
      <alignment horizontal="right" vertical="center" shrinkToFit="1"/>
    </xf>
    <xf numFmtId="183" fontId="5" fillId="0" borderId="9" xfId="1" applyNumberFormat="1" applyFont="1" applyBorder="1" applyAlignment="1">
      <alignment horizontal="right" vertical="center" shrinkToFit="1"/>
    </xf>
    <xf numFmtId="178" fontId="5" fillId="0" borderId="9" xfId="1" applyNumberFormat="1" applyFont="1" applyBorder="1" applyAlignment="1">
      <alignment horizontal="right" vertical="center" shrinkToFit="1"/>
    </xf>
    <xf numFmtId="178" fontId="5" fillId="0" borderId="1" xfId="1" applyNumberFormat="1" applyFont="1" applyBorder="1" applyAlignment="1">
      <alignment horizontal="right" vertical="center" shrinkToFit="1"/>
    </xf>
    <xf numFmtId="178" fontId="5" fillId="0" borderId="12" xfId="1" applyNumberFormat="1" applyFont="1" applyBorder="1" applyAlignment="1">
      <alignment horizontal="right" vertical="center" shrinkToFit="1"/>
    </xf>
    <xf numFmtId="0" fontId="11" fillId="0" borderId="13" xfId="3" applyFont="1" applyBorder="1" applyAlignment="1">
      <alignment horizontal="center" vertical="center"/>
    </xf>
    <xf numFmtId="0" fontId="7" fillId="0" borderId="13" xfId="3" applyFont="1" applyBorder="1" applyAlignment="1">
      <alignment horizontal="center" vertical="center"/>
    </xf>
    <xf numFmtId="177" fontId="7" fillId="0" borderId="13" xfId="3" applyNumberFormat="1" applyFont="1" applyBorder="1" applyAlignment="1">
      <alignment horizontal="center" vertical="center"/>
    </xf>
    <xf numFmtId="177" fontId="15" fillId="0" borderId="13" xfId="4" applyNumberFormat="1" applyFont="1" applyBorder="1" applyAlignment="1">
      <alignment horizontal="center" vertical="center" shrinkToFit="1"/>
    </xf>
    <xf numFmtId="0" fontId="17" fillId="0" borderId="17" xfId="12" applyNumberFormat="1" applyFont="1" applyBorder="1" applyAlignment="1" applyProtection="1">
      <alignment horizontal="center" vertical="center" shrinkToFit="1"/>
    </xf>
    <xf numFmtId="0" fontId="3" fillId="0" borderId="0" xfId="3" applyFont="1" applyAlignment="1">
      <alignment horizontal="left" vertical="center"/>
    </xf>
    <xf numFmtId="0" fontId="8" fillId="0" borderId="2" xfId="3" applyFont="1" applyBorder="1" applyAlignment="1">
      <alignment horizontal="left" vertical="center"/>
    </xf>
    <xf numFmtId="0" fontId="2" fillId="0" borderId="2" xfId="3" applyFont="1" applyBorder="1" applyAlignment="1">
      <alignment horizontal="left" vertical="center" shrinkToFit="1"/>
    </xf>
    <xf numFmtId="0" fontId="7" fillId="0" borderId="10" xfId="3" applyFont="1" applyBorder="1" applyAlignment="1">
      <alignment horizontal="center" vertical="center"/>
    </xf>
    <xf numFmtId="0" fontId="31" fillId="0" borderId="1" xfId="3" applyFont="1" applyBorder="1" applyAlignment="1">
      <alignment horizontal="center" vertical="center" wrapText="1"/>
    </xf>
    <xf numFmtId="0" fontId="11" fillId="0" borderId="1" xfId="3" applyFont="1" applyBorder="1" applyAlignment="1">
      <alignment horizontal="center" vertical="center"/>
    </xf>
    <xf numFmtId="0" fontId="12" fillId="0" borderId="1" xfId="3" applyFont="1" applyBorder="1" applyAlignment="1">
      <alignment horizontal="center" vertical="center" wrapText="1"/>
    </xf>
    <xf numFmtId="0" fontId="7" fillId="0" borderId="1" xfId="3" applyFont="1" applyBorder="1" applyAlignment="1">
      <alignment horizontal="center" vertical="center"/>
    </xf>
    <xf numFmtId="0" fontId="12" fillId="0" borderId="1" xfId="3" applyFont="1" applyBorder="1" applyAlignment="1">
      <alignment horizontal="center" vertical="center"/>
    </xf>
    <xf numFmtId="0" fontId="7" fillId="0" borderId="1" xfId="3" applyFont="1" applyBorder="1" applyAlignment="1">
      <alignment horizontal="center" vertical="center" shrinkToFit="1"/>
    </xf>
    <xf numFmtId="57" fontId="11" fillId="0" borderId="1" xfId="3" applyNumberFormat="1" applyFont="1" applyBorder="1" applyAlignment="1">
      <alignment horizontal="center" vertical="center"/>
    </xf>
    <xf numFmtId="57" fontId="11" fillId="0" borderId="1" xfId="4" applyNumberFormat="1" applyFont="1" applyBorder="1" applyAlignment="1">
      <alignment horizontal="center" vertical="center" shrinkToFit="1"/>
    </xf>
    <xf numFmtId="0" fontId="6" fillId="5" borderId="12" xfId="3" applyFont="1" applyFill="1" applyBorder="1" applyAlignment="1">
      <alignment horizontal="center" vertical="center" shrinkToFit="1"/>
    </xf>
    <xf numFmtId="0" fontId="40" fillId="5" borderId="12" xfId="3" applyFont="1" applyFill="1" applyBorder="1" applyAlignment="1">
      <alignment horizontal="center" vertical="center" shrinkToFit="1"/>
    </xf>
    <xf numFmtId="0" fontId="39" fillId="5" borderId="12" xfId="3" applyFont="1" applyFill="1" applyBorder="1" applyAlignment="1">
      <alignment horizontal="center" vertical="center" shrinkToFit="1"/>
    </xf>
    <xf numFmtId="177" fontId="7" fillId="0" borderId="1" xfId="3" applyNumberFormat="1" applyFont="1" applyBorder="1" applyAlignment="1">
      <alignment horizontal="center" vertical="center"/>
    </xf>
    <xf numFmtId="57" fontId="11" fillId="0" borderId="13" xfId="3" applyNumberFormat="1" applyFont="1" applyBorder="1" applyAlignment="1">
      <alignment horizontal="center" vertical="center"/>
    </xf>
    <xf numFmtId="57" fontId="11" fillId="0" borderId="13" xfId="4" applyNumberFormat="1" applyFont="1" applyBorder="1" applyAlignment="1">
      <alignment horizontal="center" vertical="center" shrinkToFit="1"/>
    </xf>
    <xf numFmtId="0" fontId="24" fillId="0" borderId="0" xfId="3" applyFont="1" applyAlignment="1">
      <alignment horizontal="center" vertical="center"/>
    </xf>
    <xf numFmtId="0" fontId="6" fillId="0" borderId="0" xfId="3" applyFont="1" applyAlignment="1">
      <alignment horizontal="center" vertical="center" shrinkToFit="1"/>
    </xf>
    <xf numFmtId="0" fontId="25" fillId="0" borderId="11" xfId="3" applyFont="1" applyBorder="1" applyAlignment="1">
      <alignment horizontal="left" vertical="center" wrapText="1"/>
    </xf>
    <xf numFmtId="0" fontId="25" fillId="0" borderId="0" xfId="3" applyFont="1" applyAlignment="1">
      <alignment horizontal="left" vertical="center" wrapText="1"/>
    </xf>
    <xf numFmtId="0" fontId="38" fillId="8" borderId="1" xfId="3" applyFont="1" applyFill="1" applyBorder="1" applyAlignment="1">
      <alignment horizontal="center" vertical="center"/>
    </xf>
    <xf numFmtId="0" fontId="6" fillId="0" borderId="1" xfId="3" applyFont="1" applyBorder="1" applyAlignment="1">
      <alignment horizontal="center" vertical="center" wrapText="1"/>
    </xf>
    <xf numFmtId="0" fontId="24" fillId="6" borderId="1" xfId="3" applyFont="1" applyFill="1" applyBorder="1" applyAlignment="1">
      <alignment horizontal="center" vertical="center"/>
    </xf>
    <xf numFmtId="0" fontId="13" fillId="0" borderId="28" xfId="3" applyFont="1" applyBorder="1" applyAlignment="1">
      <alignment horizontal="center" vertical="center"/>
    </xf>
    <xf numFmtId="0" fontId="13" fillId="0" borderId="13" xfId="3" applyFont="1" applyBorder="1" applyAlignment="1">
      <alignment horizontal="center" vertical="center"/>
    </xf>
    <xf numFmtId="0" fontId="6" fillId="5" borderId="14" xfId="3" applyFont="1" applyFill="1" applyBorder="1" applyAlignment="1">
      <alignment horizontal="center" vertical="center" shrinkToFit="1"/>
    </xf>
    <xf numFmtId="0" fontId="6" fillId="5" borderId="68" xfId="3" applyFont="1" applyFill="1" applyBorder="1" applyAlignment="1" applyProtection="1">
      <alignment horizontal="center" vertical="center" shrinkToFit="1"/>
      <protection locked="0"/>
    </xf>
    <xf numFmtId="0" fontId="24" fillId="0" borderId="69" xfId="3" applyFont="1" applyBorder="1" applyAlignment="1">
      <alignment horizontal="center" vertical="center"/>
    </xf>
    <xf numFmtId="0" fontId="7" fillId="0" borderId="10" xfId="3" applyFont="1" applyBorder="1" applyAlignment="1" applyProtection="1">
      <alignment horizontal="center" vertical="center" shrinkToFit="1"/>
      <protection locked="0"/>
    </xf>
    <xf numFmtId="0" fontId="5" fillId="5" borderId="1" xfId="3" applyFont="1" applyFill="1" applyBorder="1" applyAlignment="1" applyProtection="1">
      <alignment horizontal="center" vertical="center" wrapText="1"/>
      <protection locked="0"/>
    </xf>
    <xf numFmtId="0" fontId="12" fillId="5" borderId="1" xfId="3" applyFont="1" applyFill="1" applyBorder="1" applyAlignment="1" applyProtection="1">
      <alignment horizontal="center" vertical="center" shrinkToFit="1"/>
      <protection locked="0"/>
    </xf>
    <xf numFmtId="0" fontId="12" fillId="15" borderId="1" xfId="3" applyFont="1" applyFill="1" applyBorder="1" applyAlignment="1">
      <alignment horizontal="center" vertical="center"/>
    </xf>
    <xf numFmtId="0" fontId="24" fillId="8" borderId="1" xfId="3" applyFont="1" applyFill="1" applyBorder="1" applyAlignment="1" applyProtection="1">
      <alignment horizontal="center" vertical="center"/>
      <protection locked="0"/>
    </xf>
    <xf numFmtId="0" fontId="11" fillId="5" borderId="1" xfId="3" applyFont="1" applyFill="1" applyBorder="1" applyAlignment="1" applyProtection="1">
      <alignment horizontal="center" vertical="center" shrinkToFit="1"/>
      <protection locked="0"/>
    </xf>
    <xf numFmtId="0" fontId="6" fillId="5" borderId="1" xfId="3" applyFont="1" applyFill="1" applyBorder="1" applyAlignment="1" applyProtection="1">
      <alignment horizontal="center" vertical="center" wrapText="1"/>
      <protection locked="0"/>
    </xf>
    <xf numFmtId="0" fontId="24" fillId="15" borderId="1" xfId="3" applyFont="1" applyFill="1" applyBorder="1" applyAlignment="1" applyProtection="1">
      <alignment horizontal="center" vertical="center"/>
      <protection locked="0"/>
    </xf>
    <xf numFmtId="0" fontId="6" fillId="5" borderId="56" xfId="3" applyFont="1" applyFill="1" applyBorder="1" applyAlignment="1" applyProtection="1">
      <alignment horizontal="center" vertical="center" shrinkToFit="1"/>
      <protection locked="0"/>
    </xf>
    <xf numFmtId="0" fontId="11" fillId="0" borderId="70" xfId="3" applyFont="1" applyBorder="1" applyAlignment="1">
      <alignment horizontal="center" vertical="center"/>
    </xf>
    <xf numFmtId="0" fontId="7" fillId="0" borderId="13" xfId="3" applyFont="1" applyBorder="1" applyAlignment="1">
      <alignment horizontal="center" vertical="center" wrapText="1"/>
    </xf>
    <xf numFmtId="0" fontId="7" fillId="0" borderId="71" xfId="3" applyFont="1" applyBorder="1" applyAlignment="1" applyProtection="1">
      <alignment horizontal="center" vertical="center" shrinkToFit="1"/>
      <protection locked="0"/>
    </xf>
    <xf numFmtId="0" fontId="5" fillId="5" borderId="18" xfId="3" applyFont="1" applyFill="1" applyBorder="1" applyAlignment="1" applyProtection="1">
      <alignment horizontal="center" vertical="center" wrapText="1"/>
      <protection locked="0"/>
    </xf>
    <xf numFmtId="0" fontId="41" fillId="0" borderId="0" xfId="23"/>
    <xf numFmtId="0" fontId="41" fillId="2" borderId="0" xfId="23" applyFill="1"/>
    <xf numFmtId="0" fontId="82" fillId="0" borderId="0" xfId="23" applyFont="1"/>
    <xf numFmtId="0" fontId="85" fillId="0" borderId="0" xfId="7" applyFont="1">
      <alignment vertical="center"/>
    </xf>
    <xf numFmtId="0" fontId="86" fillId="0" borderId="0" xfId="7" applyFont="1">
      <alignment vertical="center"/>
    </xf>
    <xf numFmtId="0" fontId="86" fillId="18" borderId="0" xfId="7" applyFont="1" applyFill="1">
      <alignment vertical="center"/>
    </xf>
    <xf numFmtId="0" fontId="87" fillId="18" borderId="0" xfId="7" applyFont="1" applyFill="1">
      <alignment vertical="center"/>
    </xf>
    <xf numFmtId="0" fontId="87" fillId="0" borderId="0" xfId="7" applyFont="1">
      <alignment vertical="center"/>
    </xf>
    <xf numFmtId="0" fontId="86" fillId="0" borderId="0" xfId="7" applyFont="1" applyAlignment="1">
      <alignment horizontal="right" vertical="center"/>
    </xf>
    <xf numFmtId="0" fontId="88" fillId="0" borderId="0" xfId="7" applyFont="1">
      <alignment vertical="center"/>
    </xf>
    <xf numFmtId="0" fontId="89" fillId="0" borderId="0" xfId="7" applyFont="1">
      <alignment vertical="center"/>
    </xf>
    <xf numFmtId="0" fontId="86" fillId="0" borderId="59" xfId="7" applyFont="1" applyBorder="1" applyAlignment="1">
      <alignment horizontal="center" vertical="center"/>
    </xf>
    <xf numFmtId="0" fontId="90" fillId="8" borderId="0" xfId="0" applyFont="1" applyFill="1">
      <alignment vertical="center"/>
    </xf>
    <xf numFmtId="0" fontId="86" fillId="8" borderId="0" xfId="0" applyFont="1" applyFill="1">
      <alignment vertical="center"/>
    </xf>
    <xf numFmtId="0" fontId="86" fillId="8" borderId="0" xfId="7" applyFont="1" applyFill="1">
      <alignment vertical="center"/>
    </xf>
    <xf numFmtId="0" fontId="86" fillId="10" borderId="19" xfId="0" applyFont="1" applyFill="1" applyBorder="1">
      <alignment vertical="center"/>
    </xf>
    <xf numFmtId="0" fontId="86" fillId="10" borderId="11" xfId="0" applyFont="1" applyFill="1" applyBorder="1">
      <alignment vertical="center"/>
    </xf>
    <xf numFmtId="0" fontId="86" fillId="10" borderId="11" xfId="7" applyFont="1" applyFill="1" applyBorder="1">
      <alignment vertical="center"/>
    </xf>
    <xf numFmtId="0" fontId="86" fillId="10" borderId="20" xfId="7" applyFont="1" applyFill="1" applyBorder="1">
      <alignment vertical="center"/>
    </xf>
    <xf numFmtId="0" fontId="86" fillId="10" borderId="15" xfId="0" applyFont="1" applyFill="1" applyBorder="1">
      <alignment vertical="center"/>
    </xf>
    <xf numFmtId="0" fontId="86" fillId="10" borderId="21" xfId="7" applyFont="1" applyFill="1" applyBorder="1">
      <alignment vertical="center"/>
    </xf>
    <xf numFmtId="0" fontId="86" fillId="18" borderId="0" xfId="0" applyFont="1" applyFill="1">
      <alignment vertical="center"/>
    </xf>
    <xf numFmtId="0" fontId="86" fillId="0" borderId="15" xfId="0" applyFont="1" applyBorder="1">
      <alignment vertical="center"/>
    </xf>
    <xf numFmtId="0" fontId="86" fillId="0" borderId="0" xfId="0" applyFont="1">
      <alignment vertical="center"/>
    </xf>
    <xf numFmtId="179" fontId="86" fillId="0" borderId="21" xfId="7" applyNumberFormat="1" applyFont="1" applyBorder="1" applyAlignment="1">
      <alignment vertical="center" shrinkToFit="1"/>
    </xf>
    <xf numFmtId="0" fontId="92" fillId="0" borderId="0" xfId="0" applyFont="1">
      <alignment vertical="center"/>
    </xf>
    <xf numFmtId="0" fontId="91" fillId="0" borderId="0" xfId="0" applyFont="1">
      <alignment vertical="center"/>
    </xf>
    <xf numFmtId="0" fontId="86" fillId="10" borderId="21" xfId="0" applyFont="1" applyFill="1" applyBorder="1">
      <alignment vertical="center"/>
    </xf>
    <xf numFmtId="0" fontId="86" fillId="0" borderId="22" xfId="0" applyFont="1" applyBorder="1">
      <alignment vertical="center"/>
    </xf>
    <xf numFmtId="0" fontId="92" fillId="0" borderId="23" xfId="0" applyFont="1" applyBorder="1">
      <alignment vertical="center"/>
    </xf>
    <xf numFmtId="0" fontId="91" fillId="0" borderId="23" xfId="0" applyFont="1" applyBorder="1">
      <alignment vertical="center"/>
    </xf>
    <xf numFmtId="0" fontId="86" fillId="0" borderId="23" xfId="0" applyFont="1" applyBorder="1">
      <alignment vertical="center"/>
    </xf>
    <xf numFmtId="0" fontId="86" fillId="10" borderId="22" xfId="0" applyFont="1" applyFill="1" applyBorder="1">
      <alignment vertical="center"/>
    </xf>
    <xf numFmtId="0" fontId="86" fillId="10" borderId="23" xfId="0" applyFont="1" applyFill="1" applyBorder="1">
      <alignment vertical="center"/>
    </xf>
    <xf numFmtId="0" fontId="86" fillId="10" borderId="23" xfId="7" applyFont="1" applyFill="1" applyBorder="1">
      <alignment vertical="center"/>
    </xf>
    <xf numFmtId="0" fontId="86" fillId="10" borderId="24" xfId="7" applyFont="1" applyFill="1" applyBorder="1">
      <alignment vertical="center"/>
    </xf>
    <xf numFmtId="0" fontId="86" fillId="0" borderId="0" xfId="7" applyFont="1" applyAlignment="1">
      <alignment vertical="center" shrinkToFit="1"/>
    </xf>
    <xf numFmtId="0" fontId="93" fillId="0" borderId="0" xfId="7" applyFont="1" applyAlignment="1">
      <alignment vertical="center" wrapText="1"/>
    </xf>
    <xf numFmtId="0" fontId="86" fillId="0" borderId="0" xfId="7" applyFont="1" applyAlignment="1">
      <alignment horizontal="center" vertical="center"/>
    </xf>
    <xf numFmtId="0" fontId="91" fillId="18" borderId="0" xfId="7" applyFont="1" applyFill="1">
      <alignment vertical="center"/>
    </xf>
    <xf numFmtId="0" fontId="91" fillId="18" borderId="0" xfId="7" applyFont="1" applyFill="1" applyAlignment="1">
      <alignment horizontal="left" vertical="center" wrapText="1"/>
    </xf>
    <xf numFmtId="0" fontId="91" fillId="18" borderId="0" xfId="7" applyFont="1" applyFill="1" applyAlignment="1">
      <alignment horizontal="left" vertical="center" shrinkToFit="1"/>
    </xf>
    <xf numFmtId="0" fontId="96" fillId="0" borderId="0" xfId="0" applyFont="1">
      <alignment vertical="center"/>
    </xf>
    <xf numFmtId="0" fontId="24" fillId="0" borderId="0" xfId="3" applyFont="1" applyAlignment="1">
      <alignment vertical="center"/>
    </xf>
    <xf numFmtId="0" fontId="97" fillId="8" borderId="0" xfId="0" applyFont="1" applyFill="1">
      <alignment vertical="center"/>
    </xf>
    <xf numFmtId="0" fontId="98" fillId="0" borderId="0" xfId="3" applyFont="1" applyAlignment="1">
      <alignment horizontal="left" vertical="center"/>
    </xf>
    <xf numFmtId="0" fontId="100" fillId="0" borderId="0" xfId="23" applyFont="1"/>
    <xf numFmtId="177" fontId="101" fillId="2" borderId="0" xfId="23" applyNumberFormat="1" applyFont="1" applyFill="1"/>
    <xf numFmtId="0" fontId="101" fillId="2" borderId="0" xfId="23" applyFont="1" applyFill="1" applyAlignment="1">
      <alignment vertical="center" wrapText="1"/>
    </xf>
    <xf numFmtId="0" fontId="101" fillId="0" borderId="0" xfId="23" applyFont="1" applyAlignment="1">
      <alignment vertical="center" wrapText="1"/>
    </xf>
    <xf numFmtId="0" fontId="101" fillId="2" borderId="0" xfId="23" applyFont="1" applyFill="1"/>
    <xf numFmtId="0" fontId="101" fillId="0" borderId="0" xfId="23" applyFont="1"/>
    <xf numFmtId="0" fontId="101" fillId="19" borderId="0" xfId="23" applyFont="1" applyFill="1"/>
    <xf numFmtId="0" fontId="102" fillId="0" borderId="0" xfId="19" applyFont="1">
      <alignment vertical="center"/>
    </xf>
    <xf numFmtId="0" fontId="102" fillId="0" borderId="0" xfId="19" applyFont="1" applyAlignment="1">
      <alignment horizontal="center" vertical="center"/>
    </xf>
    <xf numFmtId="177" fontId="103" fillId="0" borderId="0" xfId="19" applyNumberFormat="1" applyFont="1" applyAlignment="1">
      <alignment horizontal="center" vertical="center"/>
    </xf>
    <xf numFmtId="0" fontId="104" fillId="0" borderId="0" xfId="19" applyFont="1">
      <alignment vertical="center"/>
    </xf>
    <xf numFmtId="0" fontId="104" fillId="0" borderId="0" xfId="19" applyFont="1" applyAlignment="1">
      <alignment horizontal="left" vertical="center"/>
    </xf>
    <xf numFmtId="0" fontId="102" fillId="0" borderId="0" xfId="19" applyFont="1" applyAlignment="1">
      <alignment horizontal="left" vertical="center"/>
    </xf>
    <xf numFmtId="0" fontId="102" fillId="0" borderId="1" xfId="19" applyFont="1" applyBorder="1">
      <alignment vertical="center"/>
    </xf>
    <xf numFmtId="0" fontId="102" fillId="0" borderId="25" xfId="19" applyFont="1" applyBorder="1">
      <alignment vertical="center"/>
    </xf>
    <xf numFmtId="0" fontId="102" fillId="0" borderId="26" xfId="19" applyFont="1" applyBorder="1">
      <alignment vertical="center"/>
    </xf>
    <xf numFmtId="0" fontId="102" fillId="0" borderId="6" xfId="19" applyFont="1" applyBorder="1">
      <alignment vertical="center"/>
    </xf>
    <xf numFmtId="0" fontId="104" fillId="0" borderId="0" xfId="24" applyFont="1">
      <alignment vertical="center"/>
    </xf>
    <xf numFmtId="0" fontId="102" fillId="0" borderId="1" xfId="19" applyFont="1" applyBorder="1" applyAlignment="1">
      <alignment horizontal="center" vertical="center" wrapText="1"/>
    </xf>
    <xf numFmtId="0" fontId="102" fillId="0" borderId="1" xfId="19" applyFont="1" applyBorder="1" applyAlignment="1">
      <alignment vertical="center" wrapText="1"/>
    </xf>
    <xf numFmtId="0" fontId="105" fillId="0" borderId="1" xfId="19" applyFont="1" applyBorder="1" applyAlignment="1">
      <alignment horizontal="center" vertical="center"/>
    </xf>
    <xf numFmtId="0" fontId="102" fillId="0" borderId="48" xfId="19" applyFont="1" applyBorder="1">
      <alignment vertical="center"/>
    </xf>
    <xf numFmtId="0" fontId="101" fillId="0" borderId="1" xfId="0" applyFont="1" applyBorder="1" applyAlignment="1">
      <alignment horizontal="center" vertical="center" shrinkToFit="1"/>
    </xf>
    <xf numFmtId="0" fontId="101" fillId="0" borderId="1" xfId="0" applyFont="1" applyBorder="1" applyAlignment="1">
      <alignment vertical="center" shrinkToFit="1"/>
    </xf>
    <xf numFmtId="0" fontId="102" fillId="0" borderId="1" xfId="19" applyFont="1" applyBorder="1" applyAlignment="1">
      <alignment horizontal="center" vertical="center"/>
    </xf>
    <xf numFmtId="0" fontId="106" fillId="0" borderId="9" xfId="0" applyFont="1" applyBorder="1" applyAlignment="1">
      <alignment horizontal="center" vertical="center"/>
    </xf>
    <xf numFmtId="0" fontId="101" fillId="0" borderId="9" xfId="0" applyFont="1" applyBorder="1" applyAlignment="1">
      <alignment horizontal="left" vertical="center" shrinkToFit="1"/>
    </xf>
    <xf numFmtId="0" fontId="101" fillId="0" borderId="9" xfId="0" applyFont="1" applyBorder="1" applyAlignment="1">
      <alignment vertical="center" shrinkToFit="1"/>
    </xf>
    <xf numFmtId="0" fontId="101" fillId="0" borderId="9" xfId="0" applyFont="1" applyBorder="1" applyAlignment="1">
      <alignment horizontal="center" vertical="center"/>
    </xf>
    <xf numFmtId="0" fontId="106" fillId="0" borderId="1" xfId="0" applyFont="1" applyBorder="1" applyAlignment="1">
      <alignment horizontal="center" vertical="center"/>
    </xf>
    <xf numFmtId="0" fontId="102" fillId="2" borderId="0" xfId="19" applyFont="1" applyFill="1">
      <alignment vertical="center"/>
    </xf>
    <xf numFmtId="0" fontId="101" fillId="0" borderId="1" xfId="0" applyFont="1" applyBorder="1" applyAlignment="1">
      <alignment horizontal="left" vertical="center" shrinkToFit="1"/>
    </xf>
    <xf numFmtId="0" fontId="101" fillId="0" borderId="1" xfId="0" applyFont="1" applyBorder="1" applyAlignment="1">
      <alignment horizontal="center" vertical="center"/>
    </xf>
    <xf numFmtId="0" fontId="101" fillId="2" borderId="9" xfId="0" applyFont="1" applyFill="1" applyBorder="1" applyAlignment="1">
      <alignment horizontal="center" vertical="center"/>
    </xf>
    <xf numFmtId="0" fontId="102" fillId="0" borderId="45" xfId="19" applyFont="1" applyBorder="1">
      <alignment vertical="center"/>
    </xf>
    <xf numFmtId="0" fontId="107" fillId="0" borderId="1" xfId="0" applyFont="1" applyBorder="1" applyAlignment="1">
      <alignment vertical="center" shrinkToFit="1"/>
    </xf>
    <xf numFmtId="0" fontId="106" fillId="2" borderId="1" xfId="0" applyFont="1" applyFill="1" applyBorder="1" applyAlignment="1">
      <alignment horizontal="center" vertical="center"/>
    </xf>
    <xf numFmtId="0" fontId="101" fillId="2" borderId="9" xfId="0" applyFont="1" applyFill="1" applyBorder="1" applyAlignment="1">
      <alignment horizontal="left" vertical="center" shrinkToFit="1"/>
    </xf>
    <xf numFmtId="0" fontId="101" fillId="2" borderId="9" xfId="0" applyFont="1" applyFill="1" applyBorder="1" applyAlignment="1">
      <alignment vertical="center" shrinkToFit="1"/>
    </xf>
    <xf numFmtId="0" fontId="102" fillId="0" borderId="1" xfId="19" applyFont="1" applyBorder="1" applyAlignment="1">
      <alignment vertical="center" shrinkToFit="1"/>
    </xf>
    <xf numFmtId="14" fontId="101" fillId="0" borderId="1" xfId="0" applyNumberFormat="1" applyFont="1" applyBorder="1" applyAlignment="1">
      <alignment vertical="center" shrinkToFit="1"/>
    </xf>
    <xf numFmtId="0" fontId="106" fillId="0" borderId="1" xfId="0" applyFont="1" applyBorder="1" applyAlignment="1">
      <alignment horizontal="center" vertical="center" shrinkToFit="1"/>
    </xf>
    <xf numFmtId="0" fontId="101" fillId="0" borderId="1" xfId="0" applyFont="1" applyBorder="1">
      <alignment vertical="center"/>
    </xf>
    <xf numFmtId="0" fontId="101" fillId="2" borderId="1" xfId="0" applyFont="1" applyFill="1" applyBorder="1" applyAlignment="1">
      <alignment horizontal="center" vertical="center" shrinkToFit="1"/>
    </xf>
    <xf numFmtId="0" fontId="101" fillId="2" borderId="1" xfId="0" applyFont="1" applyFill="1" applyBorder="1">
      <alignment vertical="center"/>
    </xf>
    <xf numFmtId="0" fontId="102" fillId="2" borderId="1" xfId="19" applyFont="1" applyFill="1" applyBorder="1">
      <alignment vertical="center"/>
    </xf>
    <xf numFmtId="0" fontId="102" fillId="2" borderId="1" xfId="19" applyFont="1" applyFill="1" applyBorder="1" applyAlignment="1">
      <alignment horizontal="center" vertical="center"/>
    </xf>
    <xf numFmtId="0" fontId="101" fillId="9" borderId="1" xfId="0" applyFont="1" applyFill="1" applyBorder="1" applyAlignment="1">
      <alignment horizontal="center" vertical="center"/>
    </xf>
    <xf numFmtId="0" fontId="101" fillId="9" borderId="1" xfId="0" applyFont="1" applyFill="1" applyBorder="1">
      <alignment vertical="center"/>
    </xf>
    <xf numFmtId="0" fontId="101" fillId="9" borderId="9" xfId="0" applyFont="1" applyFill="1" applyBorder="1" applyAlignment="1">
      <alignment vertical="center" shrinkToFit="1"/>
    </xf>
    <xf numFmtId="0" fontId="101" fillId="9" borderId="9" xfId="0" applyFont="1" applyFill="1" applyBorder="1" applyAlignment="1">
      <alignment horizontal="center" vertical="center"/>
    </xf>
    <xf numFmtId="0" fontId="104" fillId="0" borderId="23" xfId="24" applyFont="1" applyBorder="1">
      <alignment vertical="center"/>
    </xf>
    <xf numFmtId="0" fontId="101" fillId="0" borderId="9" xfId="0" applyFont="1" applyBorder="1">
      <alignment vertical="center"/>
    </xf>
    <xf numFmtId="0" fontId="101" fillId="0" borderId="0" xfId="0" applyFont="1">
      <alignment vertical="center"/>
    </xf>
    <xf numFmtId="0" fontId="106" fillId="0" borderId="18" xfId="0" applyFont="1" applyBorder="1" applyAlignment="1">
      <alignment horizontal="center" vertical="center"/>
    </xf>
    <xf numFmtId="0" fontId="108" fillId="0" borderId="0" xfId="0" applyFont="1">
      <alignment vertical="center"/>
    </xf>
    <xf numFmtId="0" fontId="108" fillId="2" borderId="0" xfId="0" applyFont="1" applyFill="1">
      <alignment vertical="center"/>
    </xf>
    <xf numFmtId="0" fontId="101" fillId="2" borderId="1" xfId="0" applyFont="1" applyFill="1" applyBorder="1" applyAlignment="1">
      <alignment vertical="center" shrinkToFit="1"/>
    </xf>
    <xf numFmtId="0" fontId="106" fillId="9" borderId="1" xfId="0" applyFont="1" applyFill="1" applyBorder="1" applyAlignment="1">
      <alignment horizontal="center" vertical="center"/>
    </xf>
    <xf numFmtId="0" fontId="101" fillId="9" borderId="1" xfId="0" applyFont="1" applyFill="1" applyBorder="1" applyAlignment="1">
      <alignment horizontal="left" vertical="center" shrinkToFit="1"/>
    </xf>
    <xf numFmtId="0" fontId="106" fillId="9" borderId="7" xfId="0" applyFont="1" applyFill="1" applyBorder="1" applyAlignment="1">
      <alignment horizontal="center" vertical="center"/>
    </xf>
    <xf numFmtId="0" fontId="101" fillId="9" borderId="70" xfId="0" applyFont="1" applyFill="1" applyBorder="1" applyAlignment="1">
      <alignment horizontal="left" vertical="center" shrinkToFit="1"/>
    </xf>
    <xf numFmtId="0" fontId="101" fillId="9" borderId="70" xfId="0" applyFont="1" applyFill="1" applyBorder="1">
      <alignment vertical="center"/>
    </xf>
    <xf numFmtId="0" fontId="101" fillId="9" borderId="70" xfId="0" applyFont="1" applyFill="1" applyBorder="1" applyAlignment="1">
      <alignment horizontal="center" vertical="center"/>
    </xf>
    <xf numFmtId="0" fontId="108" fillId="0" borderId="23" xfId="0" applyFont="1" applyBorder="1">
      <alignment vertical="center"/>
    </xf>
    <xf numFmtId="0" fontId="106" fillId="0" borderId="4" xfId="0" applyFont="1" applyBorder="1" applyAlignment="1">
      <alignment horizontal="center" vertical="center"/>
    </xf>
    <xf numFmtId="0" fontId="101" fillId="0" borderId="0" xfId="0" applyFont="1" applyAlignment="1">
      <alignment vertical="center" shrinkToFit="1"/>
    </xf>
    <xf numFmtId="0" fontId="101" fillId="2" borderId="0" xfId="0" applyFont="1" applyFill="1">
      <alignment vertical="center"/>
    </xf>
    <xf numFmtId="0" fontId="101" fillId="9" borderId="9" xfId="0" applyFont="1" applyFill="1" applyBorder="1" applyAlignment="1">
      <alignment horizontal="left" vertical="center" shrinkToFit="1"/>
    </xf>
    <xf numFmtId="0" fontId="101" fillId="9" borderId="9" xfId="0" applyFont="1" applyFill="1" applyBorder="1">
      <alignment vertical="center"/>
    </xf>
    <xf numFmtId="0" fontId="106" fillId="0" borderId="9" xfId="0" applyFont="1" applyBorder="1" applyAlignment="1">
      <alignment horizontal="center" vertical="center" shrinkToFit="1"/>
    </xf>
    <xf numFmtId="0" fontId="101" fillId="0" borderId="9" xfId="0" applyFont="1" applyBorder="1" applyAlignment="1">
      <alignment horizontal="center" vertical="center" shrinkToFit="1"/>
    </xf>
    <xf numFmtId="0" fontId="101" fillId="2" borderId="9" xfId="0" applyFont="1" applyFill="1" applyBorder="1" applyAlignment="1">
      <alignment horizontal="center" vertical="center" shrinkToFit="1"/>
    </xf>
    <xf numFmtId="14" fontId="102" fillId="0" borderId="1" xfId="19" applyNumberFormat="1" applyFont="1" applyBorder="1" applyAlignment="1">
      <alignment vertical="center" wrapText="1" shrinkToFit="1"/>
    </xf>
    <xf numFmtId="14" fontId="102" fillId="0" borderId="0" xfId="19" applyNumberFormat="1" applyFont="1" applyAlignment="1">
      <alignment vertical="center" wrapText="1" shrinkToFit="1"/>
    </xf>
    <xf numFmtId="179" fontId="101" fillId="0" borderId="1" xfId="0" applyNumberFormat="1" applyFont="1" applyBorder="1">
      <alignment vertical="center"/>
    </xf>
    <xf numFmtId="179" fontId="102" fillId="0" borderId="1" xfId="19" applyNumberFormat="1" applyFont="1" applyBorder="1" applyAlignment="1">
      <alignment vertical="center" wrapText="1"/>
    </xf>
    <xf numFmtId="0" fontId="101" fillId="0" borderId="7" xfId="0" applyFont="1" applyBorder="1">
      <alignment vertical="center"/>
    </xf>
    <xf numFmtId="0" fontId="101" fillId="0" borderId="7" xfId="0" applyFont="1" applyBorder="1" applyAlignment="1">
      <alignment horizontal="center" vertical="center"/>
    </xf>
    <xf numFmtId="179" fontId="102" fillId="0" borderId="1" xfId="19" applyNumberFormat="1" applyFont="1" applyBorder="1">
      <alignment vertical="center"/>
    </xf>
    <xf numFmtId="0" fontId="101" fillId="2" borderId="1" xfId="0" applyFont="1" applyFill="1" applyBorder="1" applyAlignment="1">
      <alignment horizontal="center" vertical="center"/>
    </xf>
    <xf numFmtId="179" fontId="102" fillId="2" borderId="1" xfId="19" applyNumberFormat="1" applyFont="1" applyFill="1" applyBorder="1">
      <alignment vertical="center"/>
    </xf>
    <xf numFmtId="0" fontId="102" fillId="0" borderId="1" xfId="19" applyFont="1" applyBorder="1" applyAlignment="1">
      <alignment horizontal="left" vertical="center" shrinkToFit="1"/>
    </xf>
    <xf numFmtId="0" fontId="93" fillId="0" borderId="0" xfId="7" applyFont="1" applyAlignment="1">
      <alignment vertical="center" wrapText="1"/>
    </xf>
    <xf numFmtId="0" fontId="86" fillId="0" borderId="0" xfId="7" applyFont="1" applyAlignment="1">
      <alignment vertical="center" shrinkToFit="1"/>
    </xf>
    <xf numFmtId="0" fontId="86" fillId="0" borderId="25" xfId="7" applyFont="1" applyBorder="1" applyAlignment="1">
      <alignment horizontal="center" vertical="center"/>
    </xf>
    <xf numFmtId="0" fontId="86" fillId="0" borderId="26" xfId="7" applyFont="1" applyBorder="1" applyAlignment="1">
      <alignment horizontal="center" vertical="center"/>
    </xf>
    <xf numFmtId="0" fontId="86" fillId="0" borderId="6" xfId="7" applyFont="1" applyBorder="1" applyAlignment="1">
      <alignment horizontal="center" vertical="center"/>
    </xf>
    <xf numFmtId="182" fontId="86" fillId="2" borderId="1" xfId="7" applyNumberFormat="1" applyFont="1" applyFill="1" applyBorder="1" applyAlignment="1" applyProtection="1">
      <alignment horizontal="center" vertical="center"/>
      <protection locked="0"/>
    </xf>
    <xf numFmtId="49" fontId="86" fillId="2" borderId="1" xfId="7" applyNumberFormat="1" applyFont="1" applyFill="1" applyBorder="1" applyAlignment="1" applyProtection="1">
      <alignment horizontal="center" vertical="center"/>
      <protection locked="0"/>
    </xf>
    <xf numFmtId="0" fontId="91" fillId="2" borderId="50" xfId="0" applyFont="1" applyFill="1" applyBorder="1" applyAlignment="1" applyProtection="1">
      <alignment horizontal="left" vertical="center"/>
      <protection locked="0"/>
    </xf>
    <xf numFmtId="0" fontId="91" fillId="2" borderId="51" xfId="0" applyFont="1" applyFill="1" applyBorder="1" applyAlignment="1" applyProtection="1">
      <alignment horizontal="left" vertical="center"/>
      <protection locked="0"/>
    </xf>
    <xf numFmtId="0" fontId="91" fillId="2" borderId="52" xfId="0" applyFont="1" applyFill="1" applyBorder="1" applyAlignment="1" applyProtection="1">
      <alignment horizontal="left" vertical="center"/>
      <protection locked="0"/>
    </xf>
    <xf numFmtId="0" fontId="94" fillId="0" borderId="19" xfId="0" applyFont="1" applyBorder="1" applyAlignment="1">
      <alignment horizontal="left" vertical="top" wrapText="1"/>
    </xf>
    <xf numFmtId="0" fontId="94" fillId="0" borderId="11" xfId="0" applyFont="1" applyBorder="1" applyAlignment="1">
      <alignment horizontal="left" vertical="top"/>
    </xf>
    <xf numFmtId="0" fontId="94" fillId="0" borderId="20" xfId="0" applyFont="1" applyBorder="1" applyAlignment="1">
      <alignment horizontal="left" vertical="top"/>
    </xf>
    <xf numFmtId="0" fontId="94" fillId="0" borderId="15" xfId="0" applyFont="1" applyBorder="1" applyAlignment="1">
      <alignment horizontal="left" vertical="top"/>
    </xf>
    <xf numFmtId="0" fontId="94" fillId="0" borderId="0" xfId="0" applyFont="1" applyAlignment="1">
      <alignment horizontal="left" vertical="top"/>
    </xf>
    <xf numFmtId="0" fontId="94" fillId="0" borderId="21" xfId="0" applyFont="1" applyBorder="1" applyAlignment="1">
      <alignment horizontal="left" vertical="top"/>
    </xf>
    <xf numFmtId="0" fontId="86" fillId="2" borderId="2" xfId="7" applyFont="1" applyFill="1" applyBorder="1" applyAlignment="1" applyProtection="1">
      <alignment horizontal="left" vertical="center" shrinkToFit="1"/>
      <protection locked="0"/>
    </xf>
    <xf numFmtId="0" fontId="86" fillId="0" borderId="1" xfId="7" applyFont="1" applyBorder="1" applyAlignment="1">
      <alignment horizontal="center" vertical="center" shrinkToFit="1"/>
    </xf>
    <xf numFmtId="0" fontId="86" fillId="0" borderId="1" xfId="7" applyFont="1" applyBorder="1" applyAlignment="1">
      <alignment horizontal="center" vertical="center"/>
    </xf>
    <xf numFmtId="0" fontId="5" fillId="10" borderId="54" xfId="3" applyFont="1" applyFill="1" applyBorder="1" applyAlignment="1">
      <alignment horizontal="center" vertical="center" wrapText="1"/>
    </xf>
    <xf numFmtId="0" fontId="5" fillId="10" borderId="55" xfId="3" applyFont="1" applyFill="1" applyBorder="1" applyAlignment="1">
      <alignment horizontal="center" vertical="center" wrapText="1"/>
    </xf>
    <xf numFmtId="0" fontId="5" fillId="10" borderId="56" xfId="3" applyFont="1" applyFill="1" applyBorder="1" applyAlignment="1">
      <alignment horizontal="center" vertical="center" wrapText="1"/>
    </xf>
    <xf numFmtId="0" fontId="7" fillId="17" borderId="8" xfId="3" applyFont="1" applyFill="1" applyBorder="1" applyAlignment="1">
      <alignment horizontal="center" vertical="center" wrapText="1"/>
    </xf>
    <xf numFmtId="0" fontId="7" fillId="17" borderId="7" xfId="3" applyFont="1" applyFill="1" applyBorder="1" applyAlignment="1">
      <alignment horizontal="center" vertical="center" wrapText="1"/>
    </xf>
    <xf numFmtId="0" fontId="7" fillId="17" borderId="9" xfId="3" applyFont="1" applyFill="1" applyBorder="1" applyAlignment="1">
      <alignment horizontal="center" vertical="center" wrapText="1"/>
    </xf>
    <xf numFmtId="0" fontId="2" fillId="4" borderId="64" xfId="3" applyFont="1" applyFill="1" applyBorder="1" applyAlignment="1">
      <alignment horizontal="center" vertical="center"/>
    </xf>
    <xf numFmtId="0" fontId="2" fillId="4" borderId="65" xfId="3" applyFont="1" applyFill="1" applyBorder="1" applyAlignment="1">
      <alignment horizontal="center" vertical="center"/>
    </xf>
    <xf numFmtId="0" fontId="2" fillId="4" borderId="66" xfId="3" applyFont="1" applyFill="1" applyBorder="1" applyAlignment="1">
      <alignment horizontal="center" vertical="center"/>
    </xf>
    <xf numFmtId="0" fontId="2" fillId="4" borderId="8" xfId="3" applyFont="1" applyFill="1" applyBorder="1" applyAlignment="1">
      <alignment horizontal="center" vertical="center" wrapText="1"/>
    </xf>
    <xf numFmtId="0" fontId="2" fillId="4" borderId="7" xfId="3" applyFont="1" applyFill="1" applyBorder="1" applyAlignment="1">
      <alignment horizontal="center" vertical="center" wrapText="1"/>
    </xf>
    <xf numFmtId="0" fontId="2" fillId="4" borderId="9" xfId="3" applyFont="1" applyFill="1" applyBorder="1" applyAlignment="1">
      <alignment horizontal="center" vertical="center" wrapText="1"/>
    </xf>
    <xf numFmtId="0" fontId="38" fillId="0" borderId="50" xfId="3" applyFont="1" applyBorder="1" applyAlignment="1">
      <alignment horizontal="left" vertical="center" wrapText="1"/>
    </xf>
    <xf numFmtId="0" fontId="38" fillId="0" borderId="51" xfId="3" applyFont="1" applyBorder="1" applyAlignment="1">
      <alignment horizontal="left" vertical="center" wrapText="1"/>
    </xf>
    <xf numFmtId="0" fontId="38" fillId="0" borderId="52" xfId="3" applyFont="1" applyBorder="1" applyAlignment="1">
      <alignment horizontal="left" vertical="center" wrapText="1"/>
    </xf>
    <xf numFmtId="0" fontId="5" fillId="4" borderId="8" xfId="3" applyFont="1" applyFill="1" applyBorder="1" applyAlignment="1">
      <alignment horizontal="center" vertical="center" wrapText="1"/>
    </xf>
    <xf numFmtId="0" fontId="5" fillId="4" borderId="7" xfId="3" applyFont="1" applyFill="1" applyBorder="1" applyAlignment="1">
      <alignment horizontal="center" vertical="center" wrapText="1"/>
    </xf>
    <xf numFmtId="0" fontId="5" fillId="4" borderId="9"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4" borderId="8" xfId="3" applyFont="1" applyFill="1" applyBorder="1" applyAlignment="1">
      <alignment horizontal="center" vertical="center" wrapText="1"/>
    </xf>
    <xf numFmtId="0" fontId="7" fillId="4" borderId="7" xfId="3" applyFont="1" applyFill="1" applyBorder="1" applyAlignment="1">
      <alignment horizontal="center" vertical="center" wrapText="1"/>
    </xf>
    <xf numFmtId="0" fontId="7" fillId="4" borderId="9" xfId="3"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63" xfId="0" applyFont="1" applyBorder="1" applyAlignment="1">
      <alignment horizontal="center" vertical="center" shrinkToFit="1"/>
    </xf>
    <xf numFmtId="0" fontId="0" fillId="0" borderId="33" xfId="0"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3" fillId="0" borderId="0" xfId="3" applyFont="1" applyAlignment="1">
      <alignment horizontal="center"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6" xfId="0" applyBorder="1" applyAlignment="1">
      <alignment horizontal="center" vertical="center" shrinkToFit="1"/>
    </xf>
    <xf numFmtId="0" fontId="98" fillId="0" borderId="0" xfId="3" applyFont="1" applyAlignment="1">
      <alignment shrinkToFit="1"/>
    </xf>
    <xf numFmtId="0" fontId="0" fillId="3" borderId="2" xfId="3" applyFont="1" applyFill="1" applyBorder="1" applyAlignment="1" applyProtection="1">
      <alignment horizontal="center" vertical="center" shrinkToFit="1"/>
      <protection locked="0"/>
    </xf>
    <xf numFmtId="0" fontId="7" fillId="0" borderId="0" xfId="3" applyFont="1" applyAlignment="1">
      <alignment vertical="center" wrapText="1"/>
    </xf>
    <xf numFmtId="0" fontId="6" fillId="2" borderId="20" xfId="3" applyFont="1" applyFill="1" applyBorder="1" applyAlignment="1">
      <alignment horizontal="center" vertical="center" wrapText="1"/>
    </xf>
    <xf numFmtId="0" fontId="6" fillId="2" borderId="21" xfId="3" applyFont="1" applyFill="1" applyBorder="1" applyAlignment="1">
      <alignment horizontal="center" vertical="center" wrapText="1"/>
    </xf>
    <xf numFmtId="0" fontId="6" fillId="2" borderId="67" xfId="3" applyFont="1" applyFill="1" applyBorder="1" applyAlignment="1">
      <alignment horizontal="center" vertical="center" wrapText="1"/>
    </xf>
    <xf numFmtId="0" fontId="2" fillId="0" borderId="8" xfId="3" applyFont="1" applyBorder="1" applyAlignment="1">
      <alignment horizontal="center" vertical="center" wrapText="1"/>
    </xf>
    <xf numFmtId="0" fontId="2" fillId="0" borderId="7" xfId="3" applyFont="1" applyBorder="1" applyAlignment="1">
      <alignment horizontal="center" vertical="center" wrapText="1"/>
    </xf>
    <xf numFmtId="0" fontId="2" fillId="0" borderId="9" xfId="3" applyFont="1" applyBorder="1" applyAlignment="1">
      <alignment horizontal="center" vertical="center" wrapText="1"/>
    </xf>
    <xf numFmtId="0" fontId="2" fillId="2" borderId="8" xfId="3" applyFont="1" applyFill="1" applyBorder="1" applyAlignment="1">
      <alignment horizontal="left" vertical="center" wrapText="1"/>
    </xf>
    <xf numFmtId="0" fontId="2" fillId="2" borderId="7" xfId="3" applyFont="1" applyFill="1" applyBorder="1" applyAlignment="1">
      <alignment horizontal="left" vertical="center" wrapText="1"/>
    </xf>
    <xf numFmtId="0" fontId="2" fillId="2" borderId="9" xfId="3" applyFont="1" applyFill="1" applyBorder="1" applyAlignment="1">
      <alignment horizontal="left" vertical="center" wrapText="1"/>
    </xf>
    <xf numFmtId="0" fontId="5" fillId="7" borderId="8" xfId="3" applyFont="1" applyFill="1" applyBorder="1" applyAlignment="1">
      <alignment horizontal="center" vertical="center" wrapText="1"/>
    </xf>
    <xf numFmtId="0" fontId="5" fillId="7" borderId="7" xfId="3" applyFont="1" applyFill="1" applyBorder="1" applyAlignment="1">
      <alignment horizontal="center" vertical="center" wrapText="1"/>
    </xf>
    <xf numFmtId="0" fontId="5" fillId="7" borderId="9" xfId="3" applyFont="1" applyFill="1" applyBorder="1" applyAlignment="1">
      <alignment horizontal="center" vertical="center" wrapText="1"/>
    </xf>
    <xf numFmtId="0" fontId="7" fillId="0" borderId="8" xfId="3" applyFont="1" applyBorder="1" applyAlignment="1">
      <alignment horizontal="center" vertical="center" wrapText="1"/>
    </xf>
    <xf numFmtId="0" fontId="7" fillId="0" borderId="7" xfId="3" applyFont="1" applyBorder="1" applyAlignment="1">
      <alignment horizontal="center" vertical="center" wrapText="1"/>
    </xf>
    <xf numFmtId="0" fontId="7" fillId="0" borderId="9" xfId="3" applyFont="1" applyBorder="1" applyAlignment="1">
      <alignment horizontal="center" vertical="center" wrapText="1"/>
    </xf>
    <xf numFmtId="0" fontId="2" fillId="0" borderId="64" xfId="3" applyFont="1" applyBorder="1" applyAlignment="1">
      <alignment horizontal="center" vertical="center"/>
    </xf>
    <xf numFmtId="0" fontId="2" fillId="0" borderId="65" xfId="3" applyFont="1" applyBorder="1" applyAlignment="1">
      <alignment horizontal="center" vertical="center"/>
    </xf>
    <xf numFmtId="0" fontId="2" fillId="0" borderId="66" xfId="3" applyFont="1" applyBorder="1" applyAlignment="1">
      <alignment horizontal="center" vertical="center"/>
    </xf>
    <xf numFmtId="0" fontId="14" fillId="0" borderId="0" xfId="3" applyFont="1" applyAlignment="1">
      <alignment horizontal="left" vertical="center" shrinkToFit="1"/>
    </xf>
    <xf numFmtId="0" fontId="13" fillId="0" borderId="28" xfId="3" applyFont="1" applyBorder="1" applyAlignment="1" applyProtection="1">
      <alignment horizontal="center" vertical="center"/>
      <protection locked="0"/>
    </xf>
    <xf numFmtId="0" fontId="13" fillId="0" borderId="13" xfId="3" applyFont="1" applyBorder="1" applyAlignment="1" applyProtection="1">
      <alignment horizontal="center" vertical="center"/>
      <protection locked="0"/>
    </xf>
    <xf numFmtId="0" fontId="25" fillId="2" borderId="8" xfId="3" applyFont="1" applyFill="1" applyBorder="1" applyAlignment="1">
      <alignment horizontal="center" vertical="center" wrapText="1"/>
    </xf>
    <xf numFmtId="0" fontId="25" fillId="2" borderId="7"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26" fillId="0" borderId="0" xfId="1" applyFont="1" applyAlignment="1">
      <alignment horizontal="center" vertical="center"/>
    </xf>
    <xf numFmtId="0" fontId="27" fillId="0" borderId="2" xfId="1" applyFont="1" applyBorder="1" applyAlignment="1">
      <alignment horizontal="center" shrinkToFit="1"/>
    </xf>
    <xf numFmtId="0" fontId="27" fillId="0" borderId="18" xfId="1" applyFont="1" applyBorder="1" applyAlignment="1">
      <alignment horizontal="center" vertical="center"/>
    </xf>
    <xf numFmtId="0" fontId="27" fillId="0" borderId="9" xfId="1" applyFont="1" applyBorder="1" applyAlignment="1">
      <alignment horizontal="center" vertical="center"/>
    </xf>
    <xf numFmtId="0" fontId="27" fillId="0" borderId="18" xfId="1" applyFont="1" applyBorder="1" applyAlignment="1">
      <alignment horizontal="center" vertical="center" wrapText="1"/>
    </xf>
    <xf numFmtId="0" fontId="27" fillId="0" borderId="1" xfId="1" applyFont="1" applyBorder="1" applyAlignment="1">
      <alignment horizontal="center" vertical="center"/>
    </xf>
    <xf numFmtId="0" fontId="27" fillId="0" borderId="17" xfId="1" applyFont="1" applyBorder="1" applyAlignment="1">
      <alignment horizontal="center" vertical="center"/>
    </xf>
    <xf numFmtId="0" fontId="27" fillId="0" borderId="59" xfId="1" applyFont="1" applyBorder="1" applyAlignment="1">
      <alignment horizontal="center" vertical="center"/>
    </xf>
    <xf numFmtId="0" fontId="27" fillId="0" borderId="57" xfId="1" applyFont="1" applyBorder="1" applyAlignment="1">
      <alignment horizontal="center" vertical="center"/>
    </xf>
    <xf numFmtId="0" fontId="27" fillId="0" borderId="2" xfId="1" applyFont="1" applyBorder="1" applyAlignment="1">
      <alignment horizontal="center" vertical="center"/>
    </xf>
    <xf numFmtId="176" fontId="27" fillId="0" borderId="42" xfId="1" applyNumberFormat="1" applyFont="1" applyBorder="1" applyAlignment="1">
      <alignment horizontal="center" vertical="center"/>
    </xf>
    <xf numFmtId="176" fontId="27" fillId="0" borderId="41" xfId="1" applyNumberFormat="1" applyFont="1" applyBorder="1" applyAlignment="1">
      <alignment horizontal="center" vertical="center"/>
    </xf>
    <xf numFmtId="176" fontId="27" fillId="0" borderId="40" xfId="1" applyNumberFormat="1" applyFont="1" applyBorder="1" applyAlignment="1">
      <alignment horizontal="center" vertical="center"/>
    </xf>
    <xf numFmtId="49" fontId="27" fillId="0" borderId="39" xfId="1" applyNumberFormat="1" applyFont="1" applyBorder="1" applyAlignment="1">
      <alignment horizontal="center" vertical="center"/>
    </xf>
    <xf numFmtId="49" fontId="27" fillId="0" borderId="37" xfId="1" applyNumberFormat="1" applyFont="1" applyBorder="1" applyAlignment="1">
      <alignment horizontal="center" vertical="center"/>
    </xf>
    <xf numFmtId="0" fontId="27" fillId="0" borderId="38" xfId="1" applyFont="1" applyBorder="1" applyAlignment="1">
      <alignment vertical="center"/>
    </xf>
    <xf numFmtId="178" fontId="2" fillId="0" borderId="48" xfId="1" applyNumberFormat="1" applyBorder="1"/>
    <xf numFmtId="0" fontId="2" fillId="0" borderId="49" xfId="1" applyBorder="1"/>
    <xf numFmtId="176" fontId="27" fillId="0" borderId="18" xfId="1" applyNumberFormat="1" applyFont="1" applyBorder="1" applyAlignment="1">
      <alignment horizontal="center" vertical="center" textRotation="255"/>
    </xf>
    <xf numFmtId="176" fontId="27" fillId="0" borderId="7" xfId="1" applyNumberFormat="1" applyFont="1" applyBorder="1" applyAlignment="1">
      <alignment horizontal="center" vertical="center" textRotation="255"/>
    </xf>
    <xf numFmtId="176" fontId="27" fillId="0" borderId="9" xfId="1" applyNumberFormat="1" applyFont="1" applyBorder="1" applyAlignment="1">
      <alignment horizontal="center" vertical="center" textRotation="255"/>
    </xf>
    <xf numFmtId="0" fontId="30" fillId="0" borderId="18" xfId="1" applyFont="1" applyBorder="1" applyAlignment="1">
      <alignment horizontal="center" vertical="center"/>
    </xf>
    <xf numFmtId="0" fontId="30" fillId="0" borderId="7" xfId="1" applyFont="1" applyBorder="1" applyAlignment="1">
      <alignment horizontal="center" vertical="center"/>
    </xf>
    <xf numFmtId="178" fontId="29" fillId="0" borderId="1" xfId="1" applyNumberFormat="1" applyFont="1" applyBorder="1" applyAlignment="1">
      <alignment horizontal="right" vertical="center" shrinkToFit="1"/>
    </xf>
    <xf numFmtId="178" fontId="29" fillId="0" borderId="18" xfId="1" applyNumberFormat="1" applyFont="1" applyBorder="1" applyAlignment="1">
      <alignment horizontal="right" vertical="center" shrinkToFit="1"/>
    </xf>
    <xf numFmtId="178" fontId="29" fillId="0" borderId="7" xfId="1" applyNumberFormat="1" applyFont="1" applyBorder="1" applyAlignment="1">
      <alignment horizontal="right" vertical="center" shrinkToFit="1"/>
    </xf>
    <xf numFmtId="178" fontId="29" fillId="0" borderId="9" xfId="1" applyNumberFormat="1" applyFont="1" applyBorder="1" applyAlignment="1">
      <alignment horizontal="right" vertical="center" shrinkToFit="1"/>
    </xf>
    <xf numFmtId="176" fontId="27" fillId="0" borderId="29" xfId="1" applyNumberFormat="1" applyFont="1" applyBorder="1" applyAlignment="1">
      <alignment horizontal="right" vertical="center"/>
    </xf>
    <xf numFmtId="176" fontId="27" fillId="0" borderId="34" xfId="1" applyNumberFormat="1" applyFont="1" applyBorder="1" applyAlignment="1">
      <alignment horizontal="right" vertical="center"/>
    </xf>
    <xf numFmtId="176" fontId="27" fillId="0" borderId="16" xfId="1" applyNumberFormat="1" applyFont="1" applyBorder="1" applyAlignment="1">
      <alignment horizontal="right" vertical="center"/>
    </xf>
    <xf numFmtId="178" fontId="29" fillId="0" borderId="44" xfId="1" applyNumberFormat="1" applyFont="1" applyBorder="1" applyAlignment="1">
      <alignment horizontal="center" vertical="center"/>
    </xf>
    <xf numFmtId="178" fontId="29" fillId="0" borderId="43" xfId="1" applyNumberFormat="1" applyFont="1" applyBorder="1" applyAlignment="1">
      <alignment horizontal="center" vertical="center"/>
    </xf>
    <xf numFmtId="0" fontId="27" fillId="0" borderId="0" xfId="1" applyFont="1" applyAlignment="1">
      <alignment horizontal="left" vertical="center"/>
    </xf>
    <xf numFmtId="179" fontId="29" fillId="0" borderId="0" xfId="1" applyNumberFormat="1" applyFont="1" applyAlignment="1">
      <alignment horizontal="right" vertical="center"/>
    </xf>
    <xf numFmtId="49" fontId="27" fillId="0" borderId="0" xfId="1" applyNumberFormat="1" applyFont="1" applyAlignment="1">
      <alignment horizontal="center" vertical="center"/>
    </xf>
    <xf numFmtId="0" fontId="46" fillId="0" borderId="0" xfId="1" applyFont="1" applyAlignment="1">
      <alignment horizontal="center" vertical="center"/>
    </xf>
    <xf numFmtId="0" fontId="99" fillId="0" borderId="0" xfId="1" applyFont="1" applyAlignment="1">
      <alignment horizontal="left" vertical="center"/>
    </xf>
    <xf numFmtId="0" fontId="99" fillId="0" borderId="0" xfId="14" applyFont="1" applyAlignment="1">
      <alignment horizontal="left" vertical="center"/>
    </xf>
    <xf numFmtId="0" fontId="9" fillId="0" borderId="0" xfId="1" applyFont="1" applyAlignment="1">
      <alignment horizontal="left" vertical="center" shrinkToFit="1"/>
    </xf>
    <xf numFmtId="184" fontId="9" fillId="0" borderId="0" xfId="1" applyNumberFormat="1" applyFont="1" applyAlignment="1">
      <alignment horizontal="left" vertical="center" shrinkToFit="1"/>
    </xf>
    <xf numFmtId="0" fontId="27" fillId="0" borderId="0" xfId="1" applyFont="1" applyAlignment="1">
      <alignment horizontal="left" vertical="center" wrapText="1"/>
    </xf>
    <xf numFmtId="0" fontId="9" fillId="0" borderId="0" xfId="1" applyFont="1" applyAlignment="1">
      <alignment horizontal="left" vertical="center" wrapText="1"/>
    </xf>
    <xf numFmtId="0" fontId="99" fillId="0" borderId="0" xfId="14" applyFont="1" applyAlignment="1">
      <alignment horizontal="left" vertical="center" shrinkToFit="1"/>
    </xf>
    <xf numFmtId="0" fontId="27" fillId="0" borderId="0" xfId="1" applyFont="1" applyAlignment="1">
      <alignment horizontal="left" vertical="center" shrinkToFit="1"/>
    </xf>
    <xf numFmtId="0" fontId="9" fillId="0" borderId="0" xfId="1" applyFont="1" applyAlignment="1">
      <alignment horizontal="left" vertical="center"/>
    </xf>
    <xf numFmtId="0" fontId="9" fillId="0" borderId="0" xfId="14" applyFont="1" applyAlignment="1">
      <alignment horizontal="left" vertical="center"/>
    </xf>
    <xf numFmtId="0" fontId="27" fillId="0" borderId="0" xfId="14" applyFont="1" applyAlignment="1">
      <alignment horizontal="left" vertical="center"/>
    </xf>
    <xf numFmtId="0" fontId="101" fillId="14" borderId="0" xfId="23" applyFont="1" applyFill="1" applyAlignment="1">
      <alignment horizontal="center"/>
    </xf>
    <xf numFmtId="0" fontId="101" fillId="10" borderId="0" xfId="23" applyFont="1" applyFill="1" applyAlignment="1">
      <alignment horizontal="center"/>
    </xf>
    <xf numFmtId="0" fontId="101" fillId="11" borderId="0" xfId="23" applyFont="1" applyFill="1" applyAlignment="1">
      <alignment horizontal="center"/>
    </xf>
    <xf numFmtId="0" fontId="101" fillId="2" borderId="0" xfId="23" applyFont="1" applyFill="1" applyAlignment="1">
      <alignment horizontal="center"/>
    </xf>
    <xf numFmtId="0" fontId="101" fillId="12" borderId="0" xfId="23" applyFont="1" applyFill="1" applyAlignment="1">
      <alignment horizontal="center"/>
    </xf>
    <xf numFmtId="0" fontId="101" fillId="13" borderId="0" xfId="23" applyFont="1" applyFill="1" applyAlignment="1">
      <alignment horizontal="center"/>
    </xf>
    <xf numFmtId="0" fontId="0" fillId="0" borderId="57" xfId="0" applyBorder="1" applyAlignment="1">
      <alignment horizontal="center" vertical="center" shrinkToFit="1"/>
    </xf>
    <xf numFmtId="0" fontId="0" fillId="0" borderId="2" xfId="0" applyBorder="1" applyAlignment="1">
      <alignment horizontal="center" vertical="center" shrinkToFit="1"/>
    </xf>
    <xf numFmtId="0" fontId="0" fillId="0" borderId="45" xfId="0" applyBorder="1" applyAlignment="1">
      <alignment horizontal="center" vertical="center" shrinkToFit="1"/>
    </xf>
    <xf numFmtId="0" fontId="0" fillId="0" borderId="49" xfId="0" applyBorder="1" applyAlignment="1">
      <alignment horizontal="center" vertical="center" shrinkToFit="1"/>
    </xf>
    <xf numFmtId="0" fontId="0" fillId="0" borderId="0" xfId="0" applyAlignment="1">
      <alignment horizontal="center" vertical="center" shrinkToFit="1"/>
    </xf>
    <xf numFmtId="0" fontId="0" fillId="0" borderId="48" xfId="0" applyBorder="1" applyAlignment="1">
      <alignment horizontal="center" vertical="center" shrinkToFit="1"/>
    </xf>
    <xf numFmtId="0" fontId="0" fillId="16" borderId="49" xfId="0" applyFill="1" applyBorder="1" applyAlignment="1">
      <alignment horizontal="left" vertical="center" wrapText="1"/>
    </xf>
    <xf numFmtId="0" fontId="0" fillId="16" borderId="26" xfId="0" applyFill="1" applyBorder="1" applyAlignment="1">
      <alignment horizontal="center" vertical="center"/>
    </xf>
    <xf numFmtId="0" fontId="0" fillId="16" borderId="59" xfId="0" applyFill="1" applyBorder="1" applyAlignment="1">
      <alignment horizontal="center" vertical="center"/>
    </xf>
    <xf numFmtId="0" fontId="0" fillId="16" borderId="2" xfId="0" applyFill="1" applyBorder="1" applyAlignment="1">
      <alignment horizontal="center" vertical="center"/>
    </xf>
    <xf numFmtId="0" fontId="0" fillId="16" borderId="1" xfId="0" applyFill="1" applyBorder="1" applyAlignment="1">
      <alignment horizontal="center" vertical="center"/>
    </xf>
    <xf numFmtId="0" fontId="0" fillId="16" borderId="25" xfId="0" applyFill="1" applyBorder="1" applyAlignment="1">
      <alignment horizontal="center" vertical="center"/>
    </xf>
    <xf numFmtId="0" fontId="0" fillId="16" borderId="60" xfId="0" applyFill="1" applyBorder="1" applyAlignment="1">
      <alignment horizontal="center" vertical="center"/>
    </xf>
    <xf numFmtId="0" fontId="0" fillId="16" borderId="6" xfId="0" applyFill="1" applyBorder="1" applyAlignment="1">
      <alignment horizontal="center" vertical="center"/>
    </xf>
    <xf numFmtId="0" fontId="0" fillId="0" borderId="17" xfId="0" applyBorder="1" applyAlignment="1">
      <alignment horizontal="center" vertical="center" shrinkToFit="1"/>
    </xf>
    <xf numFmtId="0" fontId="0" fillId="0" borderId="59" xfId="0" applyBorder="1" applyAlignment="1">
      <alignment horizontal="center" vertical="center" shrinkToFit="1"/>
    </xf>
    <xf numFmtId="0" fontId="0" fillId="0" borderId="58" xfId="0" applyBorder="1" applyAlignment="1">
      <alignment horizontal="center" vertical="center" shrinkToFit="1"/>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52" fillId="7" borderId="1" xfId="0" applyFont="1" applyFill="1" applyBorder="1" applyAlignment="1">
      <alignment horizontal="center" vertical="center"/>
    </xf>
    <xf numFmtId="0" fontId="52" fillId="7" borderId="1" xfId="0" applyFont="1" applyFill="1" applyBorder="1" applyAlignment="1">
      <alignment horizontal="center" vertical="center" textRotation="255" shrinkToFit="1"/>
    </xf>
    <xf numFmtId="0" fontId="52" fillId="7" borderId="1" xfId="0" applyFont="1" applyFill="1" applyBorder="1" applyAlignment="1">
      <alignment horizontal="center" vertical="center" textRotation="255" wrapText="1" shrinkToFit="1"/>
    </xf>
  </cellXfs>
  <cellStyles count="26">
    <cellStyle name="パーセント 2" xfId="17" xr:uid="{00000000-0005-0000-0000-000000000000}"/>
    <cellStyle name="桁区切り" xfId="12" builtinId="6"/>
    <cellStyle name="桁区切り 2" xfId="2" xr:uid="{00000000-0005-0000-0000-000003000000}"/>
    <cellStyle name="桁区切り 3" xfId="13" xr:uid="{00000000-0005-0000-0000-000004000000}"/>
    <cellStyle name="桁区切り 4" xfId="16" xr:uid="{00000000-0005-0000-0000-000005000000}"/>
    <cellStyle name="標準" xfId="0" builtinId="0"/>
    <cellStyle name="標準 10" xfId="18" xr:uid="{00000000-0005-0000-0000-000007000000}"/>
    <cellStyle name="標準 14" xfId="15" xr:uid="{00000000-0005-0000-0000-000008000000}"/>
    <cellStyle name="標準 2" xfId="1" xr:uid="{00000000-0005-0000-0000-000009000000}"/>
    <cellStyle name="標準 2 2" xfId="19" xr:uid="{00000000-0005-0000-0000-00000A000000}"/>
    <cellStyle name="標準 2 2 2" xfId="20" xr:uid="{00000000-0005-0000-0000-00000B000000}"/>
    <cellStyle name="標準 2 3" xfId="21" xr:uid="{00000000-0005-0000-0000-00000C000000}"/>
    <cellStyle name="標準 3" xfId="6" xr:uid="{00000000-0005-0000-0000-00000D000000}"/>
    <cellStyle name="標準 3 4" xfId="23" xr:uid="{9B635789-7DC6-4BA3-92B5-C66487ACB883}"/>
    <cellStyle name="標準 4" xfId="7" xr:uid="{00000000-0005-0000-0000-00000E000000}"/>
    <cellStyle name="標準 4 2" xfId="22" xr:uid="{00000000-0005-0000-0000-00000F000000}"/>
    <cellStyle name="標準 4 3" xfId="25" xr:uid="{E1F07EB7-69DB-47AA-85C3-28FE15C60C25}"/>
    <cellStyle name="標準 5" xfId="8" xr:uid="{00000000-0005-0000-0000-000010000000}"/>
    <cellStyle name="標準 6" xfId="9" xr:uid="{00000000-0005-0000-0000-000011000000}"/>
    <cellStyle name="標準 6 2" xfId="24" xr:uid="{C952B4B1-2F80-4A98-B7CE-F9B9B1D0B606}"/>
    <cellStyle name="標準 7" xfId="5" xr:uid="{00000000-0005-0000-0000-000012000000}"/>
    <cellStyle name="標準 8" xfId="10" xr:uid="{00000000-0005-0000-0000-000013000000}"/>
    <cellStyle name="標準 9" xfId="11" xr:uid="{00000000-0005-0000-0000-000014000000}"/>
    <cellStyle name="標準_Sheet1" xfId="4" xr:uid="{00000000-0005-0000-0000-000015000000}"/>
    <cellStyle name="標準_Sheet1_確定通知 (2)" xfId="14" xr:uid="{00000000-0005-0000-0000-000016000000}"/>
    <cellStyle name="標準_職員名簿" xfId="3" xr:uid="{00000000-0005-0000-0000-000017000000}"/>
  </cellStyles>
  <dxfs count="12">
    <dxf>
      <fill>
        <patternFill>
          <bgColor rgb="FFFFFF00"/>
        </patternFill>
      </fill>
    </dxf>
    <dxf>
      <fill>
        <patternFill>
          <bgColor rgb="FFFF0000"/>
        </patternFill>
      </fill>
    </dxf>
    <dxf>
      <fill>
        <patternFill>
          <bgColor rgb="FFFFFF99"/>
        </patternFill>
      </fill>
    </dxf>
    <dxf>
      <fill>
        <patternFill>
          <bgColor rgb="FFFFFF99"/>
        </patternFill>
      </fill>
    </dxf>
    <dxf>
      <font>
        <b/>
        <i val="0"/>
        <color theme="0"/>
      </font>
      <fill>
        <patternFill>
          <bgColor rgb="FFFF0000"/>
        </patternFill>
      </fill>
    </dxf>
    <dxf>
      <font>
        <color theme="1"/>
      </font>
      <fill>
        <patternFill>
          <bgColor rgb="FFFFFF00"/>
        </patternFill>
      </fill>
    </dxf>
    <dxf>
      <font>
        <color theme="1"/>
      </font>
      <fill>
        <patternFill>
          <bgColor rgb="FFFFFF00"/>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00FF"/>
      <color rgb="FFFF99FF"/>
      <color rgb="FFFFFF66"/>
      <color rgb="FFFFFFCC"/>
      <color rgb="FF00FFFF"/>
      <color rgb="FF66FF66"/>
      <color rgb="FF66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8761</xdr:colOff>
      <xdr:row>1</xdr:row>
      <xdr:rowOff>82240</xdr:rowOff>
    </xdr:from>
    <xdr:to>
      <xdr:col>5</xdr:col>
      <xdr:colOff>142039</xdr:colOff>
      <xdr:row>1</xdr:row>
      <xdr:rowOff>456436</xdr:rowOff>
    </xdr:to>
    <xdr:sp macro="" textlink="">
      <xdr:nvSpPr>
        <xdr:cNvPr id="2" name="テキスト ボックス 1">
          <a:extLst>
            <a:ext uri="{FF2B5EF4-FFF2-40B4-BE49-F238E27FC236}">
              <a16:creationId xmlns:a16="http://schemas.microsoft.com/office/drawing/2014/main" id="{E8361F99-0949-4A1F-AF66-8AFFFE894691}"/>
            </a:ext>
          </a:extLst>
        </xdr:cNvPr>
        <xdr:cNvSpPr txBox="1"/>
      </xdr:nvSpPr>
      <xdr:spPr>
        <a:xfrm>
          <a:off x="485011" y="366319"/>
          <a:ext cx="1904594" cy="374196"/>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Meiryo UI" panose="020B0604030504040204" pitchFamily="50" charset="-128"/>
              <a:ea typeface="Meiryo UI" panose="020B0604030504040204" pitchFamily="50" charset="-128"/>
            </a:rPr>
            <a:t>黄色セル：入力願います</a:t>
          </a:r>
        </a:p>
      </xdr:txBody>
    </xdr:sp>
    <xdr:clientData/>
  </xdr:twoCellAnchor>
  <xdr:twoCellAnchor>
    <xdr:from>
      <xdr:col>8</xdr:col>
      <xdr:colOff>269933</xdr:colOff>
      <xdr:row>25</xdr:row>
      <xdr:rowOff>196376</xdr:rowOff>
    </xdr:from>
    <xdr:to>
      <xdr:col>18</xdr:col>
      <xdr:colOff>100264</xdr:colOff>
      <xdr:row>30</xdr:row>
      <xdr:rowOff>58487</xdr:rowOff>
    </xdr:to>
    <xdr:sp macro="" textlink="">
      <xdr:nvSpPr>
        <xdr:cNvPr id="3" name="吹き出し: 四角形 2">
          <a:extLst>
            <a:ext uri="{FF2B5EF4-FFF2-40B4-BE49-F238E27FC236}">
              <a16:creationId xmlns:a16="http://schemas.microsoft.com/office/drawing/2014/main" id="{AE4FEA4D-12E1-46DC-A04D-33A282D78BC7}"/>
            </a:ext>
          </a:extLst>
        </xdr:cNvPr>
        <xdr:cNvSpPr/>
      </xdr:nvSpPr>
      <xdr:spPr>
        <a:xfrm>
          <a:off x="3971315" y="7432034"/>
          <a:ext cx="4918686" cy="1282506"/>
        </a:xfrm>
        <a:prstGeom prst="wedgeRectCallout">
          <a:avLst>
            <a:gd name="adj1" fmla="val 19904"/>
            <a:gd name="adj2" fmla="val -9071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【R1</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R6</a:t>
          </a:r>
          <a:r>
            <a:rPr kumimoji="1" lang="ja-JP" altLang="en-US" sz="1200" b="1">
              <a:solidFill>
                <a:sysClr val="windowText" lastClr="000000"/>
              </a:solidFill>
              <a:latin typeface="Meiryo UI" panose="020B0604030504040204" pitchFamily="50" charset="-128"/>
              <a:ea typeface="Meiryo UI" panose="020B0604030504040204" pitchFamily="50" charset="-128"/>
            </a:rPr>
            <a:t>年度に戻入が発生した園へのお知らせ</a:t>
          </a:r>
          <a:r>
            <a:rPr kumimoji="1" lang="en-US" altLang="ja-JP" sz="12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通常最大</a:t>
          </a:r>
          <a:r>
            <a:rPr kumimoji="1" lang="en-US" altLang="ja-JP" sz="1200" b="1">
              <a:solidFill>
                <a:sysClr val="windowText" lastClr="000000"/>
              </a:solidFill>
              <a:latin typeface="Meiryo UI" panose="020B0604030504040204" pitchFamily="50" charset="-128"/>
              <a:ea typeface="Meiryo UI" panose="020B0604030504040204" pitchFamily="50" charset="-128"/>
            </a:rPr>
            <a:t>11</a:t>
          </a:r>
          <a:r>
            <a:rPr kumimoji="1" lang="ja-JP" altLang="en-US" sz="1200" b="1">
              <a:solidFill>
                <a:sysClr val="windowText" lastClr="000000"/>
              </a:solidFill>
              <a:latin typeface="Meiryo UI" panose="020B0604030504040204" pitchFamily="50" charset="-128"/>
              <a:ea typeface="Meiryo UI" panose="020B0604030504040204" pitchFamily="50" charset="-128"/>
            </a:rPr>
            <a:t>か月分としていますが、</a:t>
          </a:r>
          <a:r>
            <a:rPr kumimoji="1" lang="en-US" altLang="ja-JP" sz="1200" b="1">
              <a:solidFill>
                <a:srgbClr val="FF0000"/>
              </a:solidFill>
              <a:latin typeface="Meiryo UI" panose="020B0604030504040204" pitchFamily="50" charset="-128"/>
              <a:ea typeface="Meiryo UI" panose="020B0604030504040204" pitchFamily="50" charset="-128"/>
            </a:rPr>
            <a:t>R</a:t>
          </a:r>
          <a:r>
            <a:rPr kumimoji="1" lang="ja-JP" altLang="en-US" sz="1200" b="1">
              <a:solidFill>
                <a:srgbClr val="FF0000"/>
              </a:solidFill>
              <a:latin typeface="Meiryo UI" panose="020B0604030504040204" pitchFamily="50" charset="-128"/>
              <a:ea typeface="Meiryo UI" panose="020B0604030504040204" pitchFamily="50" charset="-128"/>
            </a:rPr>
            <a:t>１～</a:t>
          </a:r>
          <a:r>
            <a:rPr kumimoji="1" lang="en-US" altLang="ja-JP" sz="1200" b="1">
              <a:solidFill>
                <a:srgbClr val="FF0000"/>
              </a:solidFill>
              <a:latin typeface="Meiryo UI" panose="020B0604030504040204" pitchFamily="50" charset="-128"/>
              <a:ea typeface="Meiryo UI" panose="020B0604030504040204" pitchFamily="50" charset="-128"/>
            </a:rPr>
            <a:t>R6</a:t>
          </a:r>
          <a:r>
            <a:rPr kumimoji="1" lang="ja-JP" altLang="en-US" sz="1200" b="1">
              <a:solidFill>
                <a:srgbClr val="FF0000"/>
              </a:solidFill>
              <a:latin typeface="Meiryo UI" panose="020B0604030504040204" pitchFamily="50" charset="-128"/>
              <a:ea typeface="Meiryo UI" panose="020B0604030504040204" pitchFamily="50" charset="-128"/>
            </a:rPr>
            <a:t>年度において戻入が発生した園は８か月までの表示</a:t>
          </a:r>
          <a:r>
            <a:rPr kumimoji="1" lang="ja-JP" altLang="en-US" sz="1200" b="1">
              <a:solidFill>
                <a:sysClr val="windowText" lastClr="000000"/>
              </a:solidFill>
              <a:latin typeface="Meiryo UI" panose="020B0604030504040204" pitchFamily="50" charset="-128"/>
              <a:ea typeface="Meiryo UI" panose="020B0604030504040204" pitchFamily="50" charset="-128"/>
            </a:rPr>
            <a:t>としています。９か月以上の概算払いを希望される場合はご連絡ください。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79099</xdr:colOff>
      <xdr:row>0</xdr:row>
      <xdr:rowOff>104775</xdr:rowOff>
    </xdr:from>
    <xdr:to>
      <xdr:col>4</xdr:col>
      <xdr:colOff>717176</xdr:colOff>
      <xdr:row>0</xdr:row>
      <xdr:rowOff>523875</xdr:rowOff>
    </xdr:to>
    <xdr:sp macro="" textlink="">
      <xdr:nvSpPr>
        <xdr:cNvPr id="2" name="角丸四角形 1">
          <a:extLst>
            <a:ext uri="{FF2B5EF4-FFF2-40B4-BE49-F238E27FC236}">
              <a16:creationId xmlns:a16="http://schemas.microsoft.com/office/drawing/2014/main" id="{CD770C47-CDA0-4891-9557-6D23C499CFDB}"/>
            </a:ext>
          </a:extLst>
        </xdr:cNvPr>
        <xdr:cNvSpPr/>
      </xdr:nvSpPr>
      <xdr:spPr bwMode="auto">
        <a:xfrm>
          <a:off x="79099" y="104775"/>
          <a:ext cx="2580430" cy="419100"/>
        </a:xfrm>
        <a:prstGeom prst="roundRect">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600">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1</xdr:col>
      <xdr:colOff>52667</xdr:colOff>
      <xdr:row>5</xdr:row>
      <xdr:rowOff>20171</xdr:rowOff>
    </xdr:from>
    <xdr:to>
      <xdr:col>1</xdr:col>
      <xdr:colOff>377078</xdr:colOff>
      <xdr:row>6</xdr:row>
      <xdr:rowOff>54350</xdr:rowOff>
    </xdr:to>
    <xdr:sp macro="" textlink="">
      <xdr:nvSpPr>
        <xdr:cNvPr id="4" name="正方形/長方形 3">
          <a:extLst>
            <a:ext uri="{FF2B5EF4-FFF2-40B4-BE49-F238E27FC236}">
              <a16:creationId xmlns:a16="http://schemas.microsoft.com/office/drawing/2014/main" id="{7CDB3067-0D2D-47D1-81D7-CEA6870C7BFA}"/>
            </a:ext>
          </a:extLst>
        </xdr:cNvPr>
        <xdr:cNvSpPr/>
      </xdr:nvSpPr>
      <xdr:spPr>
        <a:xfrm>
          <a:off x="310402" y="1488142"/>
          <a:ext cx="324411" cy="25829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①</a:t>
          </a:r>
        </a:p>
      </xdr:txBody>
    </xdr:sp>
    <xdr:clientData/>
  </xdr:twoCellAnchor>
  <xdr:twoCellAnchor>
    <xdr:from>
      <xdr:col>1</xdr:col>
      <xdr:colOff>841562</xdr:colOff>
      <xdr:row>5</xdr:row>
      <xdr:rowOff>-1</xdr:rowOff>
    </xdr:from>
    <xdr:to>
      <xdr:col>2</xdr:col>
      <xdr:colOff>246531</xdr:colOff>
      <xdr:row>6</xdr:row>
      <xdr:rowOff>142316</xdr:rowOff>
    </xdr:to>
    <xdr:sp macro="" textlink="">
      <xdr:nvSpPr>
        <xdr:cNvPr id="16" name="正方形/長方形 15">
          <a:extLst>
            <a:ext uri="{FF2B5EF4-FFF2-40B4-BE49-F238E27FC236}">
              <a16:creationId xmlns:a16="http://schemas.microsoft.com/office/drawing/2014/main" id="{9FED1B17-4E35-4EB2-8A90-3D42043175A8}"/>
            </a:ext>
          </a:extLst>
        </xdr:cNvPr>
        <xdr:cNvSpPr/>
      </xdr:nvSpPr>
      <xdr:spPr>
        <a:xfrm>
          <a:off x="1099297" y="1467970"/>
          <a:ext cx="267822" cy="3664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②</a:t>
          </a:r>
        </a:p>
      </xdr:txBody>
    </xdr:sp>
    <xdr:clientData/>
  </xdr:twoCellAnchor>
  <xdr:twoCellAnchor>
    <xdr:from>
      <xdr:col>2</xdr:col>
      <xdr:colOff>488576</xdr:colOff>
      <xdr:row>4</xdr:row>
      <xdr:rowOff>89648</xdr:rowOff>
    </xdr:from>
    <xdr:to>
      <xdr:col>3</xdr:col>
      <xdr:colOff>280147</xdr:colOff>
      <xdr:row>6</xdr:row>
      <xdr:rowOff>44825</xdr:rowOff>
    </xdr:to>
    <xdr:sp macro="" textlink="">
      <xdr:nvSpPr>
        <xdr:cNvPr id="17" name="正方形/長方形 16">
          <a:extLst>
            <a:ext uri="{FF2B5EF4-FFF2-40B4-BE49-F238E27FC236}">
              <a16:creationId xmlns:a16="http://schemas.microsoft.com/office/drawing/2014/main" id="{7AF9F508-A31D-4724-8083-447A3F919CE0}"/>
            </a:ext>
          </a:extLst>
        </xdr:cNvPr>
        <xdr:cNvSpPr/>
      </xdr:nvSpPr>
      <xdr:spPr>
        <a:xfrm>
          <a:off x="1609164" y="1456766"/>
          <a:ext cx="329454"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③</a:t>
          </a:r>
        </a:p>
      </xdr:txBody>
    </xdr:sp>
    <xdr:clientData/>
  </xdr:twoCellAnchor>
  <xdr:twoCellAnchor>
    <xdr:from>
      <xdr:col>7</xdr:col>
      <xdr:colOff>6722</xdr:colOff>
      <xdr:row>5</xdr:row>
      <xdr:rowOff>26613</xdr:rowOff>
    </xdr:from>
    <xdr:to>
      <xdr:col>7</xdr:col>
      <xdr:colOff>333935</xdr:colOff>
      <xdr:row>6</xdr:row>
      <xdr:rowOff>65275</xdr:rowOff>
    </xdr:to>
    <xdr:sp macro="" textlink="">
      <xdr:nvSpPr>
        <xdr:cNvPr id="20" name="正方形/長方形 19">
          <a:extLst>
            <a:ext uri="{FF2B5EF4-FFF2-40B4-BE49-F238E27FC236}">
              <a16:creationId xmlns:a16="http://schemas.microsoft.com/office/drawing/2014/main" id="{D3E2ACE6-0C79-453A-B205-A0618411324D}"/>
            </a:ext>
          </a:extLst>
        </xdr:cNvPr>
        <xdr:cNvSpPr/>
      </xdr:nvSpPr>
      <xdr:spPr>
        <a:xfrm>
          <a:off x="4419972" y="1487113"/>
          <a:ext cx="327213" cy="268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⑥</a:t>
          </a:r>
        </a:p>
      </xdr:txBody>
    </xdr:sp>
    <xdr:clientData/>
  </xdr:twoCellAnchor>
  <xdr:twoCellAnchor>
    <xdr:from>
      <xdr:col>8</xdr:col>
      <xdr:colOff>26144</xdr:colOff>
      <xdr:row>4</xdr:row>
      <xdr:rowOff>56683</xdr:rowOff>
    </xdr:from>
    <xdr:to>
      <xdr:col>8</xdr:col>
      <xdr:colOff>320859</xdr:colOff>
      <xdr:row>6</xdr:row>
      <xdr:rowOff>95</xdr:rowOff>
    </xdr:to>
    <xdr:sp macro="" textlink="">
      <xdr:nvSpPr>
        <xdr:cNvPr id="22" name="正方形/長方形 21">
          <a:extLst>
            <a:ext uri="{FF2B5EF4-FFF2-40B4-BE49-F238E27FC236}">
              <a16:creationId xmlns:a16="http://schemas.microsoft.com/office/drawing/2014/main" id="{D20839E9-0049-4B2B-ABDB-D0F40EA882D3}"/>
            </a:ext>
          </a:extLst>
        </xdr:cNvPr>
        <xdr:cNvSpPr/>
      </xdr:nvSpPr>
      <xdr:spPr>
        <a:xfrm>
          <a:off x="4804519" y="1421933"/>
          <a:ext cx="294715" cy="268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⑦①</a:t>
          </a:r>
        </a:p>
      </xdr:txBody>
    </xdr:sp>
    <xdr:clientData/>
  </xdr:twoCellAnchor>
  <xdr:twoCellAnchor>
    <xdr:from>
      <xdr:col>9</xdr:col>
      <xdr:colOff>8870</xdr:colOff>
      <xdr:row>4</xdr:row>
      <xdr:rowOff>54256</xdr:rowOff>
    </xdr:from>
    <xdr:to>
      <xdr:col>9</xdr:col>
      <xdr:colOff>309937</xdr:colOff>
      <xdr:row>5</xdr:row>
      <xdr:rowOff>224120</xdr:rowOff>
    </xdr:to>
    <xdr:sp macro="" textlink="">
      <xdr:nvSpPr>
        <xdr:cNvPr id="23" name="正方形/長方形 22">
          <a:extLst>
            <a:ext uri="{FF2B5EF4-FFF2-40B4-BE49-F238E27FC236}">
              <a16:creationId xmlns:a16="http://schemas.microsoft.com/office/drawing/2014/main" id="{464799CD-F185-4C07-ADDA-7847D0B42A6C}"/>
            </a:ext>
          </a:extLst>
        </xdr:cNvPr>
        <xdr:cNvSpPr/>
      </xdr:nvSpPr>
      <xdr:spPr>
        <a:xfrm>
          <a:off x="5152370" y="1419506"/>
          <a:ext cx="301067" cy="2651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⑧</a:t>
          </a:r>
        </a:p>
      </xdr:txBody>
    </xdr:sp>
    <xdr:clientData/>
  </xdr:twoCellAnchor>
  <xdr:twoCellAnchor>
    <xdr:from>
      <xdr:col>10</xdr:col>
      <xdr:colOff>55563</xdr:colOff>
      <xdr:row>4</xdr:row>
      <xdr:rowOff>87405</xdr:rowOff>
    </xdr:from>
    <xdr:to>
      <xdr:col>10</xdr:col>
      <xdr:colOff>379974</xdr:colOff>
      <xdr:row>6</xdr:row>
      <xdr:rowOff>20731</xdr:rowOff>
    </xdr:to>
    <xdr:sp macro="" textlink="">
      <xdr:nvSpPr>
        <xdr:cNvPr id="24" name="正方形/長方形 23">
          <a:extLst>
            <a:ext uri="{FF2B5EF4-FFF2-40B4-BE49-F238E27FC236}">
              <a16:creationId xmlns:a16="http://schemas.microsoft.com/office/drawing/2014/main" id="{1B55092A-A1A5-4EA3-A81F-7CA6933A7F97}"/>
            </a:ext>
          </a:extLst>
        </xdr:cNvPr>
        <xdr:cNvSpPr/>
      </xdr:nvSpPr>
      <xdr:spPr>
        <a:xfrm>
          <a:off x="5659438" y="1452655"/>
          <a:ext cx="324411" cy="258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⑨</a:t>
          </a:r>
        </a:p>
      </xdr:txBody>
    </xdr:sp>
    <xdr:clientData/>
  </xdr:twoCellAnchor>
  <xdr:twoCellAnchor>
    <xdr:from>
      <xdr:col>11</xdr:col>
      <xdr:colOff>137177</xdr:colOff>
      <xdr:row>4</xdr:row>
      <xdr:rowOff>61913</xdr:rowOff>
    </xdr:from>
    <xdr:to>
      <xdr:col>11</xdr:col>
      <xdr:colOff>424048</xdr:colOff>
      <xdr:row>5</xdr:row>
      <xdr:rowOff>225427</xdr:rowOff>
    </xdr:to>
    <xdr:sp macro="" textlink="">
      <xdr:nvSpPr>
        <xdr:cNvPr id="26" name="正方形/長方形 25">
          <a:extLst>
            <a:ext uri="{FF2B5EF4-FFF2-40B4-BE49-F238E27FC236}">
              <a16:creationId xmlns:a16="http://schemas.microsoft.com/office/drawing/2014/main" id="{C036A849-CBEE-41ED-B117-D9913ECC7070}"/>
            </a:ext>
          </a:extLst>
        </xdr:cNvPr>
        <xdr:cNvSpPr/>
      </xdr:nvSpPr>
      <xdr:spPr>
        <a:xfrm>
          <a:off x="6225240" y="1427163"/>
          <a:ext cx="286871" cy="258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⑩</a:t>
          </a:r>
        </a:p>
      </xdr:txBody>
    </xdr:sp>
    <xdr:clientData/>
  </xdr:twoCellAnchor>
  <xdr:twoCellAnchor>
    <xdr:from>
      <xdr:col>12</xdr:col>
      <xdr:colOff>94596</xdr:colOff>
      <xdr:row>5</xdr:row>
      <xdr:rowOff>15970</xdr:rowOff>
    </xdr:from>
    <xdr:to>
      <xdr:col>12</xdr:col>
      <xdr:colOff>395569</xdr:colOff>
      <xdr:row>6</xdr:row>
      <xdr:rowOff>44546</xdr:rowOff>
    </xdr:to>
    <xdr:sp macro="" textlink="">
      <xdr:nvSpPr>
        <xdr:cNvPr id="27" name="正方形/長方形 26">
          <a:extLst>
            <a:ext uri="{FF2B5EF4-FFF2-40B4-BE49-F238E27FC236}">
              <a16:creationId xmlns:a16="http://schemas.microsoft.com/office/drawing/2014/main" id="{1DE7AE35-DF76-490A-870C-4FA1CA3C0DC8}"/>
            </a:ext>
          </a:extLst>
        </xdr:cNvPr>
        <xdr:cNvSpPr/>
      </xdr:nvSpPr>
      <xdr:spPr>
        <a:xfrm>
          <a:off x="6770034" y="1476470"/>
          <a:ext cx="300973" cy="2587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⑪</a:t>
          </a:r>
        </a:p>
      </xdr:txBody>
    </xdr:sp>
    <xdr:clientData/>
  </xdr:twoCellAnchor>
  <xdr:twoCellAnchor>
    <xdr:from>
      <xdr:col>13</xdr:col>
      <xdr:colOff>144555</xdr:colOff>
      <xdr:row>5</xdr:row>
      <xdr:rowOff>18582</xdr:rowOff>
    </xdr:from>
    <xdr:to>
      <xdr:col>13</xdr:col>
      <xdr:colOff>463923</xdr:colOff>
      <xdr:row>6</xdr:row>
      <xdr:rowOff>52761</xdr:rowOff>
    </xdr:to>
    <xdr:sp macro="" textlink="">
      <xdr:nvSpPr>
        <xdr:cNvPr id="29" name="正方形/長方形 28">
          <a:extLst>
            <a:ext uri="{FF2B5EF4-FFF2-40B4-BE49-F238E27FC236}">
              <a16:creationId xmlns:a16="http://schemas.microsoft.com/office/drawing/2014/main" id="{892D4046-8A38-40EB-A1F4-34567BEC3315}"/>
            </a:ext>
          </a:extLst>
        </xdr:cNvPr>
        <xdr:cNvSpPr/>
      </xdr:nvSpPr>
      <xdr:spPr>
        <a:xfrm>
          <a:off x="7407368" y="1479082"/>
          <a:ext cx="319368" cy="264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⑫</a:t>
          </a:r>
        </a:p>
      </xdr:txBody>
    </xdr:sp>
    <xdr:clientData/>
  </xdr:twoCellAnchor>
  <xdr:twoCellAnchor>
    <xdr:from>
      <xdr:col>14</xdr:col>
      <xdr:colOff>113272</xdr:colOff>
      <xdr:row>4</xdr:row>
      <xdr:rowOff>79375</xdr:rowOff>
    </xdr:from>
    <xdr:to>
      <xdr:col>14</xdr:col>
      <xdr:colOff>438430</xdr:colOff>
      <xdr:row>6</xdr:row>
      <xdr:rowOff>18304</xdr:rowOff>
    </xdr:to>
    <xdr:sp macro="" textlink="">
      <xdr:nvSpPr>
        <xdr:cNvPr id="30" name="正方形/長方形 29">
          <a:extLst>
            <a:ext uri="{FF2B5EF4-FFF2-40B4-BE49-F238E27FC236}">
              <a16:creationId xmlns:a16="http://schemas.microsoft.com/office/drawing/2014/main" id="{BD654ADB-488C-4FE5-BA5B-901C75AAFFA4}"/>
            </a:ext>
          </a:extLst>
        </xdr:cNvPr>
        <xdr:cNvSpPr/>
      </xdr:nvSpPr>
      <xdr:spPr>
        <a:xfrm>
          <a:off x="7963460" y="1444625"/>
          <a:ext cx="325158" cy="2643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⑬</a:t>
          </a:r>
        </a:p>
      </xdr:txBody>
    </xdr:sp>
    <xdr:clientData/>
  </xdr:twoCellAnchor>
  <xdr:oneCellAnchor>
    <xdr:from>
      <xdr:col>6</xdr:col>
      <xdr:colOff>416486</xdr:colOff>
      <xdr:row>0</xdr:row>
      <xdr:rowOff>143341</xdr:rowOff>
    </xdr:from>
    <xdr:ext cx="5457264" cy="793284"/>
    <xdr:sp macro="" textlink="">
      <xdr:nvSpPr>
        <xdr:cNvPr id="33" name="テキスト ボックス 32">
          <a:extLst>
            <a:ext uri="{FF2B5EF4-FFF2-40B4-BE49-F238E27FC236}">
              <a16:creationId xmlns:a16="http://schemas.microsoft.com/office/drawing/2014/main" id="{0CE4D758-D826-4A8F-9F15-55898928FFA0}"/>
            </a:ext>
          </a:extLst>
        </xdr:cNvPr>
        <xdr:cNvSpPr txBox="1"/>
      </xdr:nvSpPr>
      <xdr:spPr>
        <a:xfrm>
          <a:off x="4305861" y="143341"/>
          <a:ext cx="5457264" cy="793284"/>
        </a:xfrm>
        <a:prstGeom prst="rect">
          <a:avLst/>
        </a:prstGeom>
        <a:solidFill>
          <a:schemeClr val="accent5">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Meiryo UI" panose="020B0604030504040204" pitchFamily="50" charset="-128"/>
              <a:ea typeface="Meiryo UI" panose="020B0604030504040204" pitchFamily="50" charset="-128"/>
            </a:rPr>
            <a:t>給与改善事業補助金（千葉市手当）は、１日６時間以上かつ月２０日以上勤務であれば、「常勤」となります</a:t>
          </a:r>
          <a:r>
            <a:rPr kumimoji="1" lang="en-US" altLang="ja-JP" sz="1200" b="1">
              <a:latin typeface="Meiryo UI" panose="020B0604030504040204" pitchFamily="50" charset="-128"/>
              <a:ea typeface="Meiryo UI" panose="020B0604030504040204" pitchFamily="50" charset="-128"/>
            </a:rPr>
            <a:t>(</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配置基準補助金と取扱いが異なります</a:t>
          </a:r>
          <a:r>
            <a:rPr kumimoji="1" lang="en-US" altLang="ja-JP" sz="1200" b="1">
              <a:solidFill>
                <a:srgbClr val="FF0000"/>
              </a:solidFill>
              <a:latin typeface="Meiryo UI" panose="020B0604030504040204" pitchFamily="50" charset="-128"/>
              <a:ea typeface="Meiryo UI" panose="020B0604030504040204" pitchFamily="50" charset="-128"/>
            </a:rPr>
            <a:t>)</a:t>
          </a:r>
          <a:r>
            <a:rPr kumimoji="1" lang="ja-JP" altLang="en-US" sz="1200" b="1">
              <a:solidFill>
                <a:srgbClr val="FF0000"/>
              </a:solidFill>
              <a:latin typeface="Meiryo UI" panose="020B0604030504040204" pitchFamily="50" charset="-128"/>
              <a:ea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endParaRPr>
        </a:p>
        <a:p>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16</xdr:col>
      <xdr:colOff>111126</xdr:colOff>
      <xdr:row>4</xdr:row>
      <xdr:rowOff>89647</xdr:rowOff>
    </xdr:from>
    <xdr:to>
      <xdr:col>16</xdr:col>
      <xdr:colOff>547688</xdr:colOff>
      <xdr:row>7</xdr:row>
      <xdr:rowOff>-1</xdr:rowOff>
    </xdr:to>
    <xdr:sp macro="" textlink="">
      <xdr:nvSpPr>
        <xdr:cNvPr id="28" name="正方形/長方形 27">
          <a:extLst>
            <a:ext uri="{FF2B5EF4-FFF2-40B4-BE49-F238E27FC236}">
              <a16:creationId xmlns:a16="http://schemas.microsoft.com/office/drawing/2014/main" id="{2702DFEF-6EA1-4CFE-BA25-0862DDD5B5F4}"/>
            </a:ext>
          </a:extLst>
        </xdr:cNvPr>
        <xdr:cNvSpPr/>
      </xdr:nvSpPr>
      <xdr:spPr>
        <a:xfrm>
          <a:off x="9128126" y="1454897"/>
          <a:ext cx="436562" cy="4104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⑭</a:t>
          </a:r>
        </a:p>
      </xdr:txBody>
    </xdr:sp>
    <xdr:clientData/>
  </xdr:twoCellAnchor>
  <mc:AlternateContent xmlns:mc="http://schemas.openxmlformats.org/markup-compatibility/2006">
    <mc:Choice xmlns:a14="http://schemas.microsoft.com/office/drawing/2010/main" Requires="a14">
      <xdr:twoCellAnchor editAs="oneCell">
        <xdr:from>
          <xdr:col>18</xdr:col>
          <xdr:colOff>224117</xdr:colOff>
          <xdr:row>3</xdr:row>
          <xdr:rowOff>85790</xdr:rowOff>
        </xdr:from>
        <xdr:to>
          <xdr:col>34</xdr:col>
          <xdr:colOff>428625</xdr:colOff>
          <xdr:row>27</xdr:row>
          <xdr:rowOff>16706</xdr:rowOff>
        </xdr:to>
        <xdr:pic>
          <xdr:nvPicPr>
            <xdr:cNvPr id="31" name="図 30">
              <a:extLst>
                <a:ext uri="{FF2B5EF4-FFF2-40B4-BE49-F238E27FC236}">
                  <a16:creationId xmlns:a16="http://schemas.microsoft.com/office/drawing/2014/main" id="{8CD7B159-DD5B-450E-9BC5-CAB04785CED6}"/>
                </a:ext>
              </a:extLst>
            </xdr:cNvPr>
            <xdr:cNvPicPr>
              <a:picLocks noChangeAspect="1" noChangeArrowheads="1"/>
              <a:extLst>
                <a:ext uri="{84589F7E-364E-4C9E-8A38-B11213B215E9}">
                  <a14:cameraTool cellRange="カメラ1!$B$2:$F$17" spid="_x0000_s34428"/>
                </a:ext>
              </a:extLst>
            </xdr:cNvPicPr>
          </xdr:nvPicPr>
          <xdr:blipFill>
            <a:blip xmlns:r="http://schemas.openxmlformats.org/officeDocument/2006/relationships" r:embed="rId1"/>
            <a:srcRect/>
            <a:stretch>
              <a:fillRect/>
            </a:stretch>
          </xdr:blipFill>
          <xdr:spPr bwMode="auto">
            <a:xfrm>
              <a:off x="11149852" y="1228790"/>
              <a:ext cx="9886391" cy="703544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235323</xdr:colOff>
          <xdr:row>29</xdr:row>
          <xdr:rowOff>0</xdr:rowOff>
        </xdr:from>
        <xdr:to>
          <xdr:col>32</xdr:col>
          <xdr:colOff>58831</xdr:colOff>
          <xdr:row>36</xdr:row>
          <xdr:rowOff>1459565</xdr:rowOff>
        </xdr:to>
        <xdr:pic>
          <xdr:nvPicPr>
            <xdr:cNvPr id="34" name="図 33">
              <a:extLst>
                <a:ext uri="{FF2B5EF4-FFF2-40B4-BE49-F238E27FC236}">
                  <a16:creationId xmlns:a16="http://schemas.microsoft.com/office/drawing/2014/main" id="{4BCB303E-D53C-48B6-97D4-A9AB1751C9BF}"/>
                </a:ext>
              </a:extLst>
            </xdr:cNvPr>
            <xdr:cNvPicPr>
              <a:picLocks noChangeAspect="1" noChangeArrowheads="1"/>
              <a:extLst>
                <a:ext uri="{84589F7E-364E-4C9E-8A38-B11213B215E9}">
                  <a14:cameraTool cellRange="カメラ2!$A$1:$H$8" spid="_x0000_s34429"/>
                </a:ext>
              </a:extLst>
            </xdr:cNvPicPr>
          </xdr:nvPicPr>
          <xdr:blipFill>
            <a:blip xmlns:r="http://schemas.openxmlformats.org/officeDocument/2006/relationships" r:embed="rId2"/>
            <a:srcRect/>
            <a:stretch>
              <a:fillRect/>
            </a:stretch>
          </xdr:blipFill>
          <xdr:spPr bwMode="auto">
            <a:xfrm>
              <a:off x="10230970" y="8748059"/>
              <a:ext cx="7667626" cy="342433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236909</xdr:colOff>
      <xdr:row>3</xdr:row>
      <xdr:rowOff>177425</xdr:rowOff>
    </xdr:from>
    <xdr:to>
      <xdr:col>4</xdr:col>
      <xdr:colOff>635000</xdr:colOff>
      <xdr:row>5</xdr:row>
      <xdr:rowOff>190500</xdr:rowOff>
    </xdr:to>
    <xdr:sp macro="" textlink="">
      <xdr:nvSpPr>
        <xdr:cNvPr id="3" name="正方形/長方形 2">
          <a:extLst>
            <a:ext uri="{FF2B5EF4-FFF2-40B4-BE49-F238E27FC236}">
              <a16:creationId xmlns:a16="http://schemas.microsoft.com/office/drawing/2014/main" id="{110DC0D7-BDC3-8B25-CA42-EB919F40647D}"/>
            </a:ext>
          </a:extLst>
        </xdr:cNvPr>
        <xdr:cNvSpPr/>
      </xdr:nvSpPr>
      <xdr:spPr>
        <a:xfrm>
          <a:off x="2316534" y="1312488"/>
          <a:ext cx="398091" cy="3385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④</a:t>
          </a:r>
        </a:p>
      </xdr:txBody>
    </xdr:sp>
    <xdr:clientData/>
  </xdr:twoCellAnchor>
  <xdr:twoCellAnchor>
    <xdr:from>
      <xdr:col>6</xdr:col>
      <xdr:colOff>86097</xdr:colOff>
      <xdr:row>5</xdr:row>
      <xdr:rowOff>34550</xdr:rowOff>
    </xdr:from>
    <xdr:to>
      <xdr:col>6</xdr:col>
      <xdr:colOff>484188</xdr:colOff>
      <xdr:row>6</xdr:row>
      <xdr:rowOff>142874</xdr:rowOff>
    </xdr:to>
    <xdr:sp macro="" textlink="">
      <xdr:nvSpPr>
        <xdr:cNvPr id="5" name="正方形/長方形 4">
          <a:extLst>
            <a:ext uri="{FF2B5EF4-FFF2-40B4-BE49-F238E27FC236}">
              <a16:creationId xmlns:a16="http://schemas.microsoft.com/office/drawing/2014/main" id="{8D9339C2-EE04-6E0A-9CB8-6047D48C4CF1}"/>
            </a:ext>
          </a:extLst>
        </xdr:cNvPr>
        <xdr:cNvSpPr/>
      </xdr:nvSpPr>
      <xdr:spPr>
        <a:xfrm>
          <a:off x="3975472" y="1495050"/>
          <a:ext cx="398091" cy="3385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106455</xdr:colOff>
      <xdr:row>20</xdr:row>
      <xdr:rowOff>88028</xdr:rowOff>
    </xdr:from>
    <xdr:to>
      <xdr:col>59</xdr:col>
      <xdr:colOff>301624</xdr:colOff>
      <xdr:row>37</xdr:row>
      <xdr:rowOff>119064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0734768" y="6342778"/>
          <a:ext cx="3330481" cy="502372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人数カウントを簡単にするため、保育士、準保育士は、なるべく１ページ目にまとめて入力してください。また、下記の職種の順番で入力していただけると大変助かります。</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園長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主任保育士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保育士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準保育士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短時間保育士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0">
              <a:solidFill>
                <a:schemeClr val="tx1"/>
              </a:solidFill>
              <a:effectLst/>
              <a:latin typeface="Meiryo UI" panose="020B0604030504040204" pitchFamily="50" charset="-128"/>
              <a:ea typeface="Meiryo UI" panose="020B0604030504040204" pitchFamily="50" charset="-128"/>
              <a:cs typeface="+mn-cs"/>
            </a:rPr>
            <a:t>要件緩和対象</a:t>
          </a:r>
          <a:r>
            <a:rPr lang="ja-JP" altLang="en-US" sz="1100" b="0">
              <a:solidFill>
                <a:schemeClr val="dk1"/>
              </a:solidFill>
              <a:effectLst/>
              <a:latin typeface="Meiryo UI" panose="020B0604030504040204" pitchFamily="50" charset="-128"/>
              <a:ea typeface="Meiryo UI" panose="020B0604030504040204" pitchFamily="50" charset="-128"/>
              <a:cs typeface="+mn-cs"/>
            </a:rPr>
            <a:t>　</a:t>
          </a:r>
          <a:endParaRPr lang="en-US" altLang="ja-JP" sz="1100" b="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保育補助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保健師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看護師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准看護師</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栄養士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調理員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用務員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事務員　</a:t>
          </a:r>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eiryo UI" panose="020B0604030504040204" pitchFamily="50" charset="-128"/>
              <a:ea typeface="Meiryo UI" panose="020B0604030504040204" pitchFamily="50" charset="-128"/>
              <a:cs typeface="+mn-cs"/>
            </a:rPr>
            <a:t>その他（備考欄に職種を入力）</a:t>
          </a:r>
          <a:endParaRPr lang="ja-JP" altLang="ja-JP">
            <a:effectLst/>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87311</xdr:colOff>
      <xdr:row>0</xdr:row>
      <xdr:rowOff>138826</xdr:rowOff>
    </xdr:from>
    <xdr:to>
      <xdr:col>18</xdr:col>
      <xdr:colOff>79374</xdr:colOff>
      <xdr:row>2</xdr:row>
      <xdr:rowOff>103186</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976561" y="138826"/>
          <a:ext cx="5580063" cy="940673"/>
        </a:xfrm>
        <a:prstGeom prst="rect">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1" u="sng">
              <a:solidFill>
                <a:srgbClr val="FF0000"/>
              </a:solidFill>
              <a:effectLst/>
              <a:latin typeface="Meiryo UI" panose="020B0604030504040204" pitchFamily="50" charset="-128"/>
              <a:ea typeface="Meiryo UI" panose="020B0604030504040204" pitchFamily="50" charset="-128"/>
              <a:cs typeface="+mn-cs"/>
            </a:rPr>
            <a:t>よくあるエラーは欄外に記載しております</a:t>
          </a:r>
          <a:r>
            <a:rPr kumimoji="1" lang="ja-JP" altLang="en-US" sz="1400" b="1" i="1" u="sng">
              <a:solidFill>
                <a:srgbClr val="FF0000"/>
              </a:solidFill>
              <a:effectLst/>
              <a:latin typeface="Meiryo UI" panose="020B0604030504040204" pitchFamily="50" charset="-128"/>
              <a:ea typeface="Meiryo UI" panose="020B0604030504040204" pitchFamily="50" charset="-128"/>
              <a:cs typeface="+mn-cs"/>
            </a:rPr>
            <a:t>➡➡➡</a:t>
          </a:r>
          <a:endParaRPr lang="ja-JP" altLang="ja-JP" sz="1400" b="1" i="1" u="sng">
            <a:solidFill>
              <a:srgbClr val="FF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eiryo UI" panose="020B0604030504040204" pitchFamily="50" charset="-128"/>
              <a:ea typeface="Meiryo UI" panose="020B0604030504040204" pitchFamily="50" charset="-128"/>
              <a:cs typeface="+mn-cs"/>
            </a:rPr>
            <a:t>「職種」「正・常」、「パート・常」、保育士資格が「有」「無」、採用退職年月日が入力されていないと正しくカウントされませんのでご注意ください。</a:t>
          </a:r>
          <a:endParaRPr kumimoji="1" lang="en-US" altLang="ja-JP" sz="1100" u="none">
            <a:solidFill>
              <a:schemeClr val="dk1"/>
            </a:solidFill>
            <a:effectLst/>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34</xdr:col>
      <xdr:colOff>86470</xdr:colOff>
      <xdr:row>5</xdr:row>
      <xdr:rowOff>75032</xdr:rowOff>
    </xdr:from>
    <xdr:to>
      <xdr:col>63</xdr:col>
      <xdr:colOff>76572</xdr:colOff>
      <xdr:row>19</xdr:row>
      <xdr:rowOff>230187</xdr:rowOff>
    </xdr:to>
    <xdr:sp macro="" textlink="">
      <xdr:nvSpPr>
        <xdr:cNvPr id="2" name="テキスト ボックス 1">
          <a:extLst>
            <a:ext uri="{FF2B5EF4-FFF2-40B4-BE49-F238E27FC236}">
              <a16:creationId xmlns:a16="http://schemas.microsoft.com/office/drawing/2014/main" id="{37C6EB12-F264-42C0-AAEB-9054E4F3E10A}"/>
            </a:ext>
          </a:extLst>
        </xdr:cNvPr>
        <xdr:cNvSpPr txBox="1"/>
      </xdr:nvSpPr>
      <xdr:spPr>
        <a:xfrm>
          <a:off x="10714783" y="1813345"/>
          <a:ext cx="5347914" cy="4377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latin typeface="Meiryo UI" panose="020B0604030504040204" pitchFamily="50" charset="-128"/>
            <a:ea typeface="Meiryo UI" panose="020B0604030504040204" pitchFamily="50" charset="-128"/>
          </a:endParaRPr>
        </a:p>
        <a:p>
          <a:r>
            <a:rPr kumimoji="1" lang="ja-JP" altLang="en-US" sz="1400" b="1" u="sng">
              <a:solidFill>
                <a:srgbClr val="FF0000"/>
              </a:solidFill>
              <a:latin typeface="Meiryo UI" panose="020B0604030504040204" pitchFamily="50" charset="-128"/>
              <a:ea typeface="Meiryo UI" panose="020B0604030504040204" pitchFamily="50" charset="-128"/>
            </a:rPr>
            <a:t>★よくあるご質問について</a:t>
          </a:r>
          <a:endParaRPr kumimoji="1" lang="en-US" altLang="ja-JP" sz="1100" b="1" u="sng">
            <a:solidFill>
              <a:srgbClr val="FF0000"/>
            </a:solidFill>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～対象者なのにうまくカウントが付かない場合～</a:t>
          </a:r>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①「職種」「勤務形態」「氏名」「保育士資格有無」「要件緩和適用開始日」「採用等年月日」「退職等年月日」は数式の反映に必要な項目です。必ずすべて入力してください。</a:t>
          </a:r>
          <a:endParaRPr kumimoji="1" lang="en-US" altLang="ja-JP" sz="1100" b="1">
            <a:latin typeface="Meiryo UI" panose="020B0604030504040204" pitchFamily="50" charset="-128"/>
            <a:ea typeface="Meiryo UI" panose="020B0604030504040204" pitchFamily="50" charset="-128"/>
          </a:endParaRPr>
        </a:p>
        <a:p>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②保育士→「正」「常」、準保育士→「パート」「常勤」、短時間保育士→「パート」「常勤」</a:t>
          </a:r>
          <a:r>
            <a:rPr kumimoji="1" lang="en-US" altLang="ja-JP" sz="1100" b="1">
              <a:latin typeface="Meiryo UI" panose="020B0604030504040204" pitchFamily="50" charset="-128"/>
              <a:ea typeface="Meiryo UI" panose="020B0604030504040204" pitchFamily="50" charset="-128"/>
            </a:rPr>
            <a:t>or</a:t>
          </a:r>
          <a:r>
            <a:rPr kumimoji="1" lang="ja-JP" altLang="en-US" sz="1100" b="1">
              <a:latin typeface="Meiryo UI" panose="020B0604030504040204" pitchFamily="50" charset="-128"/>
              <a:ea typeface="Meiryo UI" panose="020B0604030504040204" pitchFamily="50" charset="-128"/>
            </a:rPr>
            <a:t>「パート」「非常勤」が正しい組み合わせです。たとえば、「保育士」で「パート」「常」を選択すると、誤った組み合わせですのでカウントはつきません。</a:t>
          </a:r>
          <a:endParaRPr kumimoji="1" lang="en-US" altLang="ja-JP" sz="1100" b="1">
            <a:latin typeface="Meiryo UI" panose="020B0604030504040204" pitchFamily="50" charset="-128"/>
            <a:ea typeface="Meiryo UI" panose="020B0604030504040204" pitchFamily="50" charset="-128"/>
          </a:endParaRPr>
        </a:p>
        <a:p>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③看護師等で補助対象とする場合→「看護師（</a:t>
          </a:r>
          <a:r>
            <a:rPr kumimoji="1" lang="ja-JP" altLang="en-US" sz="1100" b="1" u="sng">
              <a:latin typeface="Meiryo UI" panose="020B0604030504040204" pitchFamily="50" charset="-128"/>
              <a:ea typeface="Meiryo UI" panose="020B0604030504040204" pitchFamily="50" charset="-128"/>
            </a:rPr>
            <a:t>みなし保育士</a:t>
          </a:r>
          <a:r>
            <a:rPr kumimoji="1" lang="ja-JP" altLang="en-US" sz="1100" b="1">
              <a:latin typeface="Meiryo UI" panose="020B0604030504040204" pitchFamily="50" charset="-128"/>
              <a:ea typeface="Meiryo UI" panose="020B0604030504040204" pitchFamily="50" charset="-128"/>
            </a:rPr>
            <a:t>）」を選択してください。</a:t>
          </a:r>
          <a:endParaRPr kumimoji="1" lang="en-US" altLang="ja-JP" sz="1100" b="1">
            <a:latin typeface="Meiryo UI" panose="020B0604030504040204" pitchFamily="50" charset="-128"/>
            <a:ea typeface="Meiryo UI" panose="020B0604030504040204" pitchFamily="50" charset="-128"/>
          </a:endParaRPr>
        </a:p>
        <a:p>
          <a:endParaRPr kumimoji="1" lang="en-US" altLang="ja-JP" sz="1100" b="1">
            <a:latin typeface="Meiryo UI" panose="020B0604030504040204" pitchFamily="50" charset="-128"/>
            <a:ea typeface="Meiryo UI" panose="020B0604030504040204" pitchFamily="50" charset="-128"/>
          </a:endParaRPr>
        </a:p>
        <a:p>
          <a:r>
            <a:rPr kumimoji="1" lang="ja-JP" altLang="en-US" sz="1100" b="1">
              <a:latin typeface="Meiryo UI" panose="020B0604030504040204" pitchFamily="50" charset="-128"/>
              <a:ea typeface="Meiryo UI" panose="020B0604030504040204" pitchFamily="50" charset="-128"/>
            </a:rPr>
            <a:t>④要件緩和・みなし保育士→保育士資格に「無」が入っていないと反映されません。</a:t>
          </a:r>
          <a:endParaRPr kumimoji="1" lang="en-US" altLang="ja-JP" sz="1100" b="1">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その他、わからないことがあれば幼保運営課助成１班</a:t>
          </a:r>
          <a:r>
            <a:rPr kumimoji="1" lang="en-US" altLang="ja-JP" sz="1100">
              <a:latin typeface="Meiryo UI" panose="020B0604030504040204" pitchFamily="50" charset="-128"/>
              <a:ea typeface="Meiryo UI" panose="020B0604030504040204" pitchFamily="50" charset="-128"/>
            </a:rPr>
            <a:t>(043-245-5729)</a:t>
          </a:r>
          <a:r>
            <a:rPr kumimoji="1" lang="ja-JP" altLang="en-US" sz="1100">
              <a:latin typeface="Meiryo UI" panose="020B0604030504040204" pitchFamily="50" charset="-128"/>
              <a:ea typeface="Meiryo UI" panose="020B0604030504040204" pitchFamily="50" charset="-128"/>
            </a:rPr>
            <a:t>までお問い合わせください。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18</xdr:col>
      <xdr:colOff>49680</xdr:colOff>
      <xdr:row>9</xdr:row>
      <xdr:rowOff>134937</xdr:rowOff>
    </xdr:from>
    <xdr:to>
      <xdr:col>21</xdr:col>
      <xdr:colOff>373530</xdr:colOff>
      <xdr:row>24</xdr:row>
      <xdr:rowOff>7474</xdr:rowOff>
    </xdr:to>
    <xdr:sp macro="" textlink="">
      <xdr:nvSpPr>
        <xdr:cNvPr id="11" name="吹き出し: 四角形 10">
          <a:extLst>
            <a:ext uri="{FF2B5EF4-FFF2-40B4-BE49-F238E27FC236}">
              <a16:creationId xmlns:a16="http://schemas.microsoft.com/office/drawing/2014/main" id="{E27166F7-EA3B-442F-81E6-D27F19E674C5}"/>
            </a:ext>
          </a:extLst>
        </xdr:cNvPr>
        <xdr:cNvSpPr/>
      </xdr:nvSpPr>
      <xdr:spPr>
        <a:xfrm>
          <a:off x="9431805" y="3048000"/>
          <a:ext cx="1609725" cy="4523912"/>
        </a:xfrm>
        <a:prstGeom prst="wedgeRectCallout">
          <a:avLst>
            <a:gd name="adj1" fmla="val 51517"/>
            <a:gd name="adj2" fmla="val 5418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b="0" u="none">
              <a:solidFill>
                <a:srgbClr val="FF0000"/>
              </a:solidFill>
              <a:latin typeface="Meiryo UI" panose="020B0604030504040204" pitchFamily="50" charset="-128"/>
              <a:ea typeface="Meiryo UI" panose="020B0604030504040204" pitchFamily="50" charset="-128"/>
            </a:rPr>
            <a:t>産休・育休等、年度内の長期休暇の予定が既に決まっている方がいる場合には、その方の</a:t>
          </a:r>
          <a:r>
            <a:rPr kumimoji="1" lang="en-US" altLang="ja-JP" sz="1050" b="0" u="none">
              <a:solidFill>
                <a:srgbClr val="FF0000"/>
              </a:solidFill>
              <a:latin typeface="Meiryo UI" panose="020B0604030504040204" pitchFamily="50" charset="-128"/>
              <a:ea typeface="Meiryo UI" panose="020B0604030504040204" pitchFamily="50" charset="-128"/>
            </a:rPr>
            <a:t>P</a:t>
          </a:r>
          <a:r>
            <a:rPr kumimoji="1" lang="ja-JP" altLang="en-US" sz="1050" b="0" u="none">
              <a:solidFill>
                <a:srgbClr val="FF0000"/>
              </a:solidFill>
              <a:latin typeface="Meiryo UI" panose="020B0604030504040204" pitchFamily="50" charset="-128"/>
              <a:ea typeface="Meiryo UI" panose="020B0604030504040204" pitchFamily="50" charset="-128"/>
            </a:rPr>
            <a:t>列「給与改善対象者」欄の○と、</a:t>
          </a:r>
          <a:r>
            <a:rPr kumimoji="1" lang="en-US" altLang="ja-JP" sz="1050" b="0" u="none">
              <a:solidFill>
                <a:srgbClr val="FF0000"/>
              </a:solidFill>
              <a:latin typeface="Meiryo UI" panose="020B0604030504040204" pitchFamily="50" charset="-128"/>
              <a:ea typeface="Meiryo UI" panose="020B0604030504040204" pitchFamily="50" charset="-128"/>
            </a:rPr>
            <a:t>W</a:t>
          </a:r>
          <a:r>
            <a:rPr kumimoji="1" lang="ja-JP" altLang="en-US" sz="1050" b="0" u="none">
              <a:solidFill>
                <a:srgbClr val="FF0000"/>
              </a:solidFill>
              <a:latin typeface="Meiryo UI" panose="020B0604030504040204" pitchFamily="50" charset="-128"/>
              <a:ea typeface="Meiryo UI" panose="020B0604030504040204" pitchFamily="50" charset="-128"/>
            </a:rPr>
            <a:t>列「４月」欄の数字を削除してください（対象人数にカウントされなくなります）。</a:t>
          </a:r>
          <a:endParaRPr kumimoji="1" lang="en-US" altLang="ja-JP" sz="1050" b="0" u="none">
            <a:solidFill>
              <a:srgbClr val="FF0000"/>
            </a:solidFill>
            <a:latin typeface="Meiryo UI" panose="020B0604030504040204" pitchFamily="50" charset="-128"/>
            <a:ea typeface="Meiryo UI" panose="020B0604030504040204" pitchFamily="50" charset="-128"/>
          </a:endParaRPr>
        </a:p>
        <a:p>
          <a:pPr algn="l"/>
          <a:endParaRPr kumimoji="1" lang="en-US" altLang="ja-JP" sz="1050" b="0">
            <a:latin typeface="Meiryo UI" panose="020B0604030504040204" pitchFamily="50" charset="-128"/>
            <a:ea typeface="Meiryo UI" panose="020B0604030504040204" pitchFamily="50" charset="-128"/>
          </a:endParaRPr>
        </a:p>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削除は必須ではありませんが、今回の概算払い時に過剰に補助金を受け入れると、</a:t>
          </a:r>
          <a:r>
            <a:rPr kumimoji="1" lang="ja-JP" altLang="en-US" sz="1050" b="0" u="none">
              <a:solidFill>
                <a:srgbClr val="FF0000"/>
              </a:solidFill>
              <a:latin typeface="Meiryo UI" panose="020B0604030504040204" pitchFamily="50" charset="-128"/>
              <a:ea typeface="Meiryo UI" panose="020B0604030504040204" pitchFamily="50" charset="-128"/>
            </a:rPr>
            <a:t>年度末に返還をする必要があります。</a:t>
          </a:r>
          <a:endParaRPr kumimoji="1" lang="en-US" altLang="ja-JP" sz="1050" b="0" u="none">
            <a:solidFill>
              <a:srgbClr val="FF0000"/>
            </a:solidFill>
            <a:latin typeface="Meiryo UI" panose="020B0604030504040204" pitchFamily="50" charset="-128"/>
            <a:ea typeface="Meiryo UI" panose="020B0604030504040204" pitchFamily="50" charset="-128"/>
          </a:endParaRPr>
        </a:p>
        <a:p>
          <a:pPr algn="l"/>
          <a:r>
            <a:rPr kumimoji="1" lang="ja-JP" altLang="en-US" sz="1050" b="0">
              <a:latin typeface="Meiryo UI" panose="020B0604030504040204" pitchFamily="50" charset="-128"/>
              <a:ea typeface="Meiryo UI" panose="020B0604030504040204" pitchFamily="50" charset="-128"/>
            </a:rPr>
            <a:t>この「返還」の事務手続き負担が非常に大きいため、回避するためにお願いしております。</a:t>
          </a:r>
          <a:endParaRPr kumimoji="1" lang="en-US" altLang="ja-JP" sz="1050" b="0">
            <a:latin typeface="Meiryo UI" panose="020B0604030504040204" pitchFamily="50" charset="-128"/>
            <a:ea typeface="Meiryo UI"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162484</xdr:colOff>
      <xdr:row>5</xdr:row>
      <xdr:rowOff>212912</xdr:rowOff>
    </xdr:from>
    <xdr:to>
      <xdr:col>13</xdr:col>
      <xdr:colOff>187180</xdr:colOff>
      <xdr:row>9</xdr:row>
      <xdr:rowOff>248190</xdr:rowOff>
    </xdr:to>
    <xdr:sp macro="" textlink="">
      <xdr:nvSpPr>
        <xdr:cNvPr id="2" name="正方形/長方形 1">
          <a:extLst>
            <a:ext uri="{FF2B5EF4-FFF2-40B4-BE49-F238E27FC236}">
              <a16:creationId xmlns:a16="http://schemas.microsoft.com/office/drawing/2014/main" id="{AF6F8A51-D9CA-40D4-A7F5-CB161663A078}"/>
            </a:ext>
          </a:extLst>
        </xdr:cNvPr>
        <xdr:cNvSpPr/>
      </xdr:nvSpPr>
      <xdr:spPr>
        <a:xfrm>
          <a:off x="7386543" y="1363383"/>
          <a:ext cx="2460108" cy="1828219"/>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chemeClr val="dk1"/>
              </a:solidFill>
              <a:effectLst/>
              <a:latin typeface="Meiryo UI" panose="020B0604030504040204" pitchFamily="50" charset="-128"/>
              <a:ea typeface="Meiryo UI" panose="020B0604030504040204" pitchFamily="50" charset="-128"/>
              <a:cs typeface="+mn-cs"/>
            </a:rPr>
            <a:t>一部施設を除き、補助単価は上限である</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円となる設定にしております。</a:t>
          </a:r>
          <a:r>
            <a:rPr lang="en-US" altLang="ja-JP" sz="1100" b="1">
              <a:solidFill>
                <a:schemeClr val="dk1"/>
              </a:solidFill>
              <a:effectLst/>
              <a:latin typeface="Meiryo UI" panose="020B0604030504040204" pitchFamily="50" charset="-128"/>
              <a:ea typeface="Meiryo UI" panose="020B0604030504040204" pitchFamily="50" charset="-128"/>
              <a:cs typeface="+mn-cs"/>
            </a:rPr>
            <a:t>40,000</a:t>
          </a:r>
          <a:r>
            <a:rPr lang="ja-JP" altLang="en-US" sz="1100" b="1">
              <a:solidFill>
                <a:schemeClr val="dk1"/>
              </a:solidFill>
              <a:effectLst/>
              <a:latin typeface="Meiryo UI" panose="020B0604030504040204" pitchFamily="50" charset="-128"/>
              <a:ea typeface="Meiryo UI" panose="020B0604030504040204" pitchFamily="50" charset="-128"/>
              <a:cs typeface="+mn-cs"/>
            </a:rPr>
            <a:t>未満としたい場合は幼保運営課の担当までご連絡ください。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26</xdr:col>
      <xdr:colOff>19050</xdr:colOff>
      <xdr:row>10</xdr:row>
      <xdr:rowOff>19050</xdr:rowOff>
    </xdr:from>
    <xdr:ext cx="304826" cy="280440"/>
    <xdr:pic>
      <xdr:nvPicPr>
        <xdr:cNvPr id="7" name="図 6">
          <a:extLst>
            <a:ext uri="{FF2B5EF4-FFF2-40B4-BE49-F238E27FC236}">
              <a16:creationId xmlns:a16="http://schemas.microsoft.com/office/drawing/2014/main" id="{42865119-DA22-4703-A1A9-F820C0FF0CB4}"/>
            </a:ext>
          </a:extLst>
        </xdr:cNvPr>
        <xdr:cNvPicPr>
          <a:picLocks noChangeAspect="1"/>
        </xdr:cNvPicPr>
      </xdr:nvPicPr>
      <xdr:blipFill>
        <a:blip xmlns:r="http://schemas.openxmlformats.org/officeDocument/2006/relationships" r:embed="rId1"/>
        <a:stretch>
          <a:fillRect/>
        </a:stretch>
      </xdr:blipFill>
      <xdr:spPr>
        <a:xfrm>
          <a:off x="9705975" y="2971800"/>
          <a:ext cx="304826" cy="280440"/>
        </a:xfrm>
        <a:prstGeom prst="rect">
          <a:avLst/>
        </a:prstGeom>
      </xdr:spPr>
    </xdr:pic>
    <xdr:clientData/>
  </xdr:oneCellAnchor>
  <xdr:twoCellAnchor>
    <xdr:from>
      <xdr:col>19</xdr:col>
      <xdr:colOff>190500</xdr:colOff>
      <xdr:row>36</xdr:row>
      <xdr:rowOff>228600</xdr:rowOff>
    </xdr:from>
    <xdr:to>
      <xdr:col>26</xdr:col>
      <xdr:colOff>234950</xdr:colOff>
      <xdr:row>40</xdr:row>
      <xdr:rowOff>98425</xdr:rowOff>
    </xdr:to>
    <xdr:sp macro="" textlink="">
      <xdr:nvSpPr>
        <xdr:cNvPr id="6" name="正方形/長方形 5">
          <a:extLst>
            <a:ext uri="{FF2B5EF4-FFF2-40B4-BE49-F238E27FC236}">
              <a16:creationId xmlns:a16="http://schemas.microsoft.com/office/drawing/2014/main" id="{CB530027-0F22-48D1-A5BA-97C46D04D8CE}"/>
            </a:ext>
          </a:extLst>
        </xdr:cNvPr>
        <xdr:cNvSpPr/>
      </xdr:nvSpPr>
      <xdr:spPr>
        <a:xfrm>
          <a:off x="6210300" y="10452100"/>
          <a:ext cx="2616200" cy="746125"/>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rgbClr val="FF0000"/>
              </a:solidFill>
              <a:effectLst/>
              <a:latin typeface="Meiryo UI" panose="020B0604030504040204" pitchFamily="50" charset="-128"/>
              <a:ea typeface="Meiryo UI" panose="020B0604030504040204" pitchFamily="50" charset="-128"/>
              <a:cs typeface="+mn-cs"/>
            </a:rPr>
            <a:t>文中の文書番号はこちらで記載する欄ですので、空欄で提出してください。</a:t>
          </a:r>
          <a:endParaRPr lang="ja-JP" altLang="ja-JP"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19</xdr:col>
      <xdr:colOff>133350</xdr:colOff>
      <xdr:row>5</xdr:row>
      <xdr:rowOff>6350</xdr:rowOff>
    </xdr:from>
    <xdr:to>
      <xdr:col>29</xdr:col>
      <xdr:colOff>6350</xdr:colOff>
      <xdr:row>14</xdr:row>
      <xdr:rowOff>228600</xdr:rowOff>
    </xdr:to>
    <xdr:sp macro="" textlink="">
      <xdr:nvSpPr>
        <xdr:cNvPr id="5" name="正方形/長方形 4">
          <a:extLst>
            <a:ext uri="{FF2B5EF4-FFF2-40B4-BE49-F238E27FC236}">
              <a16:creationId xmlns:a16="http://schemas.microsoft.com/office/drawing/2014/main" id="{F5B0B5EF-B649-4BE5-B79C-67C3C0DE5181}"/>
            </a:ext>
          </a:extLst>
        </xdr:cNvPr>
        <xdr:cNvSpPr/>
      </xdr:nvSpPr>
      <xdr:spPr>
        <a:xfrm>
          <a:off x="6153150" y="1466850"/>
          <a:ext cx="3378200" cy="255905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600" b="1">
              <a:solidFill>
                <a:schemeClr val="dk1"/>
              </a:solidFill>
              <a:effectLst/>
              <a:latin typeface="Meiryo UI" panose="020B0604030504040204" pitchFamily="50" charset="-128"/>
              <a:ea typeface="Meiryo UI" panose="020B0604030504040204" pitchFamily="50" charset="-128"/>
              <a:cs typeface="+mn-cs"/>
            </a:rPr>
            <a:t>交付決定額</a:t>
          </a:r>
          <a:r>
            <a:rPr lang="ja-JP" altLang="en-US" sz="1200" b="1">
              <a:solidFill>
                <a:schemeClr val="dk1"/>
              </a:solidFill>
              <a:effectLst/>
              <a:latin typeface="Meiryo UI" panose="020B0604030504040204" pitchFamily="50" charset="-128"/>
              <a:ea typeface="Meiryo UI" panose="020B0604030504040204" pitchFamily="50" charset="-128"/>
              <a:cs typeface="+mn-cs"/>
            </a:rPr>
            <a:t>（申請後に千葉市から送付する交付決定通知書に記載される額＝↓の様式第１０号（概算払請求書）の「１　交付決定額」欄に記載されている額）</a:t>
          </a:r>
          <a:endParaRPr lang="en-US" altLang="ja-JP" sz="1200" b="1">
            <a:solidFill>
              <a:schemeClr val="dk1"/>
            </a:solidFill>
            <a:effectLst/>
            <a:latin typeface="Meiryo UI" panose="020B0604030504040204" pitchFamily="50" charset="-128"/>
            <a:ea typeface="Meiryo UI" panose="020B0604030504040204" pitchFamily="50" charset="-128"/>
            <a:cs typeface="+mn-cs"/>
          </a:endParaRPr>
        </a:p>
        <a:p>
          <a:r>
            <a:rPr lang="ja-JP" altLang="en-US" sz="1600" b="1">
              <a:solidFill>
                <a:schemeClr val="dk1"/>
              </a:solidFill>
              <a:effectLst/>
              <a:latin typeface="Meiryo UI" panose="020B0604030504040204" pitchFamily="50" charset="-128"/>
              <a:ea typeface="Meiryo UI" panose="020B0604030504040204" pitchFamily="50" charset="-128"/>
              <a:cs typeface="+mn-cs"/>
            </a:rPr>
            <a:t>は、</a:t>
          </a:r>
          <a:r>
            <a:rPr lang="ja-JP" altLang="en-US" sz="1600" b="1">
              <a:solidFill>
                <a:srgbClr val="FF0000"/>
              </a:solidFill>
              <a:effectLst/>
              <a:latin typeface="Meiryo UI" panose="020B0604030504040204" pitchFamily="50" charset="-128"/>
              <a:ea typeface="Meiryo UI" panose="020B0604030504040204" pitchFamily="50" charset="-128"/>
              <a:cs typeface="+mn-cs"/>
            </a:rPr>
            <a:t>交付申請額に</a:t>
          </a:r>
          <a:r>
            <a:rPr lang="en-US" altLang="ja-JP" sz="1600" b="1">
              <a:solidFill>
                <a:srgbClr val="FF0000"/>
              </a:solidFill>
              <a:effectLst/>
              <a:latin typeface="Meiryo UI" panose="020B0604030504040204" pitchFamily="50" charset="-128"/>
              <a:ea typeface="Meiryo UI" panose="020B0604030504040204" pitchFamily="50" charset="-128"/>
              <a:cs typeface="+mn-cs"/>
            </a:rPr>
            <a:t>11/12</a:t>
          </a:r>
          <a:r>
            <a:rPr lang="ja-JP" altLang="en-US" sz="1600" b="1">
              <a:solidFill>
                <a:srgbClr val="FF0000"/>
              </a:solidFill>
              <a:effectLst/>
              <a:latin typeface="Meiryo UI" panose="020B0604030504040204" pitchFamily="50" charset="-128"/>
              <a:ea typeface="Meiryo UI" panose="020B0604030504040204" pitchFamily="50" charset="-128"/>
              <a:cs typeface="+mn-cs"/>
            </a:rPr>
            <a:t>を掛けた額です。</a:t>
          </a:r>
          <a:endParaRPr lang="ja-JP" altLang="ja-JP" sz="16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19</xdr:col>
      <xdr:colOff>203200</xdr:colOff>
      <xdr:row>25</xdr:row>
      <xdr:rowOff>19050</xdr:rowOff>
    </xdr:from>
    <xdr:to>
      <xdr:col>27</xdr:col>
      <xdr:colOff>38100</xdr:colOff>
      <xdr:row>32</xdr:row>
      <xdr:rowOff>101600</xdr:rowOff>
    </xdr:to>
    <xdr:sp macro="" textlink="">
      <xdr:nvSpPr>
        <xdr:cNvPr id="8" name="正方形/長方形 7">
          <a:extLst>
            <a:ext uri="{FF2B5EF4-FFF2-40B4-BE49-F238E27FC236}">
              <a16:creationId xmlns:a16="http://schemas.microsoft.com/office/drawing/2014/main" id="{D201587A-4E08-BBA6-0E98-E737250D3BEE}"/>
            </a:ext>
          </a:extLst>
        </xdr:cNvPr>
        <xdr:cNvSpPr/>
      </xdr:nvSpPr>
      <xdr:spPr>
        <a:xfrm>
          <a:off x="6223000" y="7029450"/>
          <a:ext cx="2717800" cy="2127250"/>
        </a:xfrm>
        <a:prstGeom prst="rect">
          <a:avLst/>
        </a:prstGeom>
        <a:solidFill>
          <a:srgbClr val="FFFF00"/>
        </a:solidFill>
        <a:ln>
          <a:no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概算払い　６月末支給予定</a:t>
          </a:r>
        </a:p>
        <a:p>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３月分と各月差額分は、実績報告に基づき追加支給します（翌年５月末支給予定）。</a:t>
          </a:r>
        </a:p>
        <a:p>
          <a:r>
            <a:rPr lang="en-US" altLang="ja-JP" sz="1100" b="1" u="none">
              <a:solidFill>
                <a:srgbClr val="FF0000"/>
              </a:solidFill>
              <a:effectLst/>
              <a:latin typeface="Meiryo UI" panose="020B0604030504040204" pitchFamily="50" charset="-128"/>
              <a:ea typeface="Meiryo UI" panose="020B0604030504040204" pitchFamily="50" charset="-128"/>
              <a:cs typeface="+mn-cs"/>
            </a:rPr>
            <a:t>※</a:t>
          </a:r>
          <a:r>
            <a:rPr lang="ja-JP" altLang="en-US" sz="1100" b="1" u="sng">
              <a:solidFill>
                <a:srgbClr val="FF0000"/>
              </a:solidFill>
              <a:effectLst/>
              <a:latin typeface="Meiryo UI" panose="020B0604030504040204" pitchFamily="50" charset="-128"/>
              <a:ea typeface="Meiryo UI" panose="020B0604030504040204" pitchFamily="50" charset="-128"/>
              <a:cs typeface="+mn-cs"/>
            </a:rPr>
            <a:t>実績が既支給額を下回った場合は補助金返還となります</a:t>
          </a:r>
          <a:r>
            <a:rPr lang="ja-JP" altLang="en-US" sz="1100" b="1" u="none">
              <a:solidFill>
                <a:srgbClr val="FF0000"/>
              </a:solidFill>
              <a:effectLst/>
              <a:latin typeface="Meiryo UI" panose="020B0604030504040204" pitchFamily="50" charset="-128"/>
              <a:ea typeface="Meiryo UI" panose="020B0604030504040204" pitchFamily="50" charset="-128"/>
              <a:cs typeface="+mn-cs"/>
            </a:rPr>
            <a:t>。</a:t>
          </a:r>
          <a:endParaRPr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117928</xdr:colOff>
      <xdr:row>52</xdr:row>
      <xdr:rowOff>117929</xdr:rowOff>
    </xdr:from>
    <xdr:to>
      <xdr:col>9</xdr:col>
      <xdr:colOff>371929</xdr:colOff>
      <xdr:row>67</xdr:row>
      <xdr:rowOff>81643</xdr:rowOff>
    </xdr:to>
    <xdr:sp macro="" textlink="">
      <xdr:nvSpPr>
        <xdr:cNvPr id="5" name="正方形/長方形 4">
          <a:extLst>
            <a:ext uri="{FF2B5EF4-FFF2-40B4-BE49-F238E27FC236}">
              <a16:creationId xmlns:a16="http://schemas.microsoft.com/office/drawing/2014/main" id="{8060D27F-BEA1-7D0E-9732-655B0282F0EF}"/>
            </a:ext>
          </a:extLst>
        </xdr:cNvPr>
        <xdr:cNvSpPr/>
      </xdr:nvSpPr>
      <xdr:spPr>
        <a:xfrm>
          <a:off x="1995714" y="8944429"/>
          <a:ext cx="4009572" cy="2413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\\chains.city.chiba.jp\</a:t>
          </a:r>
          <a:r>
            <a:rPr kumimoji="1" lang="ja-JP" altLang="en-US" sz="1100"/>
            <a:t>全庁フォルダ</a:t>
          </a:r>
          <a:r>
            <a:rPr kumimoji="1" lang="en-US" altLang="ja-JP" sz="1100"/>
            <a:t>\18_</a:t>
          </a:r>
          <a:r>
            <a:rPr kumimoji="1" lang="ja-JP" altLang="en-US" sz="1100"/>
            <a:t>こども未来局</a:t>
          </a:r>
          <a:r>
            <a:rPr kumimoji="1" lang="en-US" altLang="ja-JP" sz="1100"/>
            <a:t>\18202000_</a:t>
          </a:r>
          <a:r>
            <a:rPr kumimoji="1" lang="ja-JP" altLang="en-US" sz="1100"/>
            <a:t>こども未来局幼児教育・保育部幼保運営課</a:t>
          </a:r>
          <a:r>
            <a:rPr kumimoji="1" lang="en-US" altLang="ja-JP" sz="1100"/>
            <a:t>\◆100 ◎</a:t>
          </a:r>
          <a:r>
            <a:rPr kumimoji="1" lang="ja-JP" altLang="en-US" sz="1100"/>
            <a:t>共有フォルダ（保育支援課、保育運営課、各区こども家庭課）</a:t>
          </a:r>
          <a:r>
            <a:rPr kumimoji="1" lang="en-US" altLang="ja-JP" sz="1100"/>
            <a:t>\★★①</a:t>
          </a:r>
          <a:r>
            <a:rPr kumimoji="1" lang="ja-JP" altLang="en-US" sz="1100"/>
            <a:t>民間保育園等名簿、②公立保育所名簿、③園数、④認可外名簿、⑤民保協加盟園など★★</a:t>
          </a:r>
          <a:r>
            <a:rPr kumimoji="1" lang="en-US" altLang="ja-JP" sz="1100"/>
            <a:t>\★★★</a:t>
          </a:r>
          <a:r>
            <a:rPr kumimoji="1" lang="ja-JP" altLang="en-US" sz="1100"/>
            <a:t>民間園一覧</a:t>
          </a:r>
          <a:endParaRPr kumimoji="1" lang="en-US" altLang="ja-JP" sz="1100"/>
        </a:p>
        <a:p>
          <a:pPr algn="l"/>
          <a:endParaRPr kumimoji="1" lang="en-US" altLang="ja-JP" sz="1100"/>
        </a:p>
        <a:p>
          <a:pPr algn="l"/>
          <a:r>
            <a:rPr kumimoji="1" lang="ja-JP" altLang="en-US" sz="1100"/>
            <a:t>の「リスト」シートよりコピペ</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984250</xdr:colOff>
      <xdr:row>0</xdr:row>
      <xdr:rowOff>42334</xdr:rowOff>
    </xdr:from>
    <xdr:to>
      <xdr:col>11</xdr:col>
      <xdr:colOff>42333</xdr:colOff>
      <xdr:row>1</xdr:row>
      <xdr:rowOff>10585</xdr:rowOff>
    </xdr:to>
    <xdr:sp macro="" textlink="">
      <xdr:nvSpPr>
        <xdr:cNvPr id="2" name="テキスト ボックス 1">
          <a:extLst>
            <a:ext uri="{FF2B5EF4-FFF2-40B4-BE49-F238E27FC236}">
              <a16:creationId xmlns:a16="http://schemas.microsoft.com/office/drawing/2014/main" id="{4AC3F7E7-55C1-4A4F-8324-B46306ABEE7E}"/>
            </a:ext>
          </a:extLst>
        </xdr:cNvPr>
        <xdr:cNvSpPr txBox="1"/>
      </xdr:nvSpPr>
      <xdr:spPr>
        <a:xfrm>
          <a:off x="5471583" y="42334"/>
          <a:ext cx="5683250" cy="143933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補助金用パスワードについて</a:t>
          </a:r>
          <a:r>
            <a:rPr kumimoji="1" lang="en-US" altLang="ja-JP" sz="1200"/>
            <a:t>】</a:t>
          </a:r>
        </a:p>
        <a:p>
          <a:r>
            <a:rPr kumimoji="1" lang="ja-JP" altLang="en-US" sz="1600" b="1" u="sng">
              <a:solidFill>
                <a:schemeClr val="bg1"/>
              </a:solidFill>
            </a:rPr>
            <a:t>通常は変更厳禁！！！</a:t>
          </a:r>
        </a:p>
        <a:p>
          <a:r>
            <a:rPr kumimoji="1" lang="ja-JP" altLang="en-US" sz="1200">
              <a:solidFill>
                <a:srgbClr val="FFFF00"/>
              </a:solidFill>
            </a:rPr>
            <a:t>ただし、以下の場合は変更すること。</a:t>
          </a:r>
          <a:endParaRPr kumimoji="1" lang="en-US" altLang="ja-JP" sz="1200">
            <a:solidFill>
              <a:srgbClr val="FFFF00"/>
            </a:solidFill>
          </a:endParaRPr>
        </a:p>
        <a:p>
          <a:r>
            <a:rPr kumimoji="1" lang="ja-JP" altLang="en-US" sz="1200"/>
            <a:t>（</a:t>
          </a:r>
          <a:r>
            <a:rPr kumimoji="1" lang="en-US" altLang="ja-JP" sz="1200"/>
            <a:t>RANDBETWEEN</a:t>
          </a:r>
          <a:r>
            <a:rPr kumimoji="1" lang="ja-JP" altLang="en-US" sz="1200"/>
            <a:t>で付番（</a:t>
          </a:r>
          <a:r>
            <a:rPr kumimoji="1" lang="en-US" altLang="ja-JP" sz="1200"/>
            <a:t>3</a:t>
          </a:r>
          <a:r>
            <a:rPr kumimoji="1" lang="ja-JP" altLang="en-US" sz="1200"/>
            <a:t>行目参照。アルファベット</a:t>
          </a:r>
          <a:r>
            <a:rPr kumimoji="1" lang="en-US" altLang="ja-JP" sz="1200"/>
            <a:t>3</a:t>
          </a:r>
          <a:r>
            <a:rPr kumimoji="1" lang="ja-JP" altLang="en-US" sz="1200"/>
            <a:t>桁</a:t>
          </a:r>
          <a:r>
            <a:rPr kumimoji="1" lang="en-US" altLang="ja-JP" sz="1200"/>
            <a:t>+</a:t>
          </a:r>
          <a:r>
            <a:rPr kumimoji="1" lang="ja-JP" altLang="en-US" sz="1200"/>
            <a:t>数字</a:t>
          </a:r>
          <a:r>
            <a:rPr kumimoji="1" lang="en-US" altLang="ja-JP" sz="1200"/>
            <a:t>5</a:t>
          </a:r>
          <a:r>
            <a:rPr kumimoji="1" lang="ja-JP" altLang="en-US" sz="1200"/>
            <a:t>桁）→値貼り付けで固定）</a:t>
          </a:r>
        </a:p>
        <a:p>
          <a:endParaRPr kumimoji="1" lang="ja-JP" altLang="en-US" sz="1200"/>
        </a:p>
        <a:p>
          <a:r>
            <a:rPr kumimoji="1" lang="ja-JP" altLang="en-US" sz="1200"/>
            <a:t>・運営法人等が変更した場合</a:t>
          </a:r>
        </a:p>
        <a:p>
          <a:r>
            <a:rPr kumimoji="1" lang="ja-JP" altLang="en-US" sz="1200"/>
            <a:t>・当該施設以外に漏洩した場合</a:t>
          </a:r>
        </a:p>
        <a:p>
          <a:endParaRPr kumimoji="1" lang="ja-JP" altLang="en-US" sz="1100"/>
        </a:p>
        <a:p>
          <a:endParaRPr kumimoji="1" lang="ja-JP" altLang="en-US" sz="1100"/>
        </a:p>
      </xdr:txBody>
    </xdr:sp>
    <xdr:clientData/>
  </xdr:twoCellAnchor>
  <xdr:twoCellAnchor>
    <xdr:from>
      <xdr:col>4</xdr:col>
      <xdr:colOff>54427</xdr:colOff>
      <xdr:row>0</xdr:row>
      <xdr:rowOff>54428</xdr:rowOff>
    </xdr:from>
    <xdr:to>
      <xdr:col>15</xdr:col>
      <xdr:colOff>772584</xdr:colOff>
      <xdr:row>0</xdr:row>
      <xdr:rowOff>1153583</xdr:rowOff>
    </xdr:to>
    <xdr:sp macro="" textlink="">
      <xdr:nvSpPr>
        <xdr:cNvPr id="8" name="テキスト ボックス 7">
          <a:extLst>
            <a:ext uri="{FF2B5EF4-FFF2-40B4-BE49-F238E27FC236}">
              <a16:creationId xmlns:a16="http://schemas.microsoft.com/office/drawing/2014/main" id="{D66FDC21-09DC-4D47-A30E-D5C497740664}"/>
            </a:ext>
          </a:extLst>
        </xdr:cNvPr>
        <xdr:cNvSpPr txBox="1"/>
      </xdr:nvSpPr>
      <xdr:spPr>
        <a:xfrm>
          <a:off x="4541760" y="54428"/>
          <a:ext cx="12656157" cy="1099155"/>
        </a:xfrm>
        <a:prstGeom prst="rect">
          <a:avLst/>
        </a:prstGeom>
        <a:solidFill>
          <a:srgbClr val="FFFF99"/>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園にまくときは、債権者情報を４月１日時点のものに更新した上で、</a:t>
          </a:r>
          <a:endParaRPr kumimoji="1" lang="en-US" altLang="ja-JP" sz="3200"/>
        </a:p>
        <a:p>
          <a:r>
            <a:rPr kumimoji="1" lang="ja-JP" altLang="en-US" sz="3200"/>
            <a:t>白字→シートの保護で触れないように→非表示→ブックの保護</a:t>
          </a:r>
          <a:endParaRPr kumimoji="1" lang="en-US" altLang="ja-JP" sz="3200"/>
        </a:p>
        <a:p>
          <a:r>
            <a:rPr kumimoji="1" lang="ja-JP" altLang="en-US" sz="3200"/>
            <a:t>をかけてください。</a:t>
          </a:r>
          <a:endParaRPr kumimoji="1" lang="en-US" altLang="ja-JP" sz="3200"/>
        </a:p>
        <a:p>
          <a:endParaRPr kumimoji="1" lang="ja-JP" altLang="en-US" sz="3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326572</xdr:colOff>
      <xdr:row>6</xdr:row>
      <xdr:rowOff>108858</xdr:rowOff>
    </xdr:from>
    <xdr:to>
      <xdr:col>9</xdr:col>
      <xdr:colOff>362858</xdr:colOff>
      <xdr:row>13</xdr:row>
      <xdr:rowOff>145143</xdr:rowOff>
    </xdr:to>
    <xdr:sp macro="" textlink="">
      <xdr:nvSpPr>
        <xdr:cNvPr id="2" name="正方形/長方形 1">
          <a:extLst>
            <a:ext uri="{FF2B5EF4-FFF2-40B4-BE49-F238E27FC236}">
              <a16:creationId xmlns:a16="http://schemas.microsoft.com/office/drawing/2014/main" id="{0D1FF4A9-1A04-4E76-B24A-88ACEEFECD93}"/>
            </a:ext>
          </a:extLst>
        </xdr:cNvPr>
        <xdr:cNvSpPr/>
      </xdr:nvSpPr>
      <xdr:spPr>
        <a:xfrm>
          <a:off x="3628572" y="1480458"/>
          <a:ext cx="2677886" cy="163648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園名が一致しない園は補助金用基本データを修正</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8251;&#24188;&#20445;&#36939;&#21942;&#35506;&#20491;&#20154;&#29992;\&#20633;&#24536;&#3768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金額入り）"/>
      <sheetName val="請求書（白紙用） "/>
      <sheetName val="内訳表（市内用）"/>
      <sheetName val="内訳表（管外用） "/>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リスト"/>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助成班"/>
      <sheetName val="指導班 "/>
      <sheetName val="管理班"/>
      <sheetName val="2.27現在　進捗状況"/>
      <sheetName val="職員予定表"/>
      <sheetName val="職能養成管理表"/>
      <sheetName val="2.22現在　進捗状況"/>
      <sheetName val="3.11現在　進捗状況"/>
      <sheetName val="3.29現在　進捗状況"/>
      <sheetName val="助成1"/>
      <sheetName val="助成2"/>
      <sheetName val="助成２　最新"/>
      <sheetName val="指導"/>
      <sheetName val="管理"/>
      <sheetName val="Sheet1 (4)"/>
      <sheetName val="Sheet1 (2)"/>
      <sheetName val="Sheet1 (3)"/>
      <sheetName val="内科・歯科"/>
      <sheetName val="申請人数"/>
      <sheetName val="決定通知"/>
      <sheetName val="交付決定内訳書"/>
      <sheetName val="交付決定一覧"/>
      <sheetName val="予算額内訳"/>
      <sheetName val="交付額内訳"/>
      <sheetName val="予算額・決定額一覧表"/>
      <sheetName val="指令番号"/>
      <sheetName val="人数入力 （概算払）"/>
      <sheetName val="第１回交付額"/>
      <sheetName val="請求書"/>
      <sheetName val="概算払い時の人数通知"/>
      <sheetName val="人数入力（最終）"/>
      <sheetName val="既交付額通知文"/>
      <sheetName val="変更申請人数一覧"/>
      <sheetName val="変更交付額内訳"/>
      <sheetName val="別表１・２"/>
      <sheetName val="変更決定一覧"/>
      <sheetName val="申請変更前後"/>
      <sheetName val="実績差額一覧"/>
      <sheetName val="変更通知"/>
      <sheetName val="変更指令番号"/>
      <sheetName val="確定通知"/>
      <sheetName val="達番号"/>
      <sheetName val="差額一覧"/>
      <sheetName val="最新基本データ"/>
      <sheetName val="事業所内含む認可外一覧 (1月)  "/>
      <sheetName val="事業所内含む認可外一覧 (12月)  "/>
      <sheetName val="事業所内含む認可外一覧 (11月)"/>
      <sheetName val="先Ｐとルーム一覧"/>
      <sheetName val="事業所内含む認可外一覧 (9月) "/>
      <sheetName val="ルーム保育料HP用"/>
      <sheetName val="最新基本データ (５月)"/>
      <sheetName val="先Ｐとルーム一覧 (2)"/>
      <sheetName val="事業所内含む認可外一覧"/>
      <sheetName val="事業所内含む認可外一覧 (7月)"/>
      <sheetName val="施設情報"/>
      <sheetName val="3.31現在職員数"/>
      <sheetName val="決定通知（様式第２号）"/>
      <sheetName val="第１四半期"/>
      <sheetName val="第２四半期 "/>
      <sheetName val="第２支払"/>
      <sheetName val="第３四半期"/>
      <sheetName val="第３支払"/>
      <sheetName val="10月予備申請"/>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中間実績】修正等箇所"/>
    </sheetNames>
    <sheetDataSet>
      <sheetData sheetId="0"/>
      <sheetData sheetId="1"/>
      <sheetData sheetId="2"/>
      <sheetData sheetId="3"/>
      <sheetData sheetId="4"/>
      <sheetData sheetId="5"/>
      <sheetData sheetId="6">
        <row r="3">
          <cell r="C3" t="str">
            <v>18/100地域</v>
          </cell>
          <cell r="I3" t="str">
            <v>×</v>
          </cell>
        </row>
        <row r="4">
          <cell r="I4" t="str">
            <v>○</v>
          </cell>
        </row>
      </sheetData>
      <sheetData sheetId="7"/>
      <sheetData sheetId="8"/>
      <sheetData sheetId="9"/>
      <sheetData sheetId="10"/>
      <sheetData sheetId="11"/>
      <sheetData sheetId="12"/>
      <sheetData sheetId="13"/>
      <sheetData sheetId="14"/>
      <sheetData sheetId="15">
        <row r="4">
          <cell r="B4" t="str">
            <v>01_全般</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
          <cell r="A4">
            <v>1</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refreshError="1"/>
      <sheetData sheetId="62"/>
      <sheetData sheetId="63"/>
      <sheetData sheetId="64" refreshError="1"/>
      <sheetData sheetId="65"/>
      <sheetData sheetId="66"/>
      <sheetData sheetId="67">
        <row r="18">
          <cell r="H18" t="str">
            <v>交付申請・概算払：①データ分割　②データ入力</v>
          </cell>
        </row>
      </sheetData>
      <sheetData sheetId="68"/>
      <sheetData sheetId="69"/>
      <sheetData sheetId="70"/>
      <sheetData sheetId="71"/>
      <sheetData sheetId="72">
        <row r="21">
          <cell r="G21">
            <v>23400</v>
          </cell>
        </row>
      </sheetData>
      <sheetData sheetId="73">
        <row r="35">
          <cell r="G35">
            <v>129600</v>
          </cell>
        </row>
      </sheetData>
      <sheetData sheetId="74"/>
      <sheetData sheetId="75"/>
      <sheetData sheetId="76"/>
      <sheetData sheetId="77">
        <row r="3">
          <cell r="G3">
            <v>56</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row r="5">
          <cell r="A5">
            <v>1</v>
          </cell>
        </row>
      </sheetData>
      <sheetData sheetId="91"/>
      <sheetData sheetId="92">
        <row r="3">
          <cell r="M3">
            <v>38</v>
          </cell>
        </row>
      </sheetData>
      <sheetData sheetId="93">
        <row r="4">
          <cell r="A4">
            <v>1</v>
          </cell>
        </row>
      </sheetData>
      <sheetData sheetId="94"/>
      <sheetData sheetId="95"/>
      <sheetData sheetId="96"/>
      <sheetData sheetId="97"/>
      <sheetData sheetId="98"/>
      <sheetData sheetId="99"/>
      <sheetData sheetId="100"/>
      <sheetData sheetId="101">
        <row r="1">
          <cell r="A1" t="str">
            <v>平成27年度　千葉市保育ルーム認定施設一覧</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ow r="4">
          <cell r="A4">
            <v>1</v>
          </cell>
        </row>
      </sheetData>
      <sheetData sheetId="119">
        <row r="1">
          <cell r="A1" t="str">
            <v>平成27年度　千葉市保育ルーム認定施設一覧</v>
          </cell>
        </row>
      </sheetData>
      <sheetData sheetId="120"/>
      <sheetData sheetId="121"/>
      <sheetData sheetId="122"/>
      <sheetData sheetId="123"/>
      <sheetData sheetId="124"/>
      <sheetData sheetId="125"/>
      <sheetData sheetId="126"/>
      <sheetData sheetId="127"/>
      <sheetData sheetId="128"/>
      <sheetData sheetId="129">
        <row r="4">
          <cell r="A4">
            <v>1</v>
          </cell>
        </row>
      </sheetData>
      <sheetData sheetId="1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 val="施設情報"/>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補助金用基本データ"/>
      <sheetName val="⓪ファイルの説明"/>
      <sheetName val="①基本情報"/>
      <sheetName val="②-1職員名簿"/>
      <sheetName val="②-2勤務時間数入力"/>
      <sheetName val="③児童数及び保育士定数 (2)-(1)"/>
      <sheetName val="④-1月別配置内訳書(2)-(2)-(A)"/>
      <sheetName val="④-2月別配置内訳書(2)-(2)-(B)"/>
      <sheetName val="④-3月別配置内訳書(2)-(2)-(C)"/>
      <sheetName val="⑤基本分、３歳未満児(3)"/>
      <sheetName val="⑥１・２歳児担当内訳書(4)"/>
      <sheetName val="⑦産休明け保育等(5)"/>
      <sheetName val="⑧要配慮内訳書(6)"/>
      <sheetName val="⑨調理内訳書(7)"/>
      <sheetName val="様式３"/>
      <sheetName val="様式４"/>
      <sheetName val="様式６"/>
      <sheetName val="様式８"/>
      <sheetName val="修正等箇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A4">
            <v>1</v>
          </cell>
        </row>
      </sheetData>
      <sheetData sheetId="23"/>
      <sheetData sheetId="24"/>
      <sheetData sheetId="25"/>
      <sheetData sheetId="26"/>
      <sheetData sheetId="27"/>
      <sheetData sheetId="28"/>
      <sheetData sheetId="29"/>
      <sheetData sheetId="30"/>
      <sheetData sheetId="31">
        <row r="4">
          <cell r="B4" t="str">
            <v>01_全般</v>
          </cell>
          <cell r="C4" t="str">
            <v>01_知識</v>
          </cell>
        </row>
        <row r="5">
          <cell r="C5" t="str">
            <v>02_進め方</v>
          </cell>
        </row>
        <row r="6">
          <cell r="C6" t="str">
            <v>03_注意事項</v>
          </cell>
        </row>
        <row r="7">
          <cell r="C7" t="str">
            <v>04_連絡</v>
          </cell>
        </row>
        <row r="8">
          <cell r="C8" t="str">
            <v>05_人</v>
          </cell>
        </row>
        <row r="9">
          <cell r="C9" t="str">
            <v>06_改善事項</v>
          </cell>
        </row>
        <row r="10">
          <cell r="C10" t="str">
            <v>07_検討</v>
          </cell>
        </row>
        <row r="11">
          <cell r="C11" t="str">
            <v>08_用語集</v>
          </cell>
        </row>
        <row r="12">
          <cell r="C12">
            <v>0</v>
          </cell>
        </row>
        <row r="13">
          <cell r="C13">
            <v>0</v>
          </cell>
        </row>
        <row r="14">
          <cell r="C14">
            <v>0</v>
          </cell>
        </row>
        <row r="15">
          <cell r="C15">
            <v>0</v>
          </cell>
        </row>
      </sheetData>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row r="4">
          <cell r="A4">
            <v>1</v>
          </cell>
        </row>
      </sheetData>
      <sheetData sheetId="54"/>
      <sheetData sheetId="55"/>
      <sheetData sheetId="56"/>
      <sheetData sheetId="57"/>
      <sheetData sheetId="58"/>
      <sheetData sheetId="59"/>
      <sheetData sheetId="60"/>
      <sheetData sheetId="61"/>
      <sheetData sheetId="62">
        <row r="4">
          <cell r="A4">
            <v>1</v>
          </cell>
        </row>
      </sheetData>
      <sheetData sheetId="63"/>
      <sheetData sheetId="64" refreshError="1"/>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ョートカット"/>
      <sheetName val="ToDo"/>
      <sheetName val="修学資金ToDo"/>
      <sheetName val="会計検査Todo"/>
      <sheetName val="新規メモ"/>
      <sheetName val="机上連絡先"/>
      <sheetName val="来年度"/>
      <sheetName val="280401_6対1→5対1"/>
      <sheetName val="２７加配一人追加"/>
      <sheetName val="引き継ぎ構成"/>
      <sheetName val="連絡先"/>
      <sheetName val="28末-29当初"/>
      <sheetName val="照会対応関係【担当分】"/>
      <sheetName val="29末-30当初"/>
      <sheetName val="改善"/>
      <sheetName val="年度末対策 (2)"/>
      <sheetName val="H28園連絡先等"/>
      <sheetName val="園別備忘録"/>
      <sheetName val="業務知識"/>
      <sheetName val="各園の提出物管理"/>
      <sheetName val="280720市町村保育状況調査票"/>
      <sheetName val="民間障害児数及び配置保育士数"/>
      <sheetName val="交付決定内訳一覧"/>
      <sheetName val="技系"/>
      <sheetName val="貼付用"/>
      <sheetName val="28保育士数、正規非正規の割合"/>
      <sheetName val="29保育士数、正規非正規の割合"/>
      <sheetName val="27保育士数、正規非正規の割合"/>
      <sheetName val="28年4月時点の年齢別入所者と配置"/>
      <sheetName val="千葉市が不公平な扱いを受けている補助金（障害児保育費）根拠"/>
      <sheetName val="要件緩和の理解"/>
      <sheetName val="リスト"/>
      <sheetName val="旅費"/>
      <sheetName val="修学資金裁量免除計算"/>
      <sheetName val="歳入の調定方法"/>
      <sheetName val="修学資金"/>
      <sheetName val="27-29_常勤保育士数の割合 "/>
      <sheetName val="地域型園長年齢"/>
      <sheetName val="Sheet1"/>
      <sheetName val="メールボックス"/>
      <sheetName val="各園情報(30)"/>
      <sheetName val="机上連絡先29"/>
      <sheetName val="連絡先2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B4" t="str">
            <v>01_全般</v>
          </cell>
          <cell r="C4" t="str">
            <v>01_知識</v>
          </cell>
        </row>
        <row r="5">
          <cell r="C5" t="str">
            <v>02_進め方</v>
          </cell>
        </row>
        <row r="6">
          <cell r="C6" t="str">
            <v>03_注意事項</v>
          </cell>
        </row>
        <row r="7">
          <cell r="C7" t="str">
            <v>04_連絡</v>
          </cell>
        </row>
        <row r="8">
          <cell r="C8" t="str">
            <v>05_人</v>
          </cell>
        </row>
        <row r="9">
          <cell r="C9" t="str">
            <v>06_改善事項</v>
          </cell>
        </row>
        <row r="10">
          <cell r="C10" t="str">
            <v>07_検討</v>
          </cell>
        </row>
        <row r="11">
          <cell r="C11" t="str">
            <v>08_用語集</v>
          </cell>
        </row>
        <row r="12">
          <cell r="C12">
            <v>0</v>
          </cell>
        </row>
        <row r="13">
          <cell r="C13">
            <v>0</v>
          </cell>
        </row>
        <row r="14">
          <cell r="C14">
            <v>0</v>
          </cell>
        </row>
        <row r="15">
          <cell r="C15">
            <v>0</v>
          </cell>
        </row>
      </sheetData>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計算シート"/>
      <sheetName val="１～３号・対応表"/>
      <sheetName val="１号・質改善後"/>
      <sheetName val="１号・質改善後②"/>
      <sheetName val="１号・質改善前"/>
      <sheetName val="１号・質改善前②"/>
      <sheetName val="２・３号・質改善後"/>
      <sheetName val="２・３号・質改善後②"/>
      <sheetName val="２・３号・質改善前"/>
      <sheetName val="２・３号・質改善前②"/>
      <sheetName val="Ver."/>
      <sheetName val="VLOOK"/>
      <sheetName val="Sheet2"/>
      <sheetName val="編集"/>
      <sheetName val="H28.4.1"/>
      <sheetName val="H27.4.1（訂正）"/>
      <sheetName val="H27.4.1（番号訂正）"/>
      <sheetName val="H27.4.1"/>
      <sheetName val="机上用"/>
      <sheetName val="施設情報"/>
      <sheetName val="交付決定内訳一覧"/>
      <sheetName val="3.31現在職員数"/>
      <sheetName val="交付決定一覧"/>
      <sheetName val="決定通知（様式第２号）"/>
      <sheetName val="第１四半期"/>
      <sheetName val="第２四半期 "/>
      <sheetName val="第２支払"/>
      <sheetName val="第３四半期"/>
      <sheetName val="第３支払"/>
      <sheetName val="10月予備申請"/>
      <sheetName val="変更決定一覧"/>
      <sheetName val="変更通知（様式第5号）"/>
      <sheetName val="確定通知（様式第7号）"/>
      <sheetName val="差引所要額一覧"/>
      <sheetName val="差引所要額内訳 "/>
      <sheetName val="確定額一覧"/>
      <sheetName val="精算分"/>
      <sheetName val="精算書"/>
      <sheetName val="枝番号簿"/>
      <sheetName val="支払い一覧"/>
      <sheetName val="助成班"/>
      <sheetName val="指導班 "/>
      <sheetName val="管理班"/>
      <sheetName val="1.8現在　進捗状況"/>
      <sheetName val="リスト"/>
      <sheetName val="職員予定表"/>
      <sheetName val="施設情報 (交付決定）)"/>
      <sheetName val="Sheet1"/>
      <sheetName val="負担行為伺書"/>
      <sheetName val="交付決定①"/>
      <sheetName val="変更①"/>
      <sheetName val="交付決定②"/>
      <sheetName val="確定"/>
      <sheetName val="変更②"/>
      <sheetName val="決定通知(2号)"/>
      <sheetName val="変更負担行為伺書"/>
      <sheetName val="変更決定通知(5号)"/>
      <sheetName val="確定通知(8号)"/>
      <sheetName val="5月"/>
      <sheetName val="6月"/>
      <sheetName val="7月"/>
      <sheetName val="8月"/>
      <sheetName val="9月"/>
      <sheetName val="10月"/>
      <sheetName val="11月"/>
      <sheetName val="Sheet5"/>
      <sheetName val="12月"/>
      <sheetName val="1月"/>
      <sheetName val="2月"/>
      <sheetName val="書類提出状況"/>
      <sheetName val="確定通知(8号) (2)"/>
      <sheetName val="かるがも"/>
      <sheetName val="12"/>
      <sheetName val="補助金用基本データ"/>
      <sheetName val="交付決定額一覧"/>
      <sheetName val="Sheet4"/>
      <sheetName val="基準額等"/>
      <sheetName val="提出前チェックリスト"/>
      <sheetName val="【保育園既存】算出内訳書"/>
      <sheetName val="【施設型】実績報告書等（入力不要）"/>
      <sheetName val="年度途中入園前健診の支払明細"/>
      <sheetName val="領収書内訳シート"/>
      <sheetName val="交付申請書(入力不用)"/>
    </sheetNames>
    <sheetDataSet>
      <sheetData sheetId="0" refreshError="1"/>
      <sheetData sheetId="1" refreshError="1"/>
      <sheetData sheetId="2">
        <row r="3">
          <cell r="I3" t="str">
            <v>なし</v>
          </cell>
          <cell r="N3" t="str">
            <v>0人</v>
          </cell>
        </row>
        <row r="4">
          <cell r="N4" t="str">
            <v>1人</v>
          </cell>
        </row>
        <row r="5">
          <cell r="N5" t="str">
            <v>2人</v>
          </cell>
        </row>
        <row r="6">
          <cell r="N6" t="str">
            <v>3人</v>
          </cell>
        </row>
        <row r="7">
          <cell r="N7" t="str">
            <v>4人</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ow r="160">
          <cell r="F160" t="str">
            <v>01_中央区</v>
          </cell>
        </row>
      </sheetData>
      <sheetData sheetId="15"/>
      <sheetData sheetId="16"/>
      <sheetData sheetId="17"/>
      <sheetData sheetId="18"/>
      <sheetData sheetId="19"/>
      <sheetData sheetId="20"/>
      <sheetData sheetId="21">
        <row r="4">
          <cell r="A4">
            <v>1</v>
          </cell>
        </row>
      </sheetData>
      <sheetData sheetId="22"/>
      <sheetData sheetId="23"/>
      <sheetData sheetId="24"/>
      <sheetData sheetId="25"/>
      <sheetData sheetId="26"/>
      <sheetData sheetId="27"/>
      <sheetData sheetId="28"/>
      <sheetData sheetId="29"/>
      <sheetData sheetId="30"/>
      <sheetData sheetId="31">
        <row r="4">
          <cell r="A4">
            <v>1</v>
          </cell>
        </row>
      </sheetData>
      <sheetData sheetId="32"/>
      <sheetData sheetId="33"/>
      <sheetData sheetId="34"/>
      <sheetData sheetId="35"/>
      <sheetData sheetId="36"/>
      <sheetData sheetId="37"/>
      <sheetData sheetId="38"/>
      <sheetData sheetId="39"/>
      <sheetData sheetId="40">
        <row r="4">
          <cell r="A4">
            <v>1</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8">
          <cell r="Z8">
            <v>45</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ow r="5">
          <cell r="C5" t="str">
            <v>院内保育園</v>
          </cell>
        </row>
      </sheetData>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9BD9-7860-4DA2-9B1D-C22A063B7E02}">
  <sheetPr codeName="Sheet3">
    <tabColor rgb="FF002060"/>
  </sheetPr>
  <dimension ref="A1:AJ82"/>
  <sheetViews>
    <sheetView showGridLines="0" tabSelected="1" zoomScale="76" zoomScaleNormal="76" zoomScaleSheetLayoutView="75" workbookViewId="0">
      <selection activeCell="D3" sqref="D3:J3"/>
    </sheetView>
  </sheetViews>
  <sheetFormatPr defaultColWidth="9" defaultRowHeight="15"/>
  <cols>
    <col min="1" max="1" width="3.08984375" style="203" customWidth="1"/>
    <col min="2" max="2" width="3.7265625" style="203" customWidth="1"/>
    <col min="3" max="3" width="6.08984375" style="203" customWidth="1"/>
    <col min="4" max="4" width="9" style="203" customWidth="1"/>
    <col min="5" max="5" width="10.26953125" style="203" customWidth="1"/>
    <col min="6" max="11" width="6.90625" style="203" customWidth="1"/>
    <col min="12" max="12" width="10.36328125" style="203" customWidth="1"/>
    <col min="13" max="18" width="6.90625" style="203" customWidth="1"/>
    <col min="19" max="19" width="3.7265625" style="203" customWidth="1"/>
    <col min="20" max="22" width="0" style="204" hidden="1" customWidth="1"/>
    <col min="23" max="23" width="9" style="204" hidden="1" customWidth="1"/>
    <col min="24" max="35" width="9" style="204"/>
    <col min="36" max="16384" width="9" style="203"/>
  </cols>
  <sheetData>
    <row r="1" spans="2:36" ht="22.5" customHeight="1">
      <c r="B1" s="202" t="s">
        <v>1243</v>
      </c>
      <c r="AF1" s="205"/>
      <c r="AG1" s="205"/>
      <c r="AH1" s="205"/>
      <c r="AI1" s="205"/>
      <c r="AJ1" s="206"/>
    </row>
    <row r="2" spans="2:36" ht="53.25" customHeight="1">
      <c r="AF2" s="205"/>
      <c r="AG2" s="205"/>
      <c r="AH2" s="205"/>
      <c r="AI2" s="205"/>
      <c r="AJ2" s="206"/>
    </row>
    <row r="3" spans="2:36" ht="22.5" customHeight="1">
      <c r="C3" s="207" t="s">
        <v>1244</v>
      </c>
      <c r="D3" s="344"/>
      <c r="E3" s="344"/>
      <c r="F3" s="344"/>
      <c r="G3" s="344"/>
      <c r="H3" s="344"/>
      <c r="I3" s="344"/>
      <c r="J3" s="344"/>
      <c r="M3" s="345" t="s">
        <v>1338</v>
      </c>
      <c r="N3" s="345"/>
      <c r="O3" s="345"/>
      <c r="AF3" s="205"/>
      <c r="AG3" s="205"/>
      <c r="AH3" s="205"/>
      <c r="AI3" s="205"/>
      <c r="AJ3" s="206"/>
    </row>
    <row r="4" spans="2:36" ht="22.5" customHeight="1">
      <c r="C4" s="207" t="s">
        <v>1245</v>
      </c>
      <c r="D4" s="344"/>
      <c r="E4" s="344"/>
      <c r="F4" s="344"/>
      <c r="G4" s="344"/>
      <c r="H4" s="344"/>
      <c r="I4" s="344"/>
      <c r="J4" s="344"/>
      <c r="M4" s="333"/>
      <c r="N4" s="333"/>
      <c r="O4" s="333"/>
      <c r="AF4" s="205"/>
      <c r="AG4" s="205"/>
      <c r="AH4" s="205"/>
      <c r="AI4" s="205"/>
      <c r="AJ4" s="206"/>
    </row>
    <row r="5" spans="2:36" ht="22.5" customHeight="1">
      <c r="C5" s="207" t="s">
        <v>1246</v>
      </c>
      <c r="D5" s="344"/>
      <c r="E5" s="344"/>
      <c r="F5" s="344"/>
      <c r="G5" s="344"/>
      <c r="H5" s="344"/>
      <c r="I5" s="344"/>
      <c r="J5" s="344"/>
      <c r="M5" s="346" t="e">
        <f>IF(EXACT(VLOOKUP(D5,補助金用基本データ!$C$5:$T$334,5,FALSE),ASC(①基本情報!M4))=TRUE,"OK","パスワードが違います")</f>
        <v>#N/A</v>
      </c>
      <c r="N5" s="346"/>
      <c r="O5" s="346"/>
      <c r="Q5" s="203" t="e">
        <f>IF(M5="OK",VLOOKUP(D5,補助金用基本データ!C5:S336,2,FALSE),"")</f>
        <v>#N/A</v>
      </c>
      <c r="AF5" s="205"/>
      <c r="AG5" s="205"/>
      <c r="AH5" s="205"/>
      <c r="AI5" s="205"/>
      <c r="AJ5" s="206"/>
    </row>
    <row r="6" spans="2:36" ht="22.5" customHeight="1">
      <c r="C6" s="208"/>
      <c r="D6" s="209"/>
      <c r="J6" s="210"/>
      <c r="AF6" s="205"/>
      <c r="AG6" s="205"/>
      <c r="AH6" s="205"/>
      <c r="AI6" s="205"/>
      <c r="AJ6" s="206"/>
    </row>
    <row r="7" spans="2:36" ht="22.5" customHeight="1">
      <c r="M7" s="330" t="s">
        <v>1247</v>
      </c>
      <c r="N7" s="331"/>
      <c r="O7" s="332"/>
      <c r="P7" s="330" t="s">
        <v>1248</v>
      </c>
      <c r="Q7" s="331"/>
      <c r="R7" s="332"/>
      <c r="AF7" s="205"/>
      <c r="AG7" s="205"/>
      <c r="AH7" s="205"/>
      <c r="AI7" s="205"/>
      <c r="AJ7" s="206"/>
    </row>
    <row r="8" spans="2:36" ht="22.5" customHeight="1">
      <c r="M8" s="333"/>
      <c r="N8" s="333"/>
      <c r="O8" s="333"/>
      <c r="P8" s="334"/>
      <c r="Q8" s="334"/>
      <c r="R8" s="334"/>
    </row>
    <row r="9" spans="2:36" ht="15" customHeight="1"/>
    <row r="10" spans="2:36" ht="33" customHeight="1" thickBot="1">
      <c r="B10" s="243" t="s">
        <v>1584</v>
      </c>
      <c r="C10" s="211"/>
      <c r="D10" s="211"/>
      <c r="E10" s="211"/>
      <c r="F10" s="211"/>
      <c r="G10" s="211"/>
      <c r="H10" s="211"/>
      <c r="I10" s="211"/>
      <c r="J10" s="211"/>
      <c r="K10" s="212"/>
      <c r="L10" s="212"/>
      <c r="M10" s="212"/>
      <c r="N10" s="212"/>
      <c r="O10" s="212"/>
      <c r="P10" s="212"/>
      <c r="Q10" s="212"/>
      <c r="R10" s="213"/>
      <c r="S10" s="213"/>
    </row>
    <row r="11" spans="2:36" ht="22.5" customHeight="1" thickBot="1">
      <c r="B11" s="214"/>
      <c r="C11" s="215"/>
      <c r="D11" s="215"/>
      <c r="E11" s="215"/>
      <c r="F11" s="215"/>
      <c r="G11" s="215"/>
      <c r="H11" s="215"/>
      <c r="I11" s="215"/>
      <c r="J11" s="215"/>
      <c r="K11" s="215"/>
      <c r="L11" s="215"/>
      <c r="M11" s="215"/>
      <c r="N11" s="215"/>
      <c r="O11" s="215"/>
      <c r="P11" s="215"/>
      <c r="Q11" s="215"/>
      <c r="R11" s="216"/>
      <c r="S11" s="217"/>
    </row>
    <row r="12" spans="2:36" ht="22.5" customHeight="1">
      <c r="B12" s="218"/>
      <c r="C12" s="338" t="s">
        <v>2485</v>
      </c>
      <c r="D12" s="339"/>
      <c r="E12" s="339"/>
      <c r="F12" s="339"/>
      <c r="G12" s="339"/>
      <c r="H12" s="339"/>
      <c r="I12" s="339"/>
      <c r="J12" s="339"/>
      <c r="K12" s="339"/>
      <c r="L12" s="339"/>
      <c r="M12" s="339"/>
      <c r="N12" s="339"/>
      <c r="O12" s="339"/>
      <c r="P12" s="339"/>
      <c r="Q12" s="339"/>
      <c r="R12" s="340"/>
      <c r="S12" s="219"/>
    </row>
    <row r="13" spans="2:36" ht="22.5" customHeight="1">
      <c r="B13" s="218"/>
      <c r="C13" s="341"/>
      <c r="D13" s="342"/>
      <c r="E13" s="342"/>
      <c r="F13" s="342"/>
      <c r="G13" s="342"/>
      <c r="H13" s="342"/>
      <c r="I13" s="342"/>
      <c r="J13" s="342"/>
      <c r="K13" s="342"/>
      <c r="L13" s="342"/>
      <c r="M13" s="342"/>
      <c r="N13" s="342"/>
      <c r="O13" s="342"/>
      <c r="P13" s="342"/>
      <c r="Q13" s="342"/>
      <c r="R13" s="343"/>
      <c r="S13" s="219"/>
    </row>
    <row r="14" spans="2:36" ht="22.5" customHeight="1">
      <c r="B14" s="218"/>
      <c r="C14" s="341"/>
      <c r="D14" s="342"/>
      <c r="E14" s="342"/>
      <c r="F14" s="342"/>
      <c r="G14" s="342"/>
      <c r="H14" s="342"/>
      <c r="I14" s="342"/>
      <c r="J14" s="342"/>
      <c r="K14" s="342"/>
      <c r="L14" s="342"/>
      <c r="M14" s="342"/>
      <c r="N14" s="342"/>
      <c r="O14" s="342"/>
      <c r="P14" s="342"/>
      <c r="Q14" s="342"/>
      <c r="R14" s="343"/>
      <c r="S14" s="219"/>
    </row>
    <row r="15" spans="2:36" ht="22.5" customHeight="1">
      <c r="B15" s="218"/>
      <c r="C15" s="341"/>
      <c r="D15" s="342"/>
      <c r="E15" s="342"/>
      <c r="F15" s="342"/>
      <c r="G15" s="342"/>
      <c r="H15" s="342"/>
      <c r="I15" s="342"/>
      <c r="J15" s="342"/>
      <c r="K15" s="342"/>
      <c r="L15" s="342"/>
      <c r="M15" s="342"/>
      <c r="N15" s="342"/>
      <c r="O15" s="342"/>
      <c r="P15" s="342"/>
      <c r="Q15" s="342"/>
      <c r="R15" s="343"/>
      <c r="S15" s="219"/>
    </row>
    <row r="16" spans="2:36" ht="22.5" customHeight="1">
      <c r="B16" s="218"/>
      <c r="C16" s="341"/>
      <c r="D16" s="342"/>
      <c r="E16" s="342"/>
      <c r="F16" s="342"/>
      <c r="G16" s="342"/>
      <c r="H16" s="342"/>
      <c r="I16" s="342"/>
      <c r="J16" s="342"/>
      <c r="K16" s="342"/>
      <c r="L16" s="342"/>
      <c r="M16" s="342"/>
      <c r="N16" s="342"/>
      <c r="O16" s="342"/>
      <c r="P16" s="342"/>
      <c r="Q16" s="342"/>
      <c r="R16" s="343"/>
      <c r="S16" s="219"/>
      <c r="X16" s="220"/>
    </row>
    <row r="17" spans="2:35" ht="22.5" customHeight="1">
      <c r="B17" s="218"/>
      <c r="C17" s="341"/>
      <c r="D17" s="342"/>
      <c r="E17" s="342"/>
      <c r="F17" s="342"/>
      <c r="G17" s="342"/>
      <c r="H17" s="342"/>
      <c r="I17" s="342"/>
      <c r="J17" s="342"/>
      <c r="K17" s="342"/>
      <c r="L17" s="342"/>
      <c r="M17" s="342"/>
      <c r="N17" s="342"/>
      <c r="O17" s="342"/>
      <c r="P17" s="342"/>
      <c r="Q17" s="342"/>
      <c r="R17" s="343"/>
      <c r="S17" s="219"/>
      <c r="X17" s="220"/>
    </row>
    <row r="18" spans="2:35" ht="22.5" customHeight="1">
      <c r="B18" s="218"/>
      <c r="C18" s="341"/>
      <c r="D18" s="342"/>
      <c r="E18" s="342"/>
      <c r="F18" s="342"/>
      <c r="G18" s="342"/>
      <c r="H18" s="342"/>
      <c r="I18" s="342"/>
      <c r="J18" s="342"/>
      <c r="K18" s="342"/>
      <c r="L18" s="342"/>
      <c r="M18" s="342"/>
      <c r="N18" s="342"/>
      <c r="O18" s="342"/>
      <c r="P18" s="342"/>
      <c r="Q18" s="342"/>
      <c r="R18" s="343"/>
      <c r="S18" s="219"/>
    </row>
    <row r="19" spans="2:35" ht="22.5" customHeight="1">
      <c r="B19" s="218"/>
      <c r="C19" s="341"/>
      <c r="D19" s="342"/>
      <c r="E19" s="342"/>
      <c r="F19" s="342"/>
      <c r="G19" s="342"/>
      <c r="H19" s="342"/>
      <c r="I19" s="342"/>
      <c r="J19" s="342"/>
      <c r="K19" s="342"/>
      <c r="L19" s="342"/>
      <c r="M19" s="342"/>
      <c r="N19" s="342"/>
      <c r="O19" s="342"/>
      <c r="P19" s="342"/>
      <c r="Q19" s="342"/>
      <c r="R19" s="343"/>
      <c r="S19" s="219"/>
    </row>
    <row r="20" spans="2:35" ht="22.5" customHeight="1">
      <c r="B20" s="218"/>
      <c r="C20" s="341"/>
      <c r="D20" s="342"/>
      <c r="E20" s="342"/>
      <c r="F20" s="342"/>
      <c r="G20" s="342"/>
      <c r="H20" s="342"/>
      <c r="I20" s="342"/>
      <c r="J20" s="342"/>
      <c r="K20" s="342"/>
      <c r="L20" s="342"/>
      <c r="M20" s="342"/>
      <c r="N20" s="342"/>
      <c r="O20" s="342"/>
      <c r="P20" s="342"/>
      <c r="Q20" s="342"/>
      <c r="R20" s="343"/>
      <c r="S20" s="219"/>
    </row>
    <row r="21" spans="2:35" ht="7.5" customHeight="1">
      <c r="B21" s="218"/>
      <c r="C21" s="341"/>
      <c r="D21" s="342"/>
      <c r="E21" s="342"/>
      <c r="F21" s="342"/>
      <c r="G21" s="342"/>
      <c r="H21" s="342"/>
      <c r="I21" s="342"/>
      <c r="J21" s="342"/>
      <c r="K21" s="342"/>
      <c r="L21" s="342"/>
      <c r="M21" s="342"/>
      <c r="N21" s="342"/>
      <c r="O21" s="342"/>
      <c r="P21" s="342"/>
      <c r="Q21" s="342"/>
      <c r="R21" s="343"/>
      <c r="S21" s="219"/>
    </row>
    <row r="22" spans="2:35" ht="14" customHeight="1" thickBot="1">
      <c r="B22" s="218"/>
      <c r="C22" s="221"/>
      <c r="D22" s="222"/>
      <c r="E22" s="222"/>
      <c r="F22" s="222"/>
      <c r="G22" s="222"/>
      <c r="H22" s="222"/>
      <c r="I22" s="222"/>
      <c r="J22" s="222"/>
      <c r="K22" s="222"/>
      <c r="L22" s="222"/>
      <c r="M22" s="222"/>
      <c r="N22" s="222"/>
      <c r="O22" s="222"/>
      <c r="P22" s="222"/>
      <c r="Q22" s="222"/>
      <c r="R22" s="223"/>
      <c r="S22" s="219"/>
    </row>
    <row r="23" spans="2:35" s="222" customFormat="1" ht="22.5" customHeight="1" thickBot="1">
      <c r="B23" s="218"/>
      <c r="C23" s="221"/>
      <c r="D23" s="224" t="s">
        <v>2486</v>
      </c>
      <c r="E23" s="225"/>
      <c r="F23" s="225"/>
      <c r="G23" s="225"/>
      <c r="H23" s="225"/>
      <c r="I23" s="225"/>
      <c r="J23" s="225"/>
      <c r="K23" s="225"/>
      <c r="M23" s="335"/>
      <c r="N23" s="336"/>
      <c r="O23" s="336"/>
      <c r="P23" s="336"/>
      <c r="Q23" s="336"/>
      <c r="R23" s="337"/>
      <c r="S23" s="226"/>
      <c r="T23" s="220"/>
      <c r="U23" s="220"/>
      <c r="V23" s="220"/>
      <c r="W23" s="220"/>
      <c r="X23" s="204"/>
      <c r="Y23" s="220"/>
      <c r="Z23" s="220"/>
      <c r="AA23" s="220"/>
      <c r="AB23" s="220"/>
      <c r="AC23" s="220"/>
      <c r="AD23" s="220"/>
      <c r="AE23" s="220"/>
      <c r="AF23" s="220"/>
      <c r="AG23" s="220"/>
      <c r="AH23" s="220"/>
      <c r="AI23" s="220"/>
    </row>
    <row r="24" spans="2:35" ht="22.5" customHeight="1" thickBot="1">
      <c r="B24" s="218"/>
      <c r="C24" s="227"/>
      <c r="D24" s="228" t="s">
        <v>1406</v>
      </c>
      <c r="E24" s="229"/>
      <c r="F24" s="229"/>
      <c r="G24" s="229"/>
      <c r="H24" s="229"/>
      <c r="I24" s="229"/>
      <c r="J24" s="229"/>
      <c r="K24" s="229"/>
      <c r="L24" s="230"/>
      <c r="M24" s="335"/>
      <c r="N24" s="336"/>
      <c r="O24" s="336"/>
      <c r="P24" s="336"/>
      <c r="Q24" s="336"/>
      <c r="R24" s="337"/>
      <c r="S24" s="219"/>
    </row>
    <row r="25" spans="2:35" ht="22.5" customHeight="1" thickBot="1">
      <c r="B25" s="231"/>
      <c r="C25" s="232"/>
      <c r="D25" s="232"/>
      <c r="E25" s="232"/>
      <c r="F25" s="232"/>
      <c r="G25" s="232"/>
      <c r="H25" s="232"/>
      <c r="I25" s="232"/>
      <c r="J25" s="232"/>
      <c r="K25" s="232"/>
      <c r="L25" s="232"/>
      <c r="M25" s="232"/>
      <c r="N25" s="232"/>
      <c r="O25" s="232"/>
      <c r="P25" s="232"/>
      <c r="Q25" s="232"/>
      <c r="R25" s="233"/>
      <c r="S25" s="234"/>
    </row>
    <row r="26" spans="2:35" ht="22.5" customHeight="1">
      <c r="B26" s="222"/>
      <c r="C26" s="222"/>
      <c r="D26" s="222"/>
      <c r="E26" s="222"/>
      <c r="F26" s="222"/>
      <c r="G26" s="222"/>
      <c r="H26" s="222"/>
      <c r="I26" s="222"/>
      <c r="J26" s="222"/>
      <c r="K26" s="222"/>
      <c r="L26" s="222"/>
      <c r="M26" s="222"/>
      <c r="N26" s="222"/>
      <c r="O26" s="222"/>
      <c r="P26" s="222"/>
      <c r="Q26" s="222"/>
    </row>
    <row r="27" spans="2:35" ht="22.5" customHeight="1">
      <c r="B27" s="222"/>
      <c r="C27" s="222"/>
      <c r="D27" s="222"/>
      <c r="E27" s="222"/>
      <c r="F27" s="222"/>
      <c r="G27" s="222"/>
      <c r="H27" s="222"/>
      <c r="I27" s="222"/>
      <c r="J27" s="222"/>
      <c r="K27" s="222"/>
      <c r="L27" s="222"/>
      <c r="M27" s="222"/>
      <c r="N27" s="222"/>
      <c r="O27" s="222"/>
      <c r="P27" s="222"/>
      <c r="Q27" s="222"/>
      <c r="U27" s="204" t="s">
        <v>1414</v>
      </c>
      <c r="V27" s="204">
        <v>1</v>
      </c>
      <c r="W27" s="220" t="e">
        <f>VLOOKUP(M23,U27:V28,2)</f>
        <v>#N/A</v>
      </c>
    </row>
    <row r="28" spans="2:35" ht="22.5" customHeight="1">
      <c r="U28" s="204" t="s">
        <v>1415</v>
      </c>
      <c r="V28" s="204">
        <v>2</v>
      </c>
    </row>
    <row r="29" spans="2:35" ht="22.5" customHeight="1">
      <c r="U29" s="220" t="s">
        <v>1418</v>
      </c>
      <c r="V29" s="204">
        <v>1</v>
      </c>
      <c r="W29" s="220" t="e">
        <f>VLOOKUP(M24,$U$29:$V$39,2,FALSE)</f>
        <v>#N/A</v>
      </c>
    </row>
    <row r="30" spans="2:35" ht="22.5" customHeight="1">
      <c r="U30" s="220" t="s">
        <v>1407</v>
      </c>
      <c r="V30" s="204">
        <v>2</v>
      </c>
    </row>
    <row r="31" spans="2:35" ht="31.5" customHeight="1">
      <c r="E31" s="202"/>
      <c r="F31" s="202"/>
      <c r="G31" s="202"/>
      <c r="H31" s="202"/>
      <c r="I31" s="202"/>
      <c r="J31" s="202"/>
      <c r="K31" s="202"/>
      <c r="L31" s="202"/>
      <c r="T31" s="204" t="s">
        <v>1249</v>
      </c>
      <c r="U31" s="220" t="s">
        <v>1408</v>
      </c>
      <c r="V31" s="204">
        <v>3</v>
      </c>
    </row>
    <row r="32" spans="2:35" ht="31.5" customHeight="1">
      <c r="E32" s="202"/>
      <c r="F32" s="202"/>
      <c r="G32" s="202"/>
      <c r="H32" s="202"/>
      <c r="I32" s="202"/>
      <c r="J32" s="202"/>
      <c r="K32" s="202"/>
      <c r="L32" s="202"/>
      <c r="T32" s="220"/>
      <c r="U32" s="220" t="s">
        <v>1409</v>
      </c>
      <c r="V32" s="204">
        <v>4</v>
      </c>
    </row>
    <row r="33" spans="5:22" ht="31.5" customHeight="1">
      <c r="E33" s="202"/>
      <c r="F33" s="202"/>
      <c r="G33" s="202"/>
      <c r="H33" s="202"/>
      <c r="I33" s="202"/>
      <c r="J33" s="202"/>
      <c r="K33" s="202"/>
      <c r="L33" s="202"/>
      <c r="U33" s="220" t="s">
        <v>1410</v>
      </c>
      <c r="V33" s="204">
        <v>5</v>
      </c>
    </row>
    <row r="34" spans="5:22" ht="31.5" customHeight="1">
      <c r="E34" s="202"/>
      <c r="F34" s="202"/>
      <c r="G34" s="202"/>
      <c r="H34" s="202"/>
      <c r="I34" s="202"/>
      <c r="J34" s="202"/>
      <c r="K34" s="202"/>
      <c r="L34" s="202"/>
      <c r="U34" s="220" t="s">
        <v>1411</v>
      </c>
      <c r="V34" s="204">
        <v>6</v>
      </c>
    </row>
    <row r="35" spans="5:22" ht="33.75" customHeight="1">
      <c r="E35" s="202"/>
      <c r="F35" s="202"/>
      <c r="G35" s="202"/>
      <c r="H35" s="202"/>
      <c r="I35" s="202"/>
      <c r="J35" s="202"/>
      <c r="K35" s="202"/>
      <c r="L35" s="202"/>
      <c r="U35" s="220" t="s">
        <v>1412</v>
      </c>
      <c r="V35" s="204">
        <v>7</v>
      </c>
    </row>
    <row r="36" spans="5:22" ht="33.75" customHeight="1">
      <c r="E36" s="202"/>
      <c r="F36" s="202"/>
      <c r="G36" s="202"/>
      <c r="H36" s="202"/>
      <c r="I36" s="202"/>
      <c r="J36" s="202"/>
      <c r="K36" s="202"/>
      <c r="L36" s="202"/>
      <c r="U36" s="220" t="s">
        <v>1413</v>
      </c>
      <c r="V36" s="204">
        <v>8</v>
      </c>
    </row>
    <row r="37" spans="5:22">
      <c r="U37" s="220" t="e">
        <f>IF(VLOOKUP(D5,補助金用基本データ!C5:U336,19,FALSE)=0,"９カ月分","")</f>
        <v>#N/A</v>
      </c>
      <c r="V37" s="204" t="e">
        <f>IF(U37="９カ月分",9,"")</f>
        <v>#N/A</v>
      </c>
    </row>
    <row r="38" spans="5:22">
      <c r="U38" s="220" t="e">
        <f>IF(VLOOKUP(D5,補助金用基本データ!C5:U336,19,FALSE)=0,"１０カ月分","")</f>
        <v>#N/A</v>
      </c>
      <c r="V38" s="204" t="e">
        <f>IF(U38="１０カ月分",10,"")</f>
        <v>#N/A</v>
      </c>
    </row>
    <row r="39" spans="5:22">
      <c r="U39" s="220" t="e">
        <f>IF(VLOOKUP(D5,補助金用基本データ!C5:U336,19,FALSE)=0,"１１カ月分（最大）","")</f>
        <v>#N/A</v>
      </c>
      <c r="V39" s="204" t="e">
        <f>IF(U39="１１カ月分（最大）",11,"")</f>
        <v>#N/A</v>
      </c>
    </row>
    <row r="46" spans="5:22" ht="39" customHeight="1"/>
    <row r="49" spans="1:30">
      <c r="A49" s="329"/>
      <c r="B49" s="329"/>
      <c r="C49" s="329"/>
      <c r="D49" s="235"/>
      <c r="E49" s="235"/>
    </row>
    <row r="50" spans="1:30" ht="16">
      <c r="B50" s="328"/>
      <c r="C50" s="328"/>
      <c r="D50" s="236"/>
      <c r="E50" s="236"/>
      <c r="F50" s="237"/>
      <c r="G50" s="237"/>
      <c r="H50" s="237"/>
      <c r="I50" s="237"/>
      <c r="J50" s="237"/>
      <c r="K50" s="237"/>
      <c r="L50" s="237"/>
      <c r="M50" s="237"/>
      <c r="N50" s="237"/>
      <c r="O50" s="237"/>
      <c r="P50" s="237"/>
      <c r="Q50" s="237"/>
      <c r="R50" s="237"/>
      <c r="U50" s="238"/>
      <c r="V50" s="238"/>
      <c r="W50" s="238"/>
    </row>
    <row r="51" spans="1:30" ht="16">
      <c r="B51" s="328"/>
      <c r="C51" s="328"/>
      <c r="D51" s="236"/>
      <c r="E51" s="236"/>
      <c r="F51" s="237"/>
      <c r="G51" s="237"/>
      <c r="H51" s="237"/>
      <c r="I51" s="237"/>
      <c r="J51" s="237"/>
      <c r="K51" s="237"/>
      <c r="L51" s="237"/>
      <c r="M51" s="237"/>
      <c r="N51" s="237"/>
      <c r="O51" s="237"/>
      <c r="P51" s="237"/>
      <c r="Q51" s="237"/>
      <c r="R51" s="237"/>
      <c r="U51" s="238"/>
      <c r="V51" s="238"/>
      <c r="W51" s="238"/>
      <c r="X51" s="238"/>
    </row>
    <row r="52" spans="1:30" ht="16">
      <c r="B52" s="328"/>
      <c r="C52" s="328"/>
      <c r="D52" s="236"/>
      <c r="E52" s="236"/>
      <c r="F52" s="237"/>
      <c r="G52" s="237"/>
      <c r="H52" s="237"/>
      <c r="I52" s="237"/>
      <c r="J52" s="237"/>
      <c r="K52" s="237"/>
      <c r="L52" s="237"/>
      <c r="M52" s="237"/>
      <c r="N52" s="237"/>
      <c r="O52" s="237"/>
      <c r="P52" s="237"/>
      <c r="Q52" s="237"/>
      <c r="R52" s="237"/>
      <c r="U52" s="239"/>
      <c r="V52" s="239"/>
      <c r="W52" s="239"/>
      <c r="X52" s="238"/>
    </row>
    <row r="53" spans="1:30" ht="16">
      <c r="B53" s="328"/>
      <c r="C53" s="328"/>
      <c r="D53" s="236"/>
      <c r="E53" s="236"/>
      <c r="F53" s="237"/>
      <c r="G53" s="237"/>
      <c r="H53" s="237"/>
      <c r="I53" s="237"/>
      <c r="J53" s="237"/>
      <c r="K53" s="237"/>
      <c r="L53" s="237"/>
      <c r="M53" s="237"/>
      <c r="N53" s="237"/>
      <c r="O53" s="237"/>
      <c r="P53" s="237"/>
      <c r="Q53" s="237"/>
      <c r="R53" s="237"/>
      <c r="T53" s="238"/>
      <c r="U53" s="238"/>
      <c r="V53" s="238"/>
      <c r="W53" s="238"/>
      <c r="X53" s="239"/>
      <c r="Y53" s="238"/>
      <c r="Z53" s="238"/>
      <c r="AA53" s="238"/>
      <c r="AB53" s="238"/>
      <c r="AC53" s="238"/>
      <c r="AD53" s="238"/>
    </row>
    <row r="54" spans="1:30" ht="16">
      <c r="B54" s="328"/>
      <c r="C54" s="328"/>
      <c r="D54" s="236"/>
      <c r="E54" s="236"/>
      <c r="F54" s="237"/>
      <c r="G54" s="237"/>
      <c r="H54" s="237"/>
      <c r="I54" s="237"/>
      <c r="J54" s="237"/>
      <c r="K54" s="237"/>
      <c r="L54" s="237"/>
      <c r="M54" s="237"/>
      <c r="N54" s="237"/>
      <c r="O54" s="237"/>
      <c r="P54" s="237"/>
      <c r="Q54" s="237"/>
      <c r="R54" s="237"/>
      <c r="T54" s="238"/>
      <c r="U54" s="239"/>
      <c r="V54" s="239"/>
      <c r="W54" s="239"/>
      <c r="X54" s="238"/>
      <c r="Y54" s="238"/>
      <c r="Z54" s="238"/>
      <c r="AA54" s="238"/>
      <c r="AB54" s="238"/>
      <c r="AC54" s="238"/>
      <c r="AD54" s="238"/>
    </row>
    <row r="55" spans="1:30" ht="19.5" customHeight="1">
      <c r="T55" s="239"/>
      <c r="U55" s="239"/>
      <c r="V55" s="239"/>
      <c r="W55" s="239"/>
      <c r="X55" s="239"/>
      <c r="Y55" s="239"/>
      <c r="Z55" s="239"/>
      <c r="AA55" s="239"/>
      <c r="AB55" s="239"/>
      <c r="AC55" s="239"/>
      <c r="AD55" s="239"/>
    </row>
    <row r="56" spans="1:30" ht="16">
      <c r="A56" s="329"/>
      <c r="B56" s="329"/>
      <c r="C56" s="329"/>
      <c r="D56" s="235"/>
      <c r="E56" s="235"/>
      <c r="T56" s="238"/>
      <c r="U56" s="239"/>
      <c r="V56" s="239"/>
      <c r="W56" s="239"/>
      <c r="X56" s="239"/>
      <c r="Y56" s="238"/>
      <c r="Z56" s="238"/>
      <c r="AA56" s="238"/>
      <c r="AB56" s="238"/>
      <c r="AC56" s="238"/>
      <c r="AD56" s="238"/>
    </row>
    <row r="57" spans="1:30" ht="16">
      <c r="B57" s="328"/>
      <c r="C57" s="328"/>
      <c r="D57" s="236"/>
      <c r="E57" s="236"/>
      <c r="F57" s="237"/>
      <c r="G57" s="237"/>
      <c r="H57" s="237"/>
      <c r="I57" s="237"/>
      <c r="J57" s="237"/>
      <c r="K57" s="237"/>
      <c r="L57" s="237"/>
      <c r="M57" s="237"/>
      <c r="N57" s="237"/>
      <c r="O57" s="237"/>
      <c r="P57" s="237"/>
      <c r="Q57" s="237"/>
      <c r="R57" s="237"/>
      <c r="T57" s="239"/>
      <c r="U57" s="239"/>
      <c r="V57" s="239"/>
      <c r="W57" s="239"/>
      <c r="X57" s="239"/>
      <c r="Y57" s="239"/>
      <c r="Z57" s="239"/>
      <c r="AA57" s="239"/>
      <c r="AB57" s="239"/>
      <c r="AC57" s="239"/>
      <c r="AD57" s="239"/>
    </row>
    <row r="58" spans="1:30" ht="16">
      <c r="B58" s="328"/>
      <c r="C58" s="328"/>
      <c r="D58" s="236"/>
      <c r="E58" s="236"/>
      <c r="F58" s="237"/>
      <c r="G58" s="237"/>
      <c r="H58" s="237"/>
      <c r="I58" s="237"/>
      <c r="J58" s="237"/>
      <c r="K58" s="237"/>
      <c r="L58" s="237"/>
      <c r="M58" s="237"/>
      <c r="N58" s="237"/>
      <c r="O58" s="237"/>
      <c r="P58" s="237"/>
      <c r="Q58" s="237"/>
      <c r="R58" s="237"/>
      <c r="T58" s="239"/>
      <c r="U58" s="239"/>
      <c r="V58" s="239"/>
      <c r="W58" s="239"/>
      <c r="X58" s="239"/>
      <c r="Y58" s="239"/>
      <c r="Z58" s="239"/>
      <c r="AA58" s="239"/>
      <c r="AB58" s="239"/>
      <c r="AC58" s="239"/>
      <c r="AD58" s="239"/>
    </row>
    <row r="59" spans="1:30" ht="16">
      <c r="B59" s="328"/>
      <c r="C59" s="328"/>
      <c r="D59" s="236"/>
      <c r="E59" s="236"/>
      <c r="F59" s="237"/>
      <c r="G59" s="237"/>
      <c r="H59" s="237"/>
      <c r="I59" s="237"/>
      <c r="J59" s="237"/>
      <c r="K59" s="237"/>
      <c r="L59" s="237"/>
      <c r="M59" s="237"/>
      <c r="N59" s="237"/>
      <c r="O59" s="237"/>
      <c r="P59" s="237"/>
      <c r="Q59" s="237"/>
      <c r="R59" s="237"/>
      <c r="T59" s="239"/>
      <c r="U59" s="239"/>
      <c r="V59" s="239"/>
      <c r="W59" s="239"/>
      <c r="X59" s="239"/>
      <c r="Y59" s="239"/>
      <c r="Z59" s="239"/>
      <c r="AA59" s="239"/>
      <c r="AB59" s="239"/>
      <c r="AC59" s="239"/>
      <c r="AD59" s="239"/>
    </row>
    <row r="60" spans="1:30" ht="16">
      <c r="B60" s="328"/>
      <c r="C60" s="328"/>
      <c r="D60" s="236"/>
      <c r="E60" s="236"/>
      <c r="F60" s="237"/>
      <c r="G60" s="237"/>
      <c r="H60" s="237"/>
      <c r="I60" s="237"/>
      <c r="J60" s="237"/>
      <c r="K60" s="237"/>
      <c r="L60" s="237"/>
      <c r="M60" s="237"/>
      <c r="N60" s="237"/>
      <c r="O60" s="237"/>
      <c r="P60" s="237"/>
      <c r="Q60" s="237"/>
      <c r="R60" s="237"/>
      <c r="T60" s="239"/>
      <c r="U60" s="240"/>
      <c r="V60" s="239"/>
      <c r="W60" s="239"/>
      <c r="X60" s="239"/>
      <c r="Y60" s="239"/>
      <c r="Z60" s="239"/>
      <c r="AA60" s="239"/>
      <c r="AB60" s="239"/>
      <c r="AC60" s="239"/>
      <c r="AD60" s="239"/>
    </row>
    <row r="61" spans="1:30" ht="39" customHeight="1">
      <c r="T61" s="239"/>
      <c r="U61" s="240"/>
      <c r="V61" s="239"/>
      <c r="W61" s="239"/>
      <c r="X61" s="239"/>
      <c r="Y61" s="239"/>
      <c r="Z61" s="239"/>
      <c r="AA61" s="239"/>
      <c r="AB61" s="239"/>
      <c r="AC61" s="239"/>
      <c r="AD61" s="239"/>
    </row>
    <row r="62" spans="1:30" ht="81" customHeight="1">
      <c r="T62" s="239"/>
      <c r="U62" s="240"/>
      <c r="V62" s="239"/>
      <c r="W62" s="239"/>
      <c r="X62" s="239"/>
      <c r="Y62" s="239"/>
      <c r="Z62" s="239"/>
      <c r="AA62" s="239"/>
      <c r="AB62" s="239"/>
      <c r="AC62" s="239"/>
      <c r="AD62" s="239"/>
    </row>
    <row r="63" spans="1:30" ht="19.5" customHeight="1">
      <c r="T63" s="240"/>
      <c r="U63" s="240"/>
      <c r="V63" s="239"/>
      <c r="W63" s="239"/>
      <c r="X63" s="239"/>
      <c r="Y63" s="239"/>
      <c r="Z63" s="239"/>
      <c r="AA63" s="239"/>
      <c r="AB63" s="239"/>
      <c r="AC63" s="239"/>
      <c r="AD63" s="239"/>
    </row>
    <row r="64" spans="1:30" ht="19.5" customHeight="1">
      <c r="T64" s="240"/>
      <c r="U64" s="240"/>
      <c r="V64" s="239"/>
      <c r="W64" s="239"/>
      <c r="X64" s="239"/>
      <c r="Y64" s="239"/>
      <c r="Z64" s="239"/>
      <c r="AA64" s="239"/>
      <c r="AB64" s="239"/>
      <c r="AC64" s="239"/>
      <c r="AD64" s="239"/>
    </row>
    <row r="65" spans="20:30" ht="19.5" customHeight="1">
      <c r="T65" s="240"/>
      <c r="U65" s="240"/>
      <c r="V65" s="239"/>
      <c r="W65" s="239"/>
      <c r="X65" s="239"/>
      <c r="Y65" s="239"/>
      <c r="Z65" s="239"/>
      <c r="AA65" s="239"/>
      <c r="AB65" s="239"/>
      <c r="AC65" s="239"/>
      <c r="AD65" s="239"/>
    </row>
    <row r="66" spans="20:30" ht="19.5" customHeight="1">
      <c r="T66" s="240"/>
      <c r="U66" s="240"/>
      <c r="V66" s="239"/>
      <c r="W66" s="239"/>
      <c r="X66" s="239"/>
      <c r="Y66" s="239"/>
      <c r="Z66" s="239"/>
      <c r="AA66" s="239"/>
      <c r="AB66" s="239"/>
      <c r="AC66" s="239"/>
      <c r="AD66" s="239"/>
    </row>
    <row r="67" spans="20:30" ht="19.5" customHeight="1">
      <c r="T67" s="240"/>
      <c r="U67" s="240"/>
      <c r="V67" s="239"/>
      <c r="W67" s="239"/>
      <c r="X67" s="239"/>
      <c r="Y67" s="239"/>
      <c r="Z67" s="239"/>
      <c r="AA67" s="239"/>
      <c r="AB67" s="239"/>
      <c r="AC67" s="239"/>
      <c r="AD67" s="239"/>
    </row>
    <row r="68" spans="20:30" ht="19.5" customHeight="1">
      <c r="T68" s="240"/>
      <c r="U68" s="240"/>
      <c r="V68" s="239"/>
      <c r="W68" s="239"/>
      <c r="X68" s="239"/>
      <c r="Y68" s="239"/>
      <c r="Z68" s="239"/>
      <c r="AA68" s="239"/>
      <c r="AB68" s="239"/>
      <c r="AC68" s="239"/>
      <c r="AD68" s="239"/>
    </row>
    <row r="69" spans="20:30" ht="19.5" customHeight="1">
      <c r="T69" s="240"/>
      <c r="U69" s="240"/>
      <c r="V69" s="239"/>
      <c r="W69" s="239"/>
      <c r="X69" s="239"/>
      <c r="Y69" s="239"/>
      <c r="Z69" s="239"/>
      <c r="AA69" s="239"/>
      <c r="AB69" s="239"/>
      <c r="AC69" s="239"/>
      <c r="AD69" s="239"/>
    </row>
    <row r="70" spans="20:30" ht="19.5" customHeight="1">
      <c r="T70" s="240"/>
      <c r="U70" s="240"/>
      <c r="V70" s="239"/>
      <c r="W70" s="239"/>
      <c r="X70" s="239"/>
      <c r="Y70" s="239"/>
      <c r="Z70" s="239"/>
      <c r="AA70" s="239"/>
      <c r="AB70" s="239"/>
      <c r="AC70" s="239"/>
      <c r="AD70" s="239"/>
    </row>
    <row r="71" spans="20:30" ht="39" customHeight="1">
      <c r="T71" s="240"/>
      <c r="U71" s="240"/>
      <c r="V71" s="239"/>
      <c r="W71" s="239"/>
      <c r="X71" s="239"/>
      <c r="Y71" s="239"/>
      <c r="Z71" s="239"/>
      <c r="AA71" s="239"/>
      <c r="AB71" s="239"/>
      <c r="AC71" s="239"/>
      <c r="AD71" s="239"/>
    </row>
    <row r="72" spans="20:30" ht="16">
      <c r="T72" s="240"/>
      <c r="U72" s="240"/>
      <c r="V72" s="239"/>
      <c r="W72" s="239"/>
      <c r="X72" s="239"/>
      <c r="Y72" s="239"/>
      <c r="Z72" s="239"/>
      <c r="AA72" s="239"/>
      <c r="AB72" s="239"/>
      <c r="AC72" s="239"/>
      <c r="AD72" s="239"/>
    </row>
    <row r="73" spans="20:30" ht="39" customHeight="1">
      <c r="T73" s="240"/>
      <c r="U73" s="240"/>
      <c r="V73" s="239"/>
      <c r="W73" s="239"/>
      <c r="X73" s="239"/>
      <c r="Y73" s="239"/>
      <c r="Z73" s="239"/>
      <c r="AA73" s="239"/>
      <c r="AB73" s="239"/>
      <c r="AC73" s="239"/>
      <c r="AD73" s="239"/>
    </row>
    <row r="74" spans="20:30" ht="16">
      <c r="T74" s="240"/>
      <c r="U74" s="240"/>
      <c r="V74" s="239"/>
      <c r="W74" s="239"/>
      <c r="X74" s="239"/>
      <c r="Y74" s="239"/>
      <c r="Z74" s="239"/>
      <c r="AA74" s="239"/>
      <c r="AB74" s="239"/>
      <c r="AC74" s="239"/>
      <c r="AD74" s="239"/>
    </row>
    <row r="75" spans="20:30" ht="16">
      <c r="T75" s="240"/>
      <c r="U75" s="240"/>
      <c r="V75" s="239"/>
      <c r="W75" s="239"/>
      <c r="X75" s="239"/>
      <c r="Y75" s="239"/>
      <c r="Z75" s="239"/>
      <c r="AA75" s="239"/>
      <c r="AB75" s="239"/>
      <c r="AC75" s="239"/>
      <c r="AD75" s="239"/>
    </row>
    <row r="76" spans="20:30" ht="16">
      <c r="T76" s="240"/>
      <c r="U76" s="240"/>
      <c r="V76" s="239"/>
      <c r="W76" s="239"/>
      <c r="X76" s="239"/>
      <c r="Y76" s="239"/>
      <c r="Z76" s="239"/>
      <c r="AA76" s="239"/>
      <c r="AB76" s="239"/>
      <c r="AC76" s="239"/>
      <c r="AD76" s="239"/>
    </row>
    <row r="77" spans="20:30" ht="16">
      <c r="T77" s="240"/>
      <c r="U77" s="240"/>
      <c r="V77" s="239"/>
      <c r="W77" s="239"/>
      <c r="X77" s="239"/>
      <c r="Y77" s="239"/>
      <c r="Z77" s="239"/>
      <c r="AA77" s="239"/>
      <c r="AB77" s="239"/>
      <c r="AC77" s="239"/>
      <c r="AD77" s="239"/>
    </row>
    <row r="78" spans="20:30" ht="16">
      <c r="T78" s="240"/>
      <c r="U78" s="240"/>
      <c r="V78" s="239"/>
      <c r="W78" s="239"/>
      <c r="X78" s="239"/>
      <c r="Y78" s="239"/>
      <c r="Z78" s="239"/>
      <c r="AA78" s="239"/>
      <c r="AB78" s="239"/>
      <c r="AC78" s="239"/>
      <c r="AD78" s="239"/>
    </row>
    <row r="79" spans="20:30" ht="39" customHeight="1">
      <c r="T79" s="240"/>
      <c r="U79" s="240"/>
      <c r="V79" s="239"/>
      <c r="W79" s="239"/>
      <c r="X79" s="239"/>
      <c r="Y79" s="239"/>
      <c r="Z79" s="239"/>
      <c r="AA79" s="239"/>
      <c r="AB79" s="239"/>
      <c r="AC79" s="239"/>
      <c r="AD79" s="239"/>
    </row>
    <row r="80" spans="20:30" ht="16">
      <c r="T80" s="240"/>
      <c r="X80" s="239"/>
      <c r="Y80" s="239"/>
      <c r="Z80" s="239"/>
      <c r="AA80" s="239"/>
      <c r="AB80" s="239"/>
      <c r="AC80" s="239"/>
      <c r="AD80" s="239"/>
    </row>
    <row r="81" spans="20:30" ht="16">
      <c r="T81" s="240"/>
      <c r="Y81" s="239"/>
      <c r="Z81" s="239"/>
      <c r="AA81" s="239"/>
      <c r="AB81" s="239"/>
      <c r="AC81" s="239"/>
      <c r="AD81" s="239"/>
    </row>
    <row r="82" spans="20:30" ht="16">
      <c r="T82" s="240"/>
      <c r="Y82" s="239"/>
      <c r="Z82" s="239"/>
      <c r="AA82" s="239"/>
      <c r="AB82" s="239"/>
      <c r="AC82" s="239"/>
      <c r="AD82" s="239"/>
    </row>
  </sheetData>
  <sheetProtection algorithmName="SHA-512" hashValue="N8r3WXh1rcYNbd5n75gsbP6Tf0M0kEwi1xaw2SxTxELW+cjuM7GN4z0rPrIOWIOZWrqqOq/5ja2YTbU735SmhQ==" saltValue="uXSEe9gxr648UiA5zyVeKQ==" spinCount="100000" sheet="1" selectLockedCells="1"/>
  <mergeCells count="24">
    <mergeCell ref="D3:J3"/>
    <mergeCell ref="M3:O3"/>
    <mergeCell ref="D4:J4"/>
    <mergeCell ref="M4:O4"/>
    <mergeCell ref="D5:J5"/>
    <mergeCell ref="M5:O5"/>
    <mergeCell ref="B50:C50"/>
    <mergeCell ref="B51:C51"/>
    <mergeCell ref="B52:C52"/>
    <mergeCell ref="B53:C53"/>
    <mergeCell ref="B54:C54"/>
    <mergeCell ref="M7:O7"/>
    <mergeCell ref="P7:R7"/>
    <mergeCell ref="M8:O8"/>
    <mergeCell ref="P8:R8"/>
    <mergeCell ref="A49:C49"/>
    <mergeCell ref="M23:R23"/>
    <mergeCell ref="M24:R24"/>
    <mergeCell ref="C12:R21"/>
    <mergeCell ref="B57:C57"/>
    <mergeCell ref="B58:C58"/>
    <mergeCell ref="A56:C56"/>
    <mergeCell ref="B59:C59"/>
    <mergeCell ref="B60:C60"/>
  </mergeCells>
  <phoneticPr fontId="1"/>
  <conditionalFormatting sqref="D3:J5">
    <cfRule type="containsBlanks" dxfId="11" priority="11">
      <formula>LEN(TRIM(D3))=0</formula>
    </cfRule>
  </conditionalFormatting>
  <conditionalFormatting sqref="E39:G44 M40:O40 M42:O42 M44:O44">
    <cfRule type="expression" priority="5">
      <formula>B1="○"</formula>
    </cfRule>
  </conditionalFormatting>
  <conditionalFormatting sqref="E37:I42 M38:O38 M40:O40 M42:O42">
    <cfRule type="expression" priority="4">
      <formula>$J$6="○"</formula>
    </cfRule>
  </conditionalFormatting>
  <conditionalFormatting sqref="F36:G39">
    <cfRule type="expression" priority="77">
      <formula>J6=○</formula>
    </cfRule>
  </conditionalFormatting>
  <conditionalFormatting sqref="F42:G42">
    <cfRule type="expression" priority="73">
      <formula>J10=○</formula>
    </cfRule>
  </conditionalFormatting>
  <conditionalFormatting sqref="F43:G43 F45:G45">
    <cfRule type="expression" priority="104">
      <formula>J18=○</formula>
    </cfRule>
  </conditionalFormatting>
  <conditionalFormatting sqref="F44:G44">
    <cfRule type="expression" priority="71">
      <formula>#REF!=○</formula>
    </cfRule>
  </conditionalFormatting>
  <conditionalFormatting sqref="F46:G46">
    <cfRule type="expression" priority="75">
      <formula>J23=○</formula>
    </cfRule>
  </conditionalFormatting>
  <conditionalFormatting sqref="F47:G51">
    <cfRule type="expression" priority="64">
      <formula>J28=○</formula>
    </cfRule>
  </conditionalFormatting>
  <conditionalFormatting sqref="F38:J43">
    <cfRule type="expression" priority="7">
      <formula>$D$4="地方裁量型認定こども園"</formula>
    </cfRule>
  </conditionalFormatting>
  <conditionalFormatting sqref="F40:T41">
    <cfRule type="expression" priority="56">
      <formula>#REF!=○</formula>
    </cfRule>
  </conditionalFormatting>
  <conditionalFormatting sqref="H39:I44">
    <cfRule type="expression" priority="67">
      <formula>D1="○"</formula>
    </cfRule>
  </conditionalFormatting>
  <conditionalFormatting sqref="H44:P44">
    <cfRule type="expression" priority="100">
      <formula>#REF!=○</formula>
    </cfRule>
  </conditionalFormatting>
  <conditionalFormatting sqref="H46:P46">
    <cfRule type="expression" priority="31">
      <formula>K23=○</formula>
    </cfRule>
  </conditionalFormatting>
  <conditionalFormatting sqref="H47:P51">
    <cfRule type="expression" priority="6">
      <formula>K28=○</formula>
    </cfRule>
  </conditionalFormatting>
  <conditionalFormatting sqref="H36:S39">
    <cfRule type="expression" priority="37">
      <formula>K6=○</formula>
    </cfRule>
  </conditionalFormatting>
  <conditionalFormatting sqref="H42:T42">
    <cfRule type="expression" priority="16">
      <formula>K10=○</formula>
    </cfRule>
  </conditionalFormatting>
  <conditionalFormatting sqref="H43:T43 H45:P45">
    <cfRule type="expression" priority="12">
      <formula>K18=○</formula>
    </cfRule>
  </conditionalFormatting>
  <conditionalFormatting sqref="M4">
    <cfRule type="containsBlanks" dxfId="10" priority="10">
      <formula>LEN(TRIM(M4))=0</formula>
    </cfRule>
  </conditionalFormatting>
  <conditionalFormatting sqref="M8">
    <cfRule type="containsBlanks" dxfId="9" priority="2">
      <formula>LEN(TRIM(M8))=0</formula>
    </cfRule>
  </conditionalFormatting>
  <conditionalFormatting sqref="M73:S96">
    <cfRule type="expression" priority="3">
      <formula>$J$6="○"</formula>
    </cfRule>
  </conditionalFormatting>
  <conditionalFormatting sqref="P8">
    <cfRule type="containsBlanks" dxfId="8" priority="1">
      <formula>LEN(TRIM(P8))=0</formula>
    </cfRule>
  </conditionalFormatting>
  <conditionalFormatting sqref="Q45:Q46">
    <cfRule type="expression" priority="94">
      <formula>T31=○</formula>
    </cfRule>
  </conditionalFormatting>
  <conditionalFormatting sqref="Q47:Q49">
    <cfRule type="expression" priority="85">
      <formula>T37=○</formula>
    </cfRule>
  </conditionalFormatting>
  <conditionalFormatting sqref="Q50:Q51">
    <cfRule type="expression" priority="86">
      <formula>#REF!=○</formula>
    </cfRule>
  </conditionalFormatting>
  <conditionalFormatting sqref="Q44:R44 T44:T45 R45">
    <cfRule type="expression" priority="88">
      <formula>T27=○</formula>
    </cfRule>
  </conditionalFormatting>
  <conditionalFormatting sqref="R47:T51">
    <cfRule type="expression" priority="92">
      <formula>U34=○</formula>
    </cfRule>
  </conditionalFormatting>
  <conditionalFormatting sqref="S44:S45 R46:T46">
    <cfRule type="expression" priority="22">
      <formula>#REF!=○</formula>
    </cfRule>
  </conditionalFormatting>
  <conditionalFormatting sqref="U41:U42">
    <cfRule type="expression" priority="95">
      <formula>V27=○</formula>
    </cfRule>
  </conditionalFormatting>
  <conditionalFormatting sqref="U43">
    <cfRule type="expression" priority="21">
      <formula>#REF!=○</formula>
    </cfRule>
  </conditionalFormatting>
  <conditionalFormatting sqref="U44:U48">
    <cfRule type="expression" priority="18">
      <formula>X26=○</formula>
    </cfRule>
  </conditionalFormatting>
  <conditionalFormatting sqref="U40:W40 V42:W42">
    <cfRule type="expression" priority="101">
      <formula>X18=○</formula>
    </cfRule>
  </conditionalFormatting>
  <conditionalFormatting sqref="V41:W41">
    <cfRule type="expression" priority="108">
      <formula>#REF!=○</formula>
    </cfRule>
  </conditionalFormatting>
  <conditionalFormatting sqref="V43:W43">
    <cfRule type="expression" priority="47">
      <formula>Y23=○</formula>
    </cfRule>
  </conditionalFormatting>
  <conditionalFormatting sqref="V44:W48">
    <cfRule type="expression" priority="83">
      <formula>Y28=○</formula>
    </cfRule>
  </conditionalFormatting>
  <conditionalFormatting sqref="X36:X41 F38:J43 Y38:AA43 N39:P39 AE39:AG39 N41:P41 AE41:AG41 N43:P43 AE43:AG43">
    <cfRule type="expression" priority="9">
      <formula>$D$4="地方裁量型認定こども園・保育所型認定こども園"</formula>
    </cfRule>
  </conditionalFormatting>
  <conditionalFormatting sqref="X36:X41 Y38:AA43 N39:P39 AE39:AG39 N41:P41 AE41:AG41 N43:P43 AE43:AG43">
    <cfRule type="expression" priority="8">
      <formula>$D$4="地方裁量型認定こども園"</formula>
    </cfRule>
  </conditionalFormatting>
  <dataValidations count="6">
    <dataValidation type="list" allowBlank="1" showInputMessage="1" showErrorMessage="1" sqref="D4:J4" xr:uid="{4015A89B-1999-4CC2-933D-67AE6BF0AFAF}">
      <formula1>"保育園,小規模保育事業,事業所内保育事業,家庭的保育事業,居宅訪問型保育事業"</formula1>
    </dataValidation>
    <dataValidation type="list" allowBlank="1" showInputMessage="1" showErrorMessage="1" sqref="D3:J3" xr:uid="{8794C348-8B64-493F-9D83-0D04C158AF3E}">
      <formula1>"中央区,花見川区,稲毛区,若葉区,緑区,美浜区"</formula1>
    </dataValidation>
    <dataValidation type="list" allowBlank="1" showInputMessage="1" showErrorMessage="1" sqref="D5:J5" xr:uid="{1CB682B7-EA43-4D57-A20D-B07BA2163AB6}">
      <formula1>INDIRECT(TEXT($D$3&amp;$D$4,"@"))</formula1>
    </dataValidation>
    <dataValidation type="list" allowBlank="1" showInputMessage="1" showErrorMessage="1" sqref="F50:R54 F57:R60" xr:uid="{40A4BE07-442E-40A5-A685-0393E6A4B0C7}">
      <formula1>$T$31:$T$31</formula1>
    </dataValidation>
    <dataValidation type="list" allowBlank="1" showInputMessage="1" showErrorMessage="1" sqref="M23:R23" xr:uid="{85C7AE7F-5A53-4E27-BE9A-B597350223DE}">
      <formula1>$U$27:$U$28</formula1>
    </dataValidation>
    <dataValidation type="list" allowBlank="1" showInputMessage="1" showErrorMessage="1" sqref="M24:R24" xr:uid="{137AA6FE-FEB1-4EBA-BDAD-0D4033B593AB}">
      <formula1>$U$29:$U$39</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9203-A8E5-4D90-A97D-2E5E2EB6CAD3}">
  <dimension ref="A1:H14"/>
  <sheetViews>
    <sheetView workbookViewId="0">
      <selection activeCell="D10" sqref="D10"/>
    </sheetView>
  </sheetViews>
  <sheetFormatPr defaultRowHeight="13"/>
  <cols>
    <col min="1" max="1" width="21.08984375" customWidth="1"/>
    <col min="2" max="8" width="12.6328125" customWidth="1"/>
  </cols>
  <sheetData>
    <row r="1" spans="1:8" ht="30" customHeight="1">
      <c r="A1" s="133" t="s">
        <v>1433</v>
      </c>
      <c r="B1" s="133" t="s">
        <v>51</v>
      </c>
      <c r="C1" s="133" t="s">
        <v>1441</v>
      </c>
      <c r="D1" s="133" t="s">
        <v>1443</v>
      </c>
      <c r="E1" s="134" t="s">
        <v>60</v>
      </c>
      <c r="F1" s="133" t="s">
        <v>1533</v>
      </c>
      <c r="G1" s="133" t="s">
        <v>1445</v>
      </c>
      <c r="H1" s="133" t="s">
        <v>1446</v>
      </c>
    </row>
    <row r="2" spans="1:8" ht="30" customHeight="1">
      <c r="A2" s="135" t="s">
        <v>1526</v>
      </c>
      <c r="B2" s="135" t="s">
        <v>1538</v>
      </c>
      <c r="C2" s="135" t="s">
        <v>1535</v>
      </c>
      <c r="D2" s="135"/>
      <c r="E2" s="135"/>
      <c r="F2" s="480" t="s">
        <v>1540</v>
      </c>
      <c r="G2" s="481" t="s">
        <v>1541</v>
      </c>
      <c r="H2" s="482" t="s">
        <v>1542</v>
      </c>
    </row>
    <row r="3" spans="1:8" ht="30" customHeight="1">
      <c r="A3" s="135" t="s">
        <v>1527</v>
      </c>
      <c r="B3" s="135" t="s">
        <v>1538</v>
      </c>
      <c r="C3" s="135" t="s">
        <v>1534</v>
      </c>
      <c r="D3" s="135"/>
      <c r="E3" s="135"/>
      <c r="F3" s="480"/>
      <c r="G3" s="481"/>
      <c r="H3" s="482"/>
    </row>
    <row r="4" spans="1:8" ht="30" customHeight="1">
      <c r="A4" s="135" t="s">
        <v>1528</v>
      </c>
      <c r="B4" s="135" t="s">
        <v>1537</v>
      </c>
      <c r="C4" s="135" t="s">
        <v>1534</v>
      </c>
      <c r="D4" s="135"/>
      <c r="E4" s="135"/>
      <c r="F4" s="480"/>
      <c r="G4" s="481"/>
      <c r="H4" s="482"/>
    </row>
    <row r="5" spans="1:8" ht="30" customHeight="1">
      <c r="A5" s="135" t="s">
        <v>1529</v>
      </c>
      <c r="B5" s="135" t="s">
        <v>1539</v>
      </c>
      <c r="C5" s="135" t="s">
        <v>1534</v>
      </c>
      <c r="D5" s="135"/>
      <c r="E5" s="135"/>
      <c r="F5" s="480"/>
      <c r="G5" s="481"/>
      <c r="H5" s="482"/>
    </row>
    <row r="6" spans="1:8" ht="30" customHeight="1">
      <c r="A6" s="135" t="s">
        <v>1530</v>
      </c>
      <c r="B6" s="135" t="s">
        <v>1539</v>
      </c>
      <c r="C6" s="135" t="s">
        <v>1534</v>
      </c>
      <c r="D6" s="135"/>
      <c r="E6" s="135"/>
      <c r="F6" s="480"/>
      <c r="G6" s="481"/>
      <c r="H6" s="482"/>
    </row>
    <row r="7" spans="1:8" ht="30" customHeight="1">
      <c r="A7" s="135" t="s">
        <v>62</v>
      </c>
      <c r="B7" s="135" t="s">
        <v>1538</v>
      </c>
      <c r="C7" s="135" t="s">
        <v>1536</v>
      </c>
      <c r="D7" s="136" t="s">
        <v>1543</v>
      </c>
      <c r="E7" s="135" t="s">
        <v>1540</v>
      </c>
      <c r="F7" s="480"/>
      <c r="G7" s="481"/>
      <c r="H7" s="482"/>
    </row>
    <row r="8" spans="1:8" ht="59.25" customHeight="1">
      <c r="A8" s="136" t="s">
        <v>1532</v>
      </c>
      <c r="B8" s="135" t="s">
        <v>1538</v>
      </c>
      <c r="C8" s="135" t="s">
        <v>1536</v>
      </c>
      <c r="D8" s="136" t="s">
        <v>1531</v>
      </c>
      <c r="E8" s="135"/>
      <c r="F8" s="480"/>
      <c r="G8" s="481"/>
      <c r="H8" s="482"/>
    </row>
    <row r="9" spans="1:8" ht="30" customHeight="1"/>
    <row r="10" spans="1:8" ht="30" customHeight="1"/>
    <row r="11" spans="1:8" ht="30" customHeight="1"/>
    <row r="12" spans="1:8" ht="30" customHeight="1"/>
    <row r="13" spans="1:8" ht="30" customHeight="1"/>
    <row r="14" spans="1:8" ht="30" customHeight="1"/>
  </sheetData>
  <mergeCells count="3">
    <mergeCell ref="F2:F8"/>
    <mergeCell ref="G2:G8"/>
    <mergeCell ref="H2:H8"/>
  </mergeCells>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A2B46-8096-4B6C-9486-966FB7BDB554}">
  <dimension ref="A1:L324"/>
  <sheetViews>
    <sheetView zoomScale="70" zoomScaleNormal="70" workbookViewId="0">
      <selection activeCell="C95" sqref="C95"/>
    </sheetView>
  </sheetViews>
  <sheetFormatPr defaultRowHeight="13"/>
  <cols>
    <col min="1" max="1" width="16.90625" style="199" customWidth="1"/>
    <col min="2" max="2" width="8.7265625" style="199"/>
    <col min="3" max="3" width="62" style="199" customWidth="1"/>
    <col min="4" max="10" width="8.7265625" style="199"/>
    <col min="11" max="11" width="9.453125" style="199" customWidth="1"/>
    <col min="12" max="12" width="44.81640625" style="199" customWidth="1"/>
    <col min="13" max="16384" width="8.7265625" style="199"/>
  </cols>
  <sheetData>
    <row r="1" spans="1:12">
      <c r="A1" s="200" t="s">
        <v>2473</v>
      </c>
      <c r="L1" s="200" t="s">
        <v>2472</v>
      </c>
    </row>
    <row r="2" spans="1:12">
      <c r="A2" s="199" t="s">
        <v>2469</v>
      </c>
      <c r="B2" s="199" t="s">
        <v>2471</v>
      </c>
      <c r="C2" s="199" t="s">
        <v>2470</v>
      </c>
      <c r="K2" s="199" t="s">
        <v>2469</v>
      </c>
    </row>
    <row r="3" spans="1:12">
      <c r="B3" s="199">
        <v>1</v>
      </c>
      <c r="C3" s="199" t="s">
        <v>153</v>
      </c>
      <c r="D3" s="199" t="str">
        <f t="shared" ref="D3:D34" si="0">VLOOKUP(C3,$L$3:$L$185,1,FALSE)</f>
        <v>院内保育園</v>
      </c>
      <c r="K3" s="199" t="s">
        <v>2468</v>
      </c>
      <c r="L3" s="199" t="s">
        <v>153</v>
      </c>
    </row>
    <row r="4" spans="1:12">
      <c r="B4" s="199">
        <v>2</v>
      </c>
      <c r="C4" s="199" t="s">
        <v>170</v>
      </c>
      <c r="D4" s="199" t="str">
        <f t="shared" si="0"/>
        <v>旭ヶ丘保育園</v>
      </c>
      <c r="L4" s="199" t="s">
        <v>186</v>
      </c>
    </row>
    <row r="5" spans="1:12">
      <c r="B5" s="199">
        <v>3</v>
      </c>
      <c r="C5" s="199" t="s">
        <v>165</v>
      </c>
      <c r="D5" s="199" t="str">
        <f t="shared" si="0"/>
        <v>稲毛保育園</v>
      </c>
      <c r="L5" s="199" t="s">
        <v>210</v>
      </c>
    </row>
    <row r="6" spans="1:12">
      <c r="B6" s="199">
        <v>4</v>
      </c>
      <c r="C6" s="199" t="s">
        <v>160</v>
      </c>
      <c r="D6" s="199" t="str">
        <f t="shared" si="0"/>
        <v>みどり保育園</v>
      </c>
      <c r="L6" s="199" t="s">
        <v>232</v>
      </c>
    </row>
    <row r="7" spans="1:12">
      <c r="B7" s="199">
        <v>5</v>
      </c>
      <c r="C7" s="199" t="s">
        <v>191</v>
      </c>
      <c r="D7" s="199" t="str">
        <f t="shared" si="0"/>
        <v>ちどり保育園</v>
      </c>
      <c r="L7" s="199" t="s">
        <v>248</v>
      </c>
    </row>
    <row r="8" spans="1:12">
      <c r="B8" s="199">
        <v>6</v>
      </c>
      <c r="C8" s="199" t="s">
        <v>186</v>
      </c>
      <c r="D8" s="199" t="str">
        <f t="shared" si="0"/>
        <v>今井保育園</v>
      </c>
      <c r="L8" s="199" t="s">
        <v>262</v>
      </c>
    </row>
    <row r="9" spans="1:12">
      <c r="B9" s="199">
        <v>7</v>
      </c>
      <c r="C9" s="199" t="s">
        <v>198</v>
      </c>
      <c r="D9" s="199" t="str">
        <f t="shared" si="0"/>
        <v>若竹保育園</v>
      </c>
      <c r="L9" s="199" t="s">
        <v>273</v>
      </c>
    </row>
    <row r="10" spans="1:12">
      <c r="B10" s="199">
        <v>8</v>
      </c>
      <c r="C10" s="199" t="s">
        <v>210</v>
      </c>
      <c r="D10" s="199" t="str">
        <f t="shared" si="0"/>
        <v>千葉寺保育園</v>
      </c>
      <c r="L10" s="199" t="s">
        <v>282</v>
      </c>
    </row>
    <row r="11" spans="1:12">
      <c r="B11" s="199">
        <v>9</v>
      </c>
      <c r="C11" s="199" t="s">
        <v>232</v>
      </c>
      <c r="D11" s="199" t="str">
        <f t="shared" si="0"/>
        <v>慈光保育園</v>
      </c>
      <c r="L11" s="199" t="s">
        <v>1367</v>
      </c>
    </row>
    <row r="12" spans="1:12">
      <c r="B12" s="199">
        <v>10</v>
      </c>
      <c r="C12" s="199" t="s">
        <v>221</v>
      </c>
      <c r="D12" s="199" t="str">
        <f t="shared" si="0"/>
        <v>みつわ台保育園</v>
      </c>
      <c r="L12" s="199" t="s">
        <v>294</v>
      </c>
    </row>
    <row r="13" spans="1:12">
      <c r="B13" s="199">
        <v>11</v>
      </c>
      <c r="C13" s="199" t="s">
        <v>228</v>
      </c>
      <c r="D13" s="199" t="str">
        <f t="shared" si="0"/>
        <v>まどか保育園</v>
      </c>
      <c r="L13" s="199" t="s">
        <v>300</v>
      </c>
    </row>
    <row r="14" spans="1:12">
      <c r="B14" s="199">
        <v>12</v>
      </c>
      <c r="C14" s="199" t="s">
        <v>173</v>
      </c>
      <c r="D14" s="199" t="str">
        <f t="shared" si="0"/>
        <v>わかくさ保育園</v>
      </c>
      <c r="L14" s="199" t="s">
        <v>1369</v>
      </c>
    </row>
    <row r="15" spans="1:12">
      <c r="B15" s="199">
        <v>13</v>
      </c>
      <c r="C15" s="199" t="s">
        <v>243</v>
      </c>
      <c r="D15" s="199" t="str">
        <f t="shared" si="0"/>
        <v>たいよう保育園</v>
      </c>
      <c r="L15" s="199" t="s">
        <v>312</v>
      </c>
    </row>
    <row r="16" spans="1:12">
      <c r="B16" s="199">
        <v>14</v>
      </c>
      <c r="C16" s="199" t="s">
        <v>248</v>
      </c>
      <c r="D16" s="199" t="str">
        <f t="shared" si="0"/>
        <v>松ケ丘保育園</v>
      </c>
      <c r="L16" s="199" t="s">
        <v>319</v>
      </c>
    </row>
    <row r="17" spans="2:12">
      <c r="B17" s="199">
        <v>15</v>
      </c>
      <c r="C17" s="199" t="s">
        <v>2467</v>
      </c>
      <c r="D17" s="199" t="str">
        <f t="shared" si="0"/>
        <v>作草部保育園</v>
      </c>
      <c r="L17" s="199" t="s">
        <v>326</v>
      </c>
    </row>
    <row r="18" spans="2:12">
      <c r="B18" s="199">
        <v>16</v>
      </c>
      <c r="C18" s="199" t="s">
        <v>256</v>
      </c>
      <c r="D18" s="199" t="str">
        <f t="shared" si="0"/>
        <v>すずらん保育園</v>
      </c>
      <c r="L18" s="199" t="s">
        <v>334</v>
      </c>
    </row>
    <row r="19" spans="2:12">
      <c r="B19" s="199">
        <v>17</v>
      </c>
      <c r="C19" s="199" t="s">
        <v>246</v>
      </c>
      <c r="D19" s="199" t="str">
        <f t="shared" si="0"/>
        <v>なぎさ保育園</v>
      </c>
      <c r="L19" s="199" t="s">
        <v>2466</v>
      </c>
    </row>
    <row r="20" spans="2:12">
      <c r="B20" s="199">
        <v>18</v>
      </c>
      <c r="C20" s="199" t="s">
        <v>217</v>
      </c>
      <c r="D20" s="199" t="str">
        <f t="shared" si="0"/>
        <v>南小中台保育園</v>
      </c>
      <c r="L20" s="199" t="s">
        <v>347</v>
      </c>
    </row>
    <row r="21" spans="2:12">
      <c r="B21" s="199">
        <v>19</v>
      </c>
      <c r="C21" s="199" t="s">
        <v>260</v>
      </c>
      <c r="D21" s="199" t="str">
        <f t="shared" si="0"/>
        <v>もみじ保育園</v>
      </c>
      <c r="L21" s="199" t="s">
        <v>353</v>
      </c>
    </row>
    <row r="22" spans="2:12">
      <c r="B22" s="199">
        <v>20</v>
      </c>
      <c r="C22" s="199" t="s">
        <v>201</v>
      </c>
      <c r="D22" s="199" t="str">
        <f t="shared" si="0"/>
        <v>おゆみ野保育園</v>
      </c>
      <c r="L22" s="199" t="s">
        <v>358</v>
      </c>
    </row>
    <row r="23" spans="2:12">
      <c r="B23" s="199">
        <v>21</v>
      </c>
      <c r="C23" s="199" t="s">
        <v>224</v>
      </c>
      <c r="D23" s="199" t="str">
        <f t="shared" si="0"/>
        <v>ナーセリー鏡戸</v>
      </c>
      <c r="L23" s="199" t="s">
        <v>363</v>
      </c>
    </row>
    <row r="24" spans="2:12">
      <c r="B24" s="199">
        <v>22</v>
      </c>
      <c r="C24" s="199" t="s">
        <v>258</v>
      </c>
      <c r="D24" s="199" t="str">
        <f t="shared" si="0"/>
        <v>明和輝保育園</v>
      </c>
      <c r="L24" s="199" t="s">
        <v>367</v>
      </c>
    </row>
    <row r="25" spans="2:12">
      <c r="B25" s="199">
        <v>23</v>
      </c>
      <c r="C25" s="199" t="s">
        <v>2465</v>
      </c>
      <c r="D25" s="199" t="str">
        <f t="shared" si="0"/>
        <v>山王保育園</v>
      </c>
      <c r="L25" s="199" t="s">
        <v>372</v>
      </c>
    </row>
    <row r="26" spans="2:12">
      <c r="B26" s="199">
        <v>24</v>
      </c>
      <c r="C26" s="199" t="s">
        <v>2464</v>
      </c>
      <c r="D26" s="199" t="str">
        <f t="shared" si="0"/>
        <v>チャイルド・ガーデン保育園</v>
      </c>
      <c r="L26" s="199" t="s">
        <v>375</v>
      </c>
    </row>
    <row r="27" spans="2:12">
      <c r="B27" s="199">
        <v>25</v>
      </c>
      <c r="C27" s="199" t="s">
        <v>2463</v>
      </c>
      <c r="D27" s="199" t="str">
        <f t="shared" si="0"/>
        <v>グレース保育園</v>
      </c>
      <c r="L27" s="199" t="s">
        <v>379</v>
      </c>
    </row>
    <row r="28" spans="2:12">
      <c r="B28" s="199">
        <v>26</v>
      </c>
      <c r="C28" s="199" t="s">
        <v>2462</v>
      </c>
      <c r="D28" s="199" t="str">
        <f t="shared" si="0"/>
        <v>みらい保育園</v>
      </c>
      <c r="L28" s="199" t="s">
        <v>382</v>
      </c>
    </row>
    <row r="29" spans="2:12">
      <c r="B29" s="199">
        <v>27</v>
      </c>
      <c r="C29" s="199" t="s">
        <v>2461</v>
      </c>
      <c r="D29" s="199" t="str">
        <f t="shared" si="0"/>
        <v>ひなたぼっこ保育園</v>
      </c>
      <c r="L29" s="199" t="s">
        <v>385</v>
      </c>
    </row>
    <row r="30" spans="2:12">
      <c r="B30" s="199">
        <v>28</v>
      </c>
      <c r="C30" s="199" t="s">
        <v>2460</v>
      </c>
      <c r="D30" s="199" t="str">
        <f t="shared" si="0"/>
        <v>はまかぜ保育園</v>
      </c>
      <c r="L30" s="199" t="s">
        <v>387</v>
      </c>
    </row>
    <row r="31" spans="2:12">
      <c r="B31" s="199">
        <v>29</v>
      </c>
      <c r="C31" s="199" t="s">
        <v>2459</v>
      </c>
      <c r="D31" s="199" t="str">
        <f t="shared" si="0"/>
        <v>まなびの森　いなほ保育園</v>
      </c>
      <c r="L31" s="199" t="s">
        <v>389</v>
      </c>
    </row>
    <row r="32" spans="2:12">
      <c r="B32" s="199">
        <v>30</v>
      </c>
      <c r="C32" s="199" t="s">
        <v>2458</v>
      </c>
      <c r="D32" s="199" t="str">
        <f t="shared" si="0"/>
        <v>キッズマーム保育園</v>
      </c>
      <c r="L32" s="199" t="s">
        <v>391</v>
      </c>
    </row>
    <row r="33" spans="2:12">
      <c r="B33" s="199">
        <v>31</v>
      </c>
      <c r="C33" s="199" t="s">
        <v>2457</v>
      </c>
      <c r="D33" s="199" t="str">
        <f t="shared" si="0"/>
        <v>アスク海浜幕張保育園</v>
      </c>
      <c r="L33" s="199" t="s">
        <v>392</v>
      </c>
    </row>
    <row r="34" spans="2:12">
      <c r="B34" s="199">
        <v>32</v>
      </c>
      <c r="C34" s="199" t="s">
        <v>2456</v>
      </c>
      <c r="D34" s="199" t="str">
        <f t="shared" si="0"/>
        <v>明徳浜野駅保育園</v>
      </c>
      <c r="L34" s="199" t="s">
        <v>393</v>
      </c>
    </row>
    <row r="35" spans="2:12">
      <c r="B35" s="199">
        <v>33</v>
      </c>
      <c r="C35" s="199" t="s">
        <v>2455</v>
      </c>
      <c r="D35" s="199" t="str">
        <f t="shared" ref="D35:D66" si="1">VLOOKUP(C35,$L$3:$L$185,1,FALSE)</f>
        <v>幕張いもっこ保育園</v>
      </c>
      <c r="L35" s="199" t="s">
        <v>1376</v>
      </c>
    </row>
    <row r="36" spans="2:12">
      <c r="B36" s="199">
        <v>34</v>
      </c>
      <c r="C36" s="199" t="s">
        <v>2454</v>
      </c>
      <c r="D36" s="199" t="str">
        <f t="shared" si="1"/>
        <v>稲毛すきっぷ保育園</v>
      </c>
      <c r="L36" s="199" t="s">
        <v>1377</v>
      </c>
    </row>
    <row r="37" spans="2:12">
      <c r="B37" s="199">
        <v>35</v>
      </c>
      <c r="C37" s="199" t="s">
        <v>2453</v>
      </c>
      <c r="D37" s="199" t="str">
        <f t="shared" si="1"/>
        <v>千葉聖心保育園</v>
      </c>
      <c r="L37" s="199" t="s">
        <v>1378</v>
      </c>
    </row>
    <row r="38" spans="2:12">
      <c r="B38" s="199">
        <v>36</v>
      </c>
      <c r="C38" s="199" t="s">
        <v>2452</v>
      </c>
      <c r="D38" s="199" t="str">
        <f t="shared" si="1"/>
        <v>真生保育園</v>
      </c>
      <c r="L38" s="199" t="s">
        <v>1606</v>
      </c>
    </row>
    <row r="39" spans="2:12">
      <c r="B39" s="199">
        <v>37</v>
      </c>
      <c r="C39" s="199" t="s">
        <v>2451</v>
      </c>
      <c r="D39" s="199" t="str">
        <f t="shared" si="1"/>
        <v>アップルナースリー検見川浜保育園</v>
      </c>
      <c r="L39" s="199" t="s">
        <v>2450</v>
      </c>
    </row>
    <row r="40" spans="2:12">
      <c r="B40" s="199">
        <v>38</v>
      </c>
      <c r="C40" s="199" t="s">
        <v>1367</v>
      </c>
      <c r="D40" s="199" t="str">
        <f t="shared" si="1"/>
        <v>ポピンズナーサリースクール千葉みなと</v>
      </c>
      <c r="L40" s="199" t="s">
        <v>2449</v>
      </c>
    </row>
    <row r="41" spans="2:12">
      <c r="B41" s="199">
        <v>39</v>
      </c>
      <c r="C41" s="199" t="s">
        <v>2448</v>
      </c>
      <c r="D41" s="199" t="str">
        <f t="shared" si="1"/>
        <v>いろは保育園</v>
      </c>
      <c r="L41" s="199" t="s">
        <v>2447</v>
      </c>
    </row>
    <row r="42" spans="2:12">
      <c r="B42" s="199">
        <v>40</v>
      </c>
      <c r="C42" s="199" t="s">
        <v>2446</v>
      </c>
      <c r="D42" s="199" t="str">
        <f t="shared" si="1"/>
        <v>稲毛ひだまり保育園</v>
      </c>
      <c r="L42" s="199" t="s">
        <v>2445</v>
      </c>
    </row>
    <row r="43" spans="2:12">
      <c r="B43" s="199">
        <v>41</v>
      </c>
      <c r="C43" s="199" t="s">
        <v>2444</v>
      </c>
      <c r="D43" s="199" t="str">
        <f t="shared" si="1"/>
        <v>ローゼンそが保育園</v>
      </c>
      <c r="L43" s="199" t="s">
        <v>2443</v>
      </c>
    </row>
    <row r="44" spans="2:12">
      <c r="B44" s="199">
        <v>42</v>
      </c>
      <c r="C44" s="199" t="s">
        <v>1369</v>
      </c>
      <c r="D44" s="199" t="str">
        <f t="shared" si="1"/>
        <v>ポピンズナーサリースクールみなと公園</v>
      </c>
      <c r="L44" s="199" t="s">
        <v>2442</v>
      </c>
    </row>
    <row r="45" spans="2:12">
      <c r="B45" s="199">
        <v>43</v>
      </c>
      <c r="C45" s="199" t="s">
        <v>2441</v>
      </c>
      <c r="D45" s="199" t="str">
        <f t="shared" si="1"/>
        <v>Gakkenほいくえん おゆみ野</v>
      </c>
      <c r="L45" s="199" t="s">
        <v>2440</v>
      </c>
    </row>
    <row r="46" spans="2:12">
      <c r="B46" s="199">
        <v>44</v>
      </c>
      <c r="C46" s="199" t="s">
        <v>2439</v>
      </c>
      <c r="D46" s="199" t="str">
        <f t="shared" si="1"/>
        <v>おゆみ野すきっぷ保育園</v>
      </c>
      <c r="L46" s="199" t="s">
        <v>2438</v>
      </c>
    </row>
    <row r="47" spans="2:12">
      <c r="B47" s="199">
        <v>45</v>
      </c>
      <c r="C47" s="199" t="s">
        <v>2437</v>
      </c>
      <c r="D47" s="199" t="str">
        <f t="shared" si="1"/>
        <v>たかし保育園稲毛海岸</v>
      </c>
      <c r="K47" s="199" t="s">
        <v>2436</v>
      </c>
      <c r="L47" s="199" t="s">
        <v>160</v>
      </c>
    </row>
    <row r="48" spans="2:12">
      <c r="B48" s="199">
        <v>46</v>
      </c>
      <c r="C48" s="199" t="s">
        <v>2435</v>
      </c>
      <c r="D48" s="199" t="str">
        <f t="shared" si="1"/>
        <v>幕張本郷きらきら保育園</v>
      </c>
      <c r="L48" s="199" t="s">
        <v>191</v>
      </c>
    </row>
    <row r="49" spans="2:12">
      <c r="B49" s="199">
        <v>47</v>
      </c>
      <c r="C49" s="199" t="s">
        <v>252</v>
      </c>
      <c r="D49" s="199" t="str">
        <f t="shared" si="1"/>
        <v>泉保育園</v>
      </c>
      <c r="L49" s="199" t="s">
        <v>214</v>
      </c>
    </row>
    <row r="50" spans="2:12">
      <c r="B50" s="199">
        <v>48</v>
      </c>
      <c r="C50" s="199" t="s">
        <v>1599</v>
      </c>
      <c r="D50" s="199" t="str">
        <f t="shared" si="1"/>
        <v>Gakkenほいくえん 稲毛</v>
      </c>
      <c r="L50" s="199" t="s">
        <v>236</v>
      </c>
    </row>
    <row r="51" spans="2:12">
      <c r="B51" s="199">
        <v>49</v>
      </c>
      <c r="C51" s="199" t="s">
        <v>2434</v>
      </c>
      <c r="D51" s="199" t="str">
        <f t="shared" si="1"/>
        <v>都賀保育園</v>
      </c>
      <c r="L51" s="199" t="s">
        <v>252</v>
      </c>
    </row>
    <row r="52" spans="2:12">
      <c r="B52" s="199">
        <v>50</v>
      </c>
      <c r="C52" s="199" t="s">
        <v>2366</v>
      </c>
      <c r="D52" s="199" t="str">
        <f t="shared" si="1"/>
        <v>ニチイキッズ
あすみが丘保育園</v>
      </c>
      <c r="L52" s="199" t="s">
        <v>265</v>
      </c>
    </row>
    <row r="53" spans="2:12">
      <c r="B53" s="199">
        <v>51</v>
      </c>
      <c r="C53" s="199" t="s">
        <v>2433</v>
      </c>
      <c r="D53" s="199" t="str">
        <f t="shared" si="1"/>
        <v>美光保育園</v>
      </c>
      <c r="L53" s="199" t="s">
        <v>276</v>
      </c>
    </row>
    <row r="54" spans="2:12">
      <c r="B54" s="199">
        <v>52</v>
      </c>
      <c r="C54" s="199" t="s">
        <v>2432</v>
      </c>
      <c r="D54" s="199" t="str">
        <f t="shared" si="1"/>
        <v>第２幕張海浜保育園</v>
      </c>
      <c r="L54" s="199" t="s">
        <v>283</v>
      </c>
    </row>
    <row r="55" spans="2:12">
      <c r="B55" s="199">
        <v>53</v>
      </c>
      <c r="C55" s="199" t="s">
        <v>2431</v>
      </c>
      <c r="D55" s="199" t="str">
        <f t="shared" si="1"/>
        <v>ピラミッドメソッド千葉保育園</v>
      </c>
      <c r="L55" s="199" t="s">
        <v>289</v>
      </c>
    </row>
    <row r="56" spans="2:12">
      <c r="B56" s="199">
        <v>54</v>
      </c>
      <c r="C56" s="199" t="s">
        <v>2430</v>
      </c>
      <c r="D56" s="199" t="str">
        <f t="shared" si="1"/>
        <v>ルーチェ保育園千葉新田町</v>
      </c>
      <c r="L56" s="199" t="s">
        <v>1977</v>
      </c>
    </row>
    <row r="57" spans="2:12">
      <c r="B57" s="199">
        <v>55</v>
      </c>
      <c r="C57" s="199" t="s">
        <v>326</v>
      </c>
      <c r="D57" s="199" t="str">
        <f t="shared" si="1"/>
        <v>ふぇりーちぇほいくえん</v>
      </c>
      <c r="L57" s="199" t="s">
        <v>302</v>
      </c>
    </row>
    <row r="58" spans="2:12">
      <c r="B58" s="199">
        <v>56</v>
      </c>
      <c r="C58" s="199" t="s">
        <v>2429</v>
      </c>
      <c r="D58" s="199" t="str">
        <f t="shared" si="1"/>
        <v>新検見川すきっぷ保育園</v>
      </c>
      <c r="L58" s="199" t="s">
        <v>307</v>
      </c>
    </row>
    <row r="59" spans="2:12">
      <c r="B59" s="199">
        <v>57</v>
      </c>
      <c r="C59" s="199" t="s">
        <v>2428</v>
      </c>
      <c r="D59" s="199" t="str">
        <f t="shared" si="1"/>
        <v>幕張本郷ナーサリー</v>
      </c>
      <c r="L59" s="199" t="s">
        <v>313</v>
      </c>
    </row>
    <row r="60" spans="2:12">
      <c r="B60" s="199">
        <v>58</v>
      </c>
      <c r="C60" s="199" t="s">
        <v>2427</v>
      </c>
      <c r="D60" s="199" t="str">
        <f t="shared" si="1"/>
        <v>ししの子保育園</v>
      </c>
      <c r="L60" s="199" t="s">
        <v>321</v>
      </c>
    </row>
    <row r="61" spans="2:12">
      <c r="B61" s="199">
        <v>59</v>
      </c>
      <c r="C61" s="199" t="s">
        <v>2426</v>
      </c>
      <c r="D61" s="199" t="str">
        <f t="shared" si="1"/>
        <v>アストロナーサリー小仲台</v>
      </c>
      <c r="L61" s="199" t="s">
        <v>328</v>
      </c>
    </row>
    <row r="62" spans="2:12">
      <c r="B62" s="199">
        <v>60</v>
      </c>
      <c r="C62" s="199" t="s">
        <v>2425</v>
      </c>
      <c r="D62" s="199" t="str">
        <f t="shared" si="1"/>
        <v>Gakkenほいくえん 稲毛東</v>
      </c>
      <c r="L62" s="199" t="s">
        <v>336</v>
      </c>
    </row>
    <row r="63" spans="2:12">
      <c r="B63" s="199">
        <v>61</v>
      </c>
      <c r="C63" s="199" t="s">
        <v>2424</v>
      </c>
      <c r="D63" s="199" t="str">
        <f t="shared" si="1"/>
        <v>アストロキャンプ稲毛東保育園</v>
      </c>
      <c r="L63" s="199" t="s">
        <v>342</v>
      </c>
    </row>
    <row r="64" spans="2:12">
      <c r="B64" s="199">
        <v>62</v>
      </c>
      <c r="C64" s="199" t="s">
        <v>2423</v>
      </c>
      <c r="D64" s="199" t="str">
        <f t="shared" si="1"/>
        <v>あおぞら保育園</v>
      </c>
      <c r="L64" s="199" t="s">
        <v>349</v>
      </c>
    </row>
    <row r="65" spans="2:12">
      <c r="B65" s="199">
        <v>63</v>
      </c>
      <c r="C65" s="199" t="s">
        <v>2422</v>
      </c>
      <c r="D65" s="199" t="str">
        <f t="shared" si="1"/>
        <v>テンダーラビング保育園誉田</v>
      </c>
      <c r="L65" s="199" t="s">
        <v>355</v>
      </c>
    </row>
    <row r="66" spans="2:12">
      <c r="B66" s="199">
        <v>64</v>
      </c>
      <c r="C66" s="199" t="s">
        <v>2421</v>
      </c>
      <c r="D66" s="199" t="str">
        <f t="shared" si="1"/>
        <v>誉田おもいやり保育園</v>
      </c>
      <c r="L66" s="199" t="s">
        <v>360</v>
      </c>
    </row>
    <row r="67" spans="2:12">
      <c r="B67" s="199">
        <v>65</v>
      </c>
      <c r="C67" s="199" t="s">
        <v>283</v>
      </c>
      <c r="D67" s="199" t="str">
        <f t="shared" ref="D67:D98" si="2">VLOOKUP(C67,$L$3:$L$185,1,FALSE)</f>
        <v>ほのぼのたんぽぽほいくえん</v>
      </c>
      <c r="L67" s="199" t="s">
        <v>364</v>
      </c>
    </row>
    <row r="68" spans="2:12">
      <c r="B68" s="199">
        <v>66</v>
      </c>
      <c r="C68" s="199" t="s">
        <v>2420</v>
      </c>
      <c r="D68" s="199" t="str">
        <f t="shared" si="2"/>
        <v>スクルドエンジェル保育園幕張園</v>
      </c>
      <c r="L68" s="199" t="s">
        <v>369</v>
      </c>
    </row>
    <row r="69" spans="2:12">
      <c r="B69" s="199">
        <v>67</v>
      </c>
      <c r="C69" s="199" t="s">
        <v>2419</v>
      </c>
      <c r="D69" s="199" t="str">
        <f t="shared" si="2"/>
        <v>AIAI NURSERY　幕張</v>
      </c>
      <c r="L69" s="199" t="s">
        <v>2418</v>
      </c>
    </row>
    <row r="70" spans="2:12">
      <c r="B70" s="199">
        <v>68</v>
      </c>
      <c r="C70" s="199" t="s">
        <v>2417</v>
      </c>
      <c r="D70" s="199" t="str">
        <f t="shared" si="2"/>
        <v>さくらんぼ保育園</v>
      </c>
      <c r="L70" s="199" t="s">
        <v>376</v>
      </c>
    </row>
    <row r="71" spans="2:12">
      <c r="B71" s="199">
        <v>69</v>
      </c>
      <c r="C71" s="199" t="s">
        <v>2416</v>
      </c>
      <c r="D71" s="199" t="str">
        <f t="shared" si="2"/>
        <v>げんき保育園</v>
      </c>
      <c r="L71" s="199" t="s">
        <v>380</v>
      </c>
    </row>
    <row r="72" spans="2:12">
      <c r="B72" s="199">
        <v>70</v>
      </c>
      <c r="C72" s="199" t="s">
        <v>2415</v>
      </c>
      <c r="D72" s="199" t="str">
        <f t="shared" si="2"/>
        <v>マミー＆ミーおゆみ野保育園</v>
      </c>
      <c r="L72" s="199" t="s">
        <v>383</v>
      </c>
    </row>
    <row r="73" spans="2:12">
      <c r="B73" s="199">
        <v>71</v>
      </c>
      <c r="C73" s="199" t="s">
        <v>2414</v>
      </c>
      <c r="D73" s="199" t="str">
        <f t="shared" si="2"/>
        <v>寒川保育園</v>
      </c>
      <c r="L73" s="199" t="s">
        <v>2413</v>
      </c>
    </row>
    <row r="74" spans="2:12">
      <c r="B74" s="199">
        <v>72</v>
      </c>
      <c r="C74" s="199" t="s">
        <v>2412</v>
      </c>
      <c r="D74" s="199" t="str">
        <f t="shared" si="2"/>
        <v>そらまめ保育園新千葉</v>
      </c>
      <c r="L74" s="199" t="s">
        <v>1707</v>
      </c>
    </row>
    <row r="75" spans="2:12">
      <c r="B75" s="199">
        <v>73</v>
      </c>
      <c r="C75" s="199" t="s">
        <v>2411</v>
      </c>
      <c r="D75" s="199" t="str">
        <f t="shared" si="2"/>
        <v>本千葉エンゼルホーム保育園</v>
      </c>
      <c r="L75" s="199" t="s">
        <v>1605</v>
      </c>
    </row>
    <row r="76" spans="2:12">
      <c r="B76" s="199">
        <v>74</v>
      </c>
      <c r="C76" s="199" t="s">
        <v>2410</v>
      </c>
      <c r="D76" s="199" t="str">
        <f t="shared" si="2"/>
        <v>かるがも保育園　おゆみ野園</v>
      </c>
      <c r="L76" s="199" t="s">
        <v>2409</v>
      </c>
    </row>
    <row r="77" spans="2:12">
      <c r="B77" s="199">
        <v>75</v>
      </c>
      <c r="C77" s="199" t="s">
        <v>2408</v>
      </c>
      <c r="D77" s="199" t="str">
        <f t="shared" si="2"/>
        <v>なのはな保育園</v>
      </c>
      <c r="K77" s="199" t="s">
        <v>2322</v>
      </c>
      <c r="L77" s="199" t="s">
        <v>165</v>
      </c>
    </row>
    <row r="78" spans="2:12">
      <c r="B78" s="199">
        <v>76</v>
      </c>
      <c r="C78" s="199" t="s">
        <v>2407</v>
      </c>
      <c r="D78" s="199" t="str">
        <f t="shared" si="2"/>
        <v>ミルキーホーム都賀園</v>
      </c>
      <c r="L78" s="199" t="s">
        <v>194</v>
      </c>
    </row>
    <row r="79" spans="2:12">
      <c r="B79" s="199">
        <v>77</v>
      </c>
      <c r="C79" s="199" t="s">
        <v>2406</v>
      </c>
      <c r="D79" s="199" t="str">
        <f t="shared" si="2"/>
        <v>ぴょんぴょん保育園</v>
      </c>
      <c r="L79" s="199" t="s">
        <v>217</v>
      </c>
    </row>
    <row r="80" spans="2:12">
      <c r="B80" s="199">
        <v>78</v>
      </c>
      <c r="C80" s="199" t="s">
        <v>2405</v>
      </c>
      <c r="D80" s="199" t="str">
        <f t="shared" si="2"/>
        <v>まほろばのお日さま保育園</v>
      </c>
      <c r="L80" s="199" t="s">
        <v>239</v>
      </c>
    </row>
    <row r="81" spans="2:12">
      <c r="B81" s="199">
        <v>79</v>
      </c>
      <c r="C81" s="199" t="s">
        <v>2404</v>
      </c>
      <c r="D81" s="199" t="str">
        <f t="shared" si="2"/>
        <v>AIAI NURSERY　土気</v>
      </c>
      <c r="L81" s="199" t="s">
        <v>254</v>
      </c>
    </row>
    <row r="82" spans="2:12">
      <c r="B82" s="199">
        <v>80</v>
      </c>
      <c r="C82" s="199" t="s">
        <v>2403</v>
      </c>
      <c r="D82" s="199" t="str">
        <f t="shared" si="2"/>
        <v>キートスチャイルドケア新田町</v>
      </c>
      <c r="L82" s="199" t="s">
        <v>2402</v>
      </c>
    </row>
    <row r="83" spans="2:12">
      <c r="B83" s="199">
        <v>81</v>
      </c>
      <c r="C83" s="199" t="s">
        <v>2401</v>
      </c>
      <c r="D83" s="199" t="str">
        <f t="shared" si="2"/>
        <v>マミー＆ミー西都賀保育園</v>
      </c>
      <c r="L83" s="199" t="s">
        <v>278</v>
      </c>
    </row>
    <row r="84" spans="2:12">
      <c r="B84" s="199">
        <v>82</v>
      </c>
      <c r="C84" s="199" t="s">
        <v>2400</v>
      </c>
      <c r="D84" s="199" t="str">
        <f t="shared" si="2"/>
        <v>幕張本郷すきっぷ保育園</v>
      </c>
      <c r="L84" s="199" t="s">
        <v>285</v>
      </c>
    </row>
    <row r="85" spans="2:12">
      <c r="B85" s="199">
        <v>83</v>
      </c>
      <c r="C85" s="199" t="s">
        <v>2399</v>
      </c>
      <c r="D85" s="199" t="str">
        <f t="shared" si="2"/>
        <v>若葉保育園</v>
      </c>
      <c r="L85" s="199" t="s">
        <v>1599</v>
      </c>
    </row>
    <row r="86" spans="2:12">
      <c r="B86" s="199">
        <v>84</v>
      </c>
      <c r="C86" s="199" t="s">
        <v>313</v>
      </c>
      <c r="D86" s="199" t="str">
        <f t="shared" si="2"/>
        <v>花見川さくら学園保育園</v>
      </c>
      <c r="L86" s="199" t="s">
        <v>297</v>
      </c>
    </row>
    <row r="87" spans="2:12">
      <c r="B87" s="199">
        <v>85</v>
      </c>
      <c r="C87" s="199" t="s">
        <v>358</v>
      </c>
      <c r="D87" s="199" t="str">
        <f t="shared" si="2"/>
        <v>そが中央保育園</v>
      </c>
      <c r="L87" s="199" t="s">
        <v>303</v>
      </c>
    </row>
    <row r="88" spans="2:12">
      <c r="B88" s="199">
        <v>86</v>
      </c>
      <c r="C88" s="199" t="s">
        <v>363</v>
      </c>
      <c r="D88" s="199" t="str">
        <f t="shared" si="2"/>
        <v>すえひろ保育園</v>
      </c>
      <c r="L88" s="199" t="s">
        <v>1600</v>
      </c>
    </row>
    <row r="89" spans="2:12">
      <c r="B89" s="199">
        <v>87</v>
      </c>
      <c r="C89" s="199" t="s">
        <v>367</v>
      </c>
      <c r="D89" s="199" t="str">
        <f t="shared" si="2"/>
        <v>千葉こども保育園</v>
      </c>
      <c r="L89" s="199" t="s">
        <v>315</v>
      </c>
    </row>
    <row r="90" spans="2:12">
      <c r="B90" s="199">
        <v>88</v>
      </c>
      <c r="C90" s="199" t="s">
        <v>372</v>
      </c>
      <c r="D90" s="199" t="str">
        <f t="shared" si="2"/>
        <v>にじのいろ保育園</v>
      </c>
      <c r="L90" s="199" t="s">
        <v>323</v>
      </c>
    </row>
    <row r="91" spans="2:12">
      <c r="B91" s="199">
        <v>89</v>
      </c>
      <c r="C91" s="199" t="s">
        <v>321</v>
      </c>
      <c r="D91" s="199" t="str">
        <f t="shared" si="2"/>
        <v>日乃出保育園</v>
      </c>
      <c r="L91" s="199" t="s">
        <v>330</v>
      </c>
    </row>
    <row r="92" spans="2:12">
      <c r="B92" s="199">
        <v>90</v>
      </c>
      <c r="C92" s="199" t="s">
        <v>323</v>
      </c>
      <c r="D92" s="199" t="str">
        <f t="shared" si="2"/>
        <v>スクルドエンジェル保育園稲毛園</v>
      </c>
      <c r="L92" s="199" t="s">
        <v>338</v>
      </c>
    </row>
    <row r="93" spans="2:12">
      <c r="B93" s="199">
        <v>91</v>
      </c>
      <c r="C93" s="199" t="s">
        <v>330</v>
      </c>
      <c r="D93" s="199" t="str">
        <f t="shared" si="2"/>
        <v>ＫＯＲＵ保育園</v>
      </c>
      <c r="L93" s="199" t="s">
        <v>344</v>
      </c>
    </row>
    <row r="94" spans="2:12">
      <c r="B94" s="199">
        <v>92</v>
      </c>
      <c r="C94" s="199" t="s">
        <v>316</v>
      </c>
      <c r="D94" s="199" t="str">
        <f t="shared" si="2"/>
        <v>都賀せいわ保育園</v>
      </c>
      <c r="L94" s="199" t="s">
        <v>350</v>
      </c>
    </row>
    <row r="95" spans="2:12">
      <c r="B95" s="199">
        <v>93</v>
      </c>
      <c r="C95" s="199" t="s">
        <v>324</v>
      </c>
      <c r="D95" s="199" t="str">
        <f t="shared" si="2"/>
        <v>やまどり保育園</v>
      </c>
      <c r="L95" s="199" t="s">
        <v>356</v>
      </c>
    </row>
    <row r="96" spans="2:12">
      <c r="B96" s="199">
        <v>94</v>
      </c>
      <c r="C96" s="199" t="s">
        <v>331</v>
      </c>
      <c r="D96" s="199" t="str">
        <f t="shared" si="2"/>
        <v>マリア保育園</v>
      </c>
      <c r="L96" s="199" t="s">
        <v>361</v>
      </c>
    </row>
    <row r="97" spans="2:12">
      <c r="B97" s="199">
        <v>95</v>
      </c>
      <c r="C97" s="199" t="s">
        <v>338</v>
      </c>
      <c r="D97" s="199" t="str">
        <f t="shared" si="2"/>
        <v>稲毛こどもの木保育園</v>
      </c>
      <c r="L97" s="199" t="s">
        <v>365</v>
      </c>
    </row>
    <row r="98" spans="2:12">
      <c r="B98" s="199">
        <v>96</v>
      </c>
      <c r="C98" s="199" t="s">
        <v>362</v>
      </c>
      <c r="D98" s="199" t="str">
        <f t="shared" si="2"/>
        <v>アンファンジュール保育園おゆみ野</v>
      </c>
      <c r="L98" s="199" t="s">
        <v>370</v>
      </c>
    </row>
    <row r="99" spans="2:12">
      <c r="B99" s="199">
        <v>97</v>
      </c>
      <c r="C99" s="199" t="s">
        <v>318</v>
      </c>
      <c r="D99" s="199" t="str">
        <f t="shared" ref="D99:D130" si="3">VLOOKUP(C99,$L$3:$L$185,1,FALSE)</f>
        <v>キッズガーデン海浜幕張保育園</v>
      </c>
      <c r="L99" s="199" t="s">
        <v>373</v>
      </c>
    </row>
    <row r="100" spans="2:12">
      <c r="B100" s="199">
        <v>98</v>
      </c>
      <c r="C100" s="199" t="s">
        <v>2398</v>
      </c>
      <c r="D100" s="199" t="str">
        <f t="shared" si="3"/>
        <v>検見川わくわく保育園</v>
      </c>
      <c r="L100" s="199" t="s">
        <v>377</v>
      </c>
    </row>
    <row r="101" spans="2:12">
      <c r="B101" s="199">
        <v>99</v>
      </c>
      <c r="C101" s="199" t="s">
        <v>2397</v>
      </c>
      <c r="D101" s="199" t="str">
        <f t="shared" si="3"/>
        <v>植草学園千葉駅保育園</v>
      </c>
      <c r="L101" s="199" t="s">
        <v>381</v>
      </c>
    </row>
    <row r="102" spans="2:12">
      <c r="B102" s="199">
        <v>100</v>
      </c>
      <c r="C102" s="199" t="s">
        <v>2396</v>
      </c>
      <c r="D102" s="199" t="str">
        <f t="shared" si="3"/>
        <v>キートスチャイルドケア幕張本郷</v>
      </c>
      <c r="L102" s="199" t="s">
        <v>384</v>
      </c>
    </row>
    <row r="103" spans="2:12">
      <c r="B103" s="199">
        <v>101</v>
      </c>
      <c r="C103" s="199" t="s">
        <v>2395</v>
      </c>
      <c r="D103" s="199" t="str">
        <f t="shared" si="3"/>
        <v>京進のほいくえんＨＯＰＰＡ幕張町5丁目</v>
      </c>
      <c r="L103" s="199" t="s">
        <v>1380</v>
      </c>
    </row>
    <row r="104" spans="2:12">
      <c r="B104" s="199">
        <v>102</v>
      </c>
      <c r="C104" s="199" t="s">
        <v>2394</v>
      </c>
      <c r="D104" s="199" t="str">
        <f t="shared" si="3"/>
        <v>京進のほいくえんＨＯＰＰＡ幕張本郷駅前</v>
      </c>
      <c r="L104" s="199" t="s">
        <v>1604</v>
      </c>
    </row>
    <row r="105" spans="2:12">
      <c r="B105" s="199">
        <v>103</v>
      </c>
      <c r="C105" s="199" t="s">
        <v>2393</v>
      </c>
      <c r="D105" s="199" t="str">
        <f t="shared" si="3"/>
        <v>千葉検見川雲母保育園</v>
      </c>
      <c r="K105" s="199" t="s">
        <v>2311</v>
      </c>
      <c r="L105" s="199" t="s">
        <v>170</v>
      </c>
    </row>
    <row r="106" spans="2:12">
      <c r="B106" s="199">
        <v>104</v>
      </c>
      <c r="C106" s="199" t="s">
        <v>2392</v>
      </c>
      <c r="D106" s="199" t="str">
        <f t="shared" si="3"/>
        <v>かえで保育園幕張本郷</v>
      </c>
      <c r="L106" s="199" t="s">
        <v>198</v>
      </c>
    </row>
    <row r="107" spans="2:12">
      <c r="B107" s="199">
        <v>105</v>
      </c>
      <c r="C107" s="199" t="s">
        <v>2391</v>
      </c>
      <c r="D107" s="199" t="str">
        <f t="shared" si="3"/>
        <v>すまいるキャンディ保育園</v>
      </c>
      <c r="L107" s="199" t="s">
        <v>221</v>
      </c>
    </row>
    <row r="108" spans="2:12">
      <c r="B108" s="199">
        <v>106</v>
      </c>
      <c r="C108" s="199" t="s">
        <v>2390</v>
      </c>
      <c r="D108" s="199" t="str">
        <f t="shared" si="3"/>
        <v>稲毛キッズマーム保育園</v>
      </c>
      <c r="L108" s="199" t="s">
        <v>243</v>
      </c>
    </row>
    <row r="109" spans="2:12">
      <c r="B109" s="199">
        <v>107</v>
      </c>
      <c r="C109" s="199" t="s">
        <v>2389</v>
      </c>
      <c r="D109" s="199" t="str">
        <f t="shared" si="3"/>
        <v>キートスチャイルドケア園生町</v>
      </c>
      <c r="L109" s="199" t="s">
        <v>256</v>
      </c>
    </row>
    <row r="110" spans="2:12">
      <c r="B110" s="199">
        <v>108</v>
      </c>
      <c r="C110" s="199" t="s">
        <v>2388</v>
      </c>
      <c r="D110" s="199" t="str">
        <f t="shared" si="3"/>
        <v>千葉稲毛雲母保育園</v>
      </c>
      <c r="L110" s="199" t="s">
        <v>268</v>
      </c>
    </row>
    <row r="111" spans="2:12">
      <c r="B111" s="199">
        <v>109</v>
      </c>
      <c r="C111" s="199" t="s">
        <v>2387</v>
      </c>
      <c r="D111" s="199" t="str">
        <f t="shared" si="3"/>
        <v>ナーサリーホーム園生保育園</v>
      </c>
      <c r="L111" s="199" t="s">
        <v>279</v>
      </c>
    </row>
    <row r="112" spans="2:12">
      <c r="B112" s="199">
        <v>110</v>
      </c>
      <c r="C112" s="199" t="s">
        <v>2386</v>
      </c>
      <c r="D112" s="199" t="str">
        <f t="shared" si="3"/>
        <v>ぽかぽか保育園おてんとさん</v>
      </c>
      <c r="L112" s="199" t="s">
        <v>286</v>
      </c>
    </row>
    <row r="113" spans="2:12">
      <c r="B113" s="199">
        <v>111</v>
      </c>
      <c r="C113" s="199" t="s">
        <v>371</v>
      </c>
      <c r="D113" s="199" t="str">
        <f t="shared" si="3"/>
        <v>ドルフィンキッズ保育園</v>
      </c>
      <c r="L113" s="199" t="s">
        <v>291</v>
      </c>
    </row>
    <row r="114" spans="2:12">
      <c r="B114" s="199">
        <v>112</v>
      </c>
      <c r="C114" s="199" t="s">
        <v>1859</v>
      </c>
      <c r="D114" s="199" t="str">
        <f t="shared" si="3"/>
        <v>リトルガーデンインターナショナル海浜幕張認可保育園</v>
      </c>
      <c r="L114" s="199" t="s">
        <v>298</v>
      </c>
    </row>
    <row r="115" spans="2:12">
      <c r="B115" s="199">
        <v>113</v>
      </c>
      <c r="C115" s="199" t="s">
        <v>365</v>
      </c>
      <c r="D115" s="199" t="str">
        <f t="shared" si="3"/>
        <v>小ばと会なでしこ保育園</v>
      </c>
      <c r="L115" s="199" t="s">
        <v>304</v>
      </c>
    </row>
    <row r="116" spans="2:12">
      <c r="B116" s="199">
        <v>114</v>
      </c>
      <c r="C116" s="199" t="s">
        <v>2385</v>
      </c>
      <c r="D116" s="199" t="str">
        <f t="shared" si="3"/>
        <v>大森保育園</v>
      </c>
      <c r="L116" s="199" t="s">
        <v>309</v>
      </c>
    </row>
    <row r="117" spans="2:12">
      <c r="B117" s="199">
        <v>115</v>
      </c>
      <c r="C117" s="199" t="s">
        <v>2384</v>
      </c>
      <c r="D117" s="199" t="str">
        <f t="shared" si="3"/>
        <v>東千葉雲母保育園</v>
      </c>
      <c r="L117" s="199" t="s">
        <v>316</v>
      </c>
    </row>
    <row r="118" spans="2:12">
      <c r="B118" s="199">
        <v>116</v>
      </c>
      <c r="C118" s="199" t="s">
        <v>2383</v>
      </c>
      <c r="D118" s="199" t="str">
        <f t="shared" si="3"/>
        <v>レイモンド汐見丘保育園</v>
      </c>
      <c r="L118" s="199" t="s">
        <v>324</v>
      </c>
    </row>
    <row r="119" spans="2:12">
      <c r="B119" s="199">
        <v>117</v>
      </c>
      <c r="C119" s="199" t="s">
        <v>2382</v>
      </c>
      <c r="D119" s="199" t="str">
        <f t="shared" si="3"/>
        <v>かえで保育園幕張本郷６丁目</v>
      </c>
      <c r="L119" s="199" t="s">
        <v>331</v>
      </c>
    </row>
    <row r="120" spans="2:12">
      <c r="B120" s="199">
        <v>118</v>
      </c>
      <c r="C120" s="199" t="s">
        <v>2381</v>
      </c>
      <c r="D120" s="199" t="str">
        <f t="shared" si="3"/>
        <v>リトルガーデンインターナショナル幕張本郷認可保育園</v>
      </c>
      <c r="L120" s="199" t="s">
        <v>339</v>
      </c>
    </row>
    <row r="121" spans="2:12">
      <c r="B121" s="199">
        <v>119</v>
      </c>
      <c r="C121" s="199" t="s">
        <v>2380</v>
      </c>
      <c r="D121" s="199" t="str">
        <f t="shared" si="3"/>
        <v>作草部アーク保育園</v>
      </c>
      <c r="L121" s="199" t="s">
        <v>345</v>
      </c>
    </row>
    <row r="122" spans="2:12">
      <c r="B122" s="199">
        <v>120</v>
      </c>
      <c r="C122" s="199" t="s">
        <v>2379</v>
      </c>
      <c r="D122" s="199" t="str">
        <f t="shared" si="3"/>
        <v>ししの子保育園　小中台町</v>
      </c>
      <c r="L122" s="199" t="s">
        <v>351</v>
      </c>
    </row>
    <row r="123" spans="2:12">
      <c r="B123" s="199">
        <v>121</v>
      </c>
      <c r="C123" s="199" t="s">
        <v>2378</v>
      </c>
      <c r="D123" s="199" t="str">
        <f t="shared" si="3"/>
        <v>ナーサリーホーム小仲台</v>
      </c>
      <c r="L123" s="199" t="s">
        <v>357</v>
      </c>
    </row>
    <row r="124" spans="2:12">
      <c r="B124" s="199">
        <v>122</v>
      </c>
      <c r="C124" s="199" t="s">
        <v>2377</v>
      </c>
      <c r="D124" s="199" t="str">
        <f t="shared" si="3"/>
        <v>認可保育園　みどりまち</v>
      </c>
      <c r="L124" s="199" t="s">
        <v>1601</v>
      </c>
    </row>
    <row r="125" spans="2:12">
      <c r="B125" s="199">
        <v>123</v>
      </c>
      <c r="C125" s="199" t="s">
        <v>2376</v>
      </c>
      <c r="D125" s="199" t="str">
        <f t="shared" si="3"/>
        <v>キートスチャイルドケア桜木</v>
      </c>
      <c r="L125" s="199" t="s">
        <v>2375</v>
      </c>
    </row>
    <row r="126" spans="2:12">
      <c r="B126" s="199">
        <v>124</v>
      </c>
      <c r="C126" s="199" t="s">
        <v>2374</v>
      </c>
      <c r="D126" s="199" t="str">
        <f t="shared" si="3"/>
        <v>小倉台　いろは保育園</v>
      </c>
      <c r="K126" s="199" t="s">
        <v>2306</v>
      </c>
      <c r="L126" s="199" t="s">
        <v>173</v>
      </c>
    </row>
    <row r="127" spans="2:12">
      <c r="B127" s="199">
        <v>125</v>
      </c>
      <c r="C127" s="199" t="s">
        <v>2373</v>
      </c>
      <c r="D127" s="199" t="str">
        <f t="shared" si="3"/>
        <v>つぐみ保育園</v>
      </c>
      <c r="L127" s="199" t="s">
        <v>201</v>
      </c>
    </row>
    <row r="128" spans="2:12">
      <c r="B128" s="199">
        <v>126</v>
      </c>
      <c r="C128" s="199" t="s">
        <v>2372</v>
      </c>
      <c r="D128" s="199" t="str">
        <f t="shared" si="3"/>
        <v>みつばち保育園　若葉</v>
      </c>
      <c r="L128" s="199" t="s">
        <v>224</v>
      </c>
    </row>
    <row r="129" spans="2:12">
      <c r="B129" s="199">
        <v>127</v>
      </c>
      <c r="C129" s="199" t="s">
        <v>374</v>
      </c>
      <c r="D129" s="199" t="str">
        <f t="shared" si="3"/>
        <v>あすみ東保育園</v>
      </c>
      <c r="L129" s="199" t="s">
        <v>258</v>
      </c>
    </row>
    <row r="130" spans="2:12">
      <c r="B130" s="199">
        <v>128</v>
      </c>
      <c r="C130" s="199" t="s">
        <v>2371</v>
      </c>
      <c r="D130" s="199" t="str">
        <f t="shared" si="3"/>
        <v>キートスチャイルドケアおゆみ野南</v>
      </c>
      <c r="L130" s="199" t="s">
        <v>270</v>
      </c>
    </row>
    <row r="131" spans="2:12">
      <c r="B131" s="199">
        <v>129</v>
      </c>
      <c r="C131" s="199" t="s">
        <v>2370</v>
      </c>
      <c r="D131" s="199" t="str">
        <f t="shared" ref="D131:D162" si="4">VLOOKUP(C131,$L$3:$L$185,1,FALSE)</f>
        <v>京進のほいくえん　HOPPA幕張ベイパーク</v>
      </c>
      <c r="L131" s="199" t="s">
        <v>280</v>
      </c>
    </row>
    <row r="132" spans="2:12">
      <c r="B132" s="199">
        <v>130</v>
      </c>
      <c r="C132" s="199" t="s">
        <v>2369</v>
      </c>
      <c r="D132" s="199" t="str">
        <f t="shared" si="4"/>
        <v>AIAI NURSERY　あすみが丘</v>
      </c>
      <c r="L132" s="199" t="s">
        <v>1597</v>
      </c>
    </row>
    <row r="133" spans="2:12">
      <c r="B133" s="199">
        <v>131</v>
      </c>
      <c r="C133" s="199" t="s">
        <v>2368</v>
      </c>
      <c r="D133" s="199" t="str">
        <f t="shared" si="4"/>
        <v>K's garden蘇我保育園</v>
      </c>
      <c r="L133" s="199" t="s">
        <v>292</v>
      </c>
    </row>
    <row r="134" spans="2:12">
      <c r="B134" s="199">
        <v>132</v>
      </c>
      <c r="C134" s="199" t="s">
        <v>2367</v>
      </c>
      <c r="D134" s="199" t="str">
        <f t="shared" si="4"/>
        <v>子どものまきば保育園</v>
      </c>
      <c r="L134" s="199" t="s">
        <v>2366</v>
      </c>
    </row>
    <row r="135" spans="2:12">
      <c r="B135" s="199">
        <v>133</v>
      </c>
      <c r="C135" s="199" t="s">
        <v>2365</v>
      </c>
      <c r="D135" s="199" t="str">
        <f t="shared" si="4"/>
        <v>ほしのこ保育園</v>
      </c>
      <c r="L135" s="199" t="s">
        <v>305</v>
      </c>
    </row>
    <row r="136" spans="2:12">
      <c r="B136" s="199">
        <v>134</v>
      </c>
      <c r="C136" s="199" t="s">
        <v>2364</v>
      </c>
      <c r="D136" s="199" t="str">
        <f t="shared" si="4"/>
        <v>椿森保育園</v>
      </c>
      <c r="L136" s="199" t="s">
        <v>310</v>
      </c>
    </row>
    <row r="137" spans="2:12">
      <c r="B137" s="199">
        <v>135</v>
      </c>
      <c r="C137" s="199" t="s">
        <v>2363</v>
      </c>
      <c r="D137" s="199" t="str">
        <f t="shared" si="4"/>
        <v>アンファンジュール保育園弁天</v>
      </c>
      <c r="L137" s="199" t="s">
        <v>317</v>
      </c>
    </row>
    <row r="138" spans="2:12">
      <c r="B138" s="199">
        <v>136</v>
      </c>
      <c r="C138" s="199" t="s">
        <v>2362</v>
      </c>
      <c r="D138" s="199" t="str">
        <f t="shared" si="4"/>
        <v>かえで保育園まくはり</v>
      </c>
      <c r="L138" s="199" t="s">
        <v>325</v>
      </c>
    </row>
    <row r="139" spans="2:12">
      <c r="B139" s="199">
        <v>137</v>
      </c>
      <c r="C139" s="199" t="s">
        <v>2361</v>
      </c>
      <c r="D139" s="199" t="str">
        <f t="shared" si="4"/>
        <v>かえで保育園はなぞの</v>
      </c>
      <c r="L139" s="199" t="s">
        <v>332</v>
      </c>
    </row>
    <row r="140" spans="2:12">
      <c r="B140" s="199">
        <v>138</v>
      </c>
      <c r="C140" s="199" t="s">
        <v>2360</v>
      </c>
      <c r="D140" s="199" t="str">
        <f t="shared" si="4"/>
        <v>アストロベースキャンプ保育園</v>
      </c>
      <c r="L140" s="199" t="s">
        <v>340</v>
      </c>
    </row>
    <row r="141" spans="2:12">
      <c r="B141" s="199">
        <v>139</v>
      </c>
      <c r="C141" s="199" t="s">
        <v>2359</v>
      </c>
      <c r="D141" s="199" t="str">
        <f t="shared" si="4"/>
        <v>かるがも保育園　鎌取園</v>
      </c>
      <c r="L141" s="199" t="s">
        <v>346</v>
      </c>
    </row>
    <row r="142" spans="2:12">
      <c r="B142" s="199">
        <v>140</v>
      </c>
      <c r="C142" s="199" t="s">
        <v>2358</v>
      </c>
      <c r="D142" s="199" t="str">
        <f t="shared" si="4"/>
        <v>クニナたかだの森保育園</v>
      </c>
      <c r="L142" s="199" t="s">
        <v>352</v>
      </c>
    </row>
    <row r="143" spans="2:12">
      <c r="B143" s="199">
        <v>141</v>
      </c>
      <c r="C143" s="199" t="s">
        <v>2357</v>
      </c>
      <c r="D143" s="199" t="str">
        <f t="shared" si="4"/>
        <v>京進のほいくえんHOPPAガーデンビュー千葉駅前</v>
      </c>
      <c r="L143" s="199" t="s">
        <v>1978</v>
      </c>
    </row>
    <row r="144" spans="2:12">
      <c r="B144" s="199">
        <v>142</v>
      </c>
      <c r="C144" s="199" t="s">
        <v>2356</v>
      </c>
      <c r="D144" s="199" t="str">
        <f t="shared" si="4"/>
        <v>希望の子保育園</v>
      </c>
      <c r="L144" s="199" t="s">
        <v>362</v>
      </c>
    </row>
    <row r="145" spans="2:12">
      <c r="B145" s="199">
        <v>143</v>
      </c>
      <c r="C145" s="199" t="s">
        <v>2355</v>
      </c>
      <c r="D145" s="199" t="str">
        <f t="shared" si="4"/>
        <v>そがチャイルドハウス保育園</v>
      </c>
      <c r="L145" s="199" t="s">
        <v>366</v>
      </c>
    </row>
    <row r="146" spans="2:12">
      <c r="B146" s="199">
        <v>144</v>
      </c>
      <c r="C146" s="199" t="s">
        <v>1862</v>
      </c>
      <c r="D146" s="199" t="str">
        <f t="shared" si="4"/>
        <v>オンジュ ソリール保育園　そが駅前園</v>
      </c>
      <c r="L146" s="199" t="s">
        <v>371</v>
      </c>
    </row>
    <row r="147" spans="2:12">
      <c r="B147" s="199">
        <v>145</v>
      </c>
      <c r="C147" s="199" t="s">
        <v>1378</v>
      </c>
      <c r="D147" s="199" t="str">
        <f t="shared" si="4"/>
        <v>松波アーク保育園</v>
      </c>
      <c r="L147" s="199" t="s">
        <v>374</v>
      </c>
    </row>
    <row r="148" spans="2:12">
      <c r="B148" s="199">
        <v>146</v>
      </c>
      <c r="C148" s="199" t="s">
        <v>1380</v>
      </c>
      <c r="D148" s="199" t="str">
        <f t="shared" si="4"/>
        <v>つぼみ保育園</v>
      </c>
      <c r="L148" s="199" t="s">
        <v>378</v>
      </c>
    </row>
    <row r="149" spans="2:12">
      <c r="B149" s="199">
        <v>147</v>
      </c>
      <c r="C149" s="199" t="s">
        <v>1375</v>
      </c>
      <c r="D149" s="199" t="str">
        <f t="shared" si="4"/>
        <v>キッズラボ誉田保育園</v>
      </c>
      <c r="L149" s="199" t="s">
        <v>1979</v>
      </c>
    </row>
    <row r="150" spans="2:12">
      <c r="B150" s="199">
        <v>148</v>
      </c>
      <c r="C150" s="199" t="s">
        <v>1863</v>
      </c>
      <c r="D150" s="199" t="str">
        <f t="shared" si="4"/>
        <v>絵本と太陽の保育園　てぃだまちキッズ検見川浜</v>
      </c>
      <c r="L150" s="199" t="s">
        <v>386</v>
      </c>
    </row>
    <row r="151" spans="2:12">
      <c r="B151" s="199">
        <v>149</v>
      </c>
      <c r="C151" s="199" t="s">
        <v>1371</v>
      </c>
      <c r="D151" s="199" t="str">
        <f t="shared" si="4"/>
        <v>オンジュ ソリール保育園　海浜幕張園</v>
      </c>
      <c r="L151" s="199" t="s">
        <v>388</v>
      </c>
    </row>
    <row r="152" spans="2:12">
      <c r="B152" s="199">
        <v>150</v>
      </c>
      <c r="C152" s="199" t="s">
        <v>1372</v>
      </c>
      <c r="D152" s="199" t="str">
        <f t="shared" si="4"/>
        <v>京進のほいくえんＨＯＰＰＡ幕張ベイタウン</v>
      </c>
      <c r="L152" s="199" t="s">
        <v>390</v>
      </c>
    </row>
    <row r="153" spans="2:12">
      <c r="B153" s="199">
        <v>151</v>
      </c>
      <c r="C153" s="199" t="s">
        <v>1864</v>
      </c>
      <c r="D153" s="199" t="str">
        <f t="shared" si="4"/>
        <v>美波保育園</v>
      </c>
      <c r="L153" s="199" t="s">
        <v>1375</v>
      </c>
    </row>
    <row r="154" spans="2:12">
      <c r="B154" s="199">
        <v>152</v>
      </c>
      <c r="C154" s="199" t="s">
        <v>1865</v>
      </c>
      <c r="D154" s="199" t="str">
        <f t="shared" si="4"/>
        <v>みらいつむぎ保育園美浜</v>
      </c>
      <c r="L154" s="199" t="s">
        <v>2354</v>
      </c>
    </row>
    <row r="155" spans="2:12">
      <c r="B155" s="199">
        <v>153</v>
      </c>
      <c r="C155" s="199" t="s">
        <v>1502</v>
      </c>
      <c r="D155" s="199" t="str">
        <f t="shared" si="4"/>
        <v>千葉誉田雲母保育園</v>
      </c>
      <c r="L155" s="199" t="s">
        <v>1366</v>
      </c>
    </row>
    <row r="156" spans="2:12">
      <c r="B156" s="199">
        <v>154</v>
      </c>
      <c r="C156" s="199" t="s">
        <v>2353</v>
      </c>
      <c r="D156" s="199" t="str">
        <f t="shared" si="4"/>
        <v>オーチャード・キッズ稲毛海岸保育園第二</v>
      </c>
      <c r="L156" s="199" t="s">
        <v>2352</v>
      </c>
    </row>
    <row r="157" spans="2:12">
      <c r="B157" s="199">
        <v>155</v>
      </c>
      <c r="C157" s="199" t="s">
        <v>2351</v>
      </c>
      <c r="D157" s="199" t="str">
        <f t="shared" si="4"/>
        <v>サフォークキッズ保育園</v>
      </c>
      <c r="L157" s="199" t="s">
        <v>1812</v>
      </c>
    </row>
    <row r="158" spans="2:12">
      <c r="B158" s="199">
        <v>156</v>
      </c>
      <c r="C158" s="199" t="s">
        <v>2350</v>
      </c>
      <c r="D158" s="199" t="str">
        <f t="shared" si="4"/>
        <v>みらくる保育園</v>
      </c>
      <c r="K158" s="199" t="s">
        <v>2295</v>
      </c>
      <c r="L158" s="199" t="s">
        <v>228</v>
      </c>
    </row>
    <row r="159" spans="2:12">
      <c r="B159" s="199">
        <v>157</v>
      </c>
      <c r="C159" s="199" t="s">
        <v>2349</v>
      </c>
      <c r="D159" s="199" t="str">
        <f t="shared" si="4"/>
        <v>ナーサリーホーム稲毛海岸</v>
      </c>
      <c r="L159" s="199" t="s">
        <v>246</v>
      </c>
    </row>
    <row r="160" spans="2:12">
      <c r="B160" s="199">
        <v>158</v>
      </c>
      <c r="C160" s="199" t="s">
        <v>1706</v>
      </c>
      <c r="D160" s="199" t="str">
        <f t="shared" si="4"/>
        <v>検見川はないろ保育園</v>
      </c>
      <c r="L160" s="199" t="s">
        <v>260</v>
      </c>
    </row>
    <row r="161" spans="2:12">
      <c r="B161" s="199">
        <v>159</v>
      </c>
      <c r="C161" s="199" t="s">
        <v>1707</v>
      </c>
      <c r="D161" s="199" t="str">
        <f t="shared" si="4"/>
        <v>かえで保育園幕張駅前</v>
      </c>
      <c r="L161" s="199" t="s">
        <v>271</v>
      </c>
    </row>
    <row r="162" spans="2:12">
      <c r="B162" s="199">
        <v>160</v>
      </c>
      <c r="C162" s="199" t="s">
        <v>1605</v>
      </c>
      <c r="D162" s="199" t="str">
        <f t="shared" si="4"/>
        <v>オンジュソリール保育園　幕張駅北口園</v>
      </c>
      <c r="L162" s="199" t="s">
        <v>281</v>
      </c>
    </row>
    <row r="163" spans="2:12">
      <c r="B163" s="199">
        <v>161</v>
      </c>
      <c r="C163" s="199" t="s">
        <v>1604</v>
      </c>
      <c r="D163" s="199" t="str">
        <f t="shared" ref="D163:D185" si="5">VLOOKUP(C163,$L$3:$L$185,1,FALSE)</f>
        <v>小深保育園</v>
      </c>
      <c r="L163" s="199" t="s">
        <v>287</v>
      </c>
    </row>
    <row r="164" spans="2:12">
      <c r="B164" s="199">
        <v>162</v>
      </c>
      <c r="C164" s="199" t="s">
        <v>1601</v>
      </c>
      <c r="D164" s="199" t="str">
        <f t="shared" si="5"/>
        <v>小倉台保育園</v>
      </c>
      <c r="L164" s="199" t="s">
        <v>299</v>
      </c>
    </row>
    <row r="165" spans="2:12">
      <c r="B165" s="199">
        <v>163</v>
      </c>
      <c r="C165" s="199" t="s">
        <v>1366</v>
      </c>
      <c r="D165" s="199" t="str">
        <f t="shared" si="5"/>
        <v>よつば保育園</v>
      </c>
      <c r="L165" s="199" t="s">
        <v>306</v>
      </c>
    </row>
    <row r="166" spans="2:12">
      <c r="B166" s="199">
        <v>164</v>
      </c>
      <c r="C166" s="199" t="s">
        <v>1602</v>
      </c>
      <c r="D166" s="199" t="str">
        <f t="shared" si="5"/>
        <v>オンジュソリール保育園　海浜幕張国際大通り</v>
      </c>
      <c r="L166" s="199" t="s">
        <v>311</v>
      </c>
    </row>
    <row r="167" spans="2:12">
      <c r="B167" s="199">
        <v>165</v>
      </c>
      <c r="C167" s="199" t="s">
        <v>1603</v>
      </c>
      <c r="D167" s="199" t="str">
        <f t="shared" si="5"/>
        <v>みらいつむぎ保育園海浜</v>
      </c>
      <c r="L167" s="199" t="s">
        <v>318</v>
      </c>
    </row>
    <row r="168" spans="2:12">
      <c r="B168" s="199">
        <v>166</v>
      </c>
      <c r="C168" s="199" t="s">
        <v>1606</v>
      </c>
      <c r="D168" s="199" t="str">
        <f t="shared" si="5"/>
        <v>Nestいんない保育園</v>
      </c>
      <c r="L168" s="199" t="s">
        <v>1859</v>
      </c>
    </row>
    <row r="169" spans="2:12">
      <c r="B169" s="199">
        <v>167</v>
      </c>
      <c r="C169" s="199" t="s">
        <v>2348</v>
      </c>
      <c r="D169" s="199" t="str">
        <f t="shared" si="5"/>
        <v>あおば保育園</v>
      </c>
      <c r="L169" s="199" t="s">
        <v>333</v>
      </c>
    </row>
    <row r="170" spans="2:12">
      <c r="B170" s="199">
        <v>168</v>
      </c>
      <c r="C170" s="199" t="s">
        <v>2347</v>
      </c>
      <c r="D170" s="199" t="str">
        <f t="shared" si="5"/>
        <v>チャコ保育園</v>
      </c>
      <c r="L170" s="199" t="s">
        <v>1370</v>
      </c>
    </row>
    <row r="171" spans="2:12">
      <c r="B171" s="199">
        <v>169</v>
      </c>
      <c r="C171" s="199" t="s">
        <v>2346</v>
      </c>
      <c r="D171" s="199" t="str">
        <f t="shared" si="5"/>
        <v>かえで保育園千葉中央</v>
      </c>
      <c r="L171" s="199" t="s">
        <v>1371</v>
      </c>
    </row>
    <row r="172" spans="2:12">
      <c r="B172" s="199">
        <v>170</v>
      </c>
      <c r="C172" s="199" t="s">
        <v>2345</v>
      </c>
      <c r="D172" s="199" t="str">
        <f t="shared" si="5"/>
        <v>かえで保育園おゆみ野</v>
      </c>
      <c r="L172" s="199" t="s">
        <v>1372</v>
      </c>
    </row>
    <row r="173" spans="2:12">
      <c r="B173" s="199">
        <v>171</v>
      </c>
      <c r="C173" s="199" t="s">
        <v>2344</v>
      </c>
      <c r="D173" s="199" t="str">
        <f t="shared" si="5"/>
        <v>もりのなかま保育園おゆみ野園サイエンス＋</v>
      </c>
      <c r="L173" s="199" t="s">
        <v>1373</v>
      </c>
    </row>
    <row r="174" spans="2:12">
      <c r="B174" s="199">
        <v>172</v>
      </c>
      <c r="C174" s="199" t="s">
        <v>2343</v>
      </c>
      <c r="D174" s="199" t="str">
        <f t="shared" si="5"/>
        <v>リトルガーデンインターナショナル幕張ベイパーク保育園</v>
      </c>
      <c r="L174" s="199" t="s">
        <v>1374</v>
      </c>
    </row>
    <row r="175" spans="2:12">
      <c r="B175" s="199">
        <v>173</v>
      </c>
      <c r="C175" s="199" t="s">
        <v>2066</v>
      </c>
      <c r="D175" s="199" t="str">
        <f t="shared" si="5"/>
        <v>千葉蘇我雲母保育園</v>
      </c>
      <c r="L175" s="199" t="s">
        <v>2342</v>
      </c>
    </row>
    <row r="176" spans="2:12">
      <c r="B176" s="199">
        <v>174</v>
      </c>
      <c r="C176" s="199" t="s">
        <v>2067</v>
      </c>
      <c r="D176" s="199" t="str">
        <f t="shared" si="5"/>
        <v>かえで保育園本千葉</v>
      </c>
      <c r="L176" s="199" t="s">
        <v>2341</v>
      </c>
    </row>
    <row r="177" spans="1:12">
      <c r="B177" s="199">
        <v>175</v>
      </c>
      <c r="C177" s="199" t="s">
        <v>2068</v>
      </c>
      <c r="D177" s="199" t="str">
        <f t="shared" si="5"/>
        <v>かえで保育園いそべ</v>
      </c>
      <c r="L177" s="199" t="s">
        <v>2340</v>
      </c>
    </row>
    <row r="178" spans="1:12">
      <c r="B178" s="199">
        <v>176</v>
      </c>
      <c r="C178" s="199" t="s">
        <v>2069</v>
      </c>
      <c r="D178" s="199" t="str">
        <f t="shared" si="5"/>
        <v>あかり保育園</v>
      </c>
      <c r="L178" s="199" t="s">
        <v>288</v>
      </c>
    </row>
    <row r="179" spans="1:12">
      <c r="B179" s="199">
        <v>177</v>
      </c>
      <c r="C179" s="199" t="s">
        <v>1980</v>
      </c>
      <c r="D179" s="199" t="str">
        <f t="shared" si="5"/>
        <v>オンジュソリール保育園　海浜幕張 Park Side</v>
      </c>
      <c r="L179" s="199" t="s">
        <v>1602</v>
      </c>
    </row>
    <row r="180" spans="1:12">
      <c r="B180" s="199">
        <v>178</v>
      </c>
      <c r="C180" s="199" t="s">
        <v>1981</v>
      </c>
      <c r="D180" s="199" t="str">
        <f t="shared" si="5"/>
        <v>AIAI NURSERY 海浜幕張</v>
      </c>
      <c r="L180" s="199" t="s">
        <v>1603</v>
      </c>
    </row>
    <row r="181" spans="1:12">
      <c r="B181" s="199">
        <v>179</v>
      </c>
      <c r="C181" s="199" t="s">
        <v>2339</v>
      </c>
      <c r="D181" s="199" t="str">
        <f t="shared" si="5"/>
        <v>かえで保育園西千葉</v>
      </c>
      <c r="L181" s="199" t="s">
        <v>2338</v>
      </c>
    </row>
    <row r="182" spans="1:12">
      <c r="B182" s="199">
        <v>180</v>
      </c>
      <c r="C182" s="199" t="s">
        <v>2070</v>
      </c>
      <c r="D182" s="199" t="str">
        <f t="shared" si="5"/>
        <v>スマイスセレソンスポーツ保育園新検見川</v>
      </c>
      <c r="L182" s="199" t="s">
        <v>2337</v>
      </c>
    </row>
    <row r="183" spans="1:12">
      <c r="B183" s="199">
        <v>181</v>
      </c>
      <c r="C183" s="199" t="s">
        <v>2071</v>
      </c>
      <c r="D183" s="199" t="str">
        <f t="shared" si="5"/>
        <v>弁天はすのこ保育園</v>
      </c>
      <c r="L183" s="199" t="s">
        <v>2336</v>
      </c>
    </row>
    <row r="184" spans="1:12">
      <c r="B184" s="199">
        <v>182</v>
      </c>
      <c r="C184" s="199" t="s">
        <v>2072</v>
      </c>
      <c r="D184" s="199" t="str">
        <f t="shared" si="5"/>
        <v>都はるかぜ保育園</v>
      </c>
      <c r="L184" s="199" t="s">
        <v>1980</v>
      </c>
    </row>
    <row r="185" spans="1:12">
      <c r="B185" s="199">
        <v>183</v>
      </c>
      <c r="C185" s="199" t="s">
        <v>2073</v>
      </c>
      <c r="D185" s="199" t="str">
        <f t="shared" si="5"/>
        <v>小ばと会ちしろ保育園</v>
      </c>
      <c r="L185" s="199" t="s">
        <v>1981</v>
      </c>
    </row>
    <row r="186" spans="1:12">
      <c r="A186" s="199" t="s">
        <v>2335</v>
      </c>
      <c r="B186" s="199">
        <v>1</v>
      </c>
      <c r="C186" s="199" t="s">
        <v>2334</v>
      </c>
      <c r="D186" s="199" t="str">
        <f t="shared" ref="D186:D217" si="6">VLOOKUP(C186,$L$186:$L$239,1,FALSE)</f>
        <v>幼保連携型認定こども園　幕張海浜こども園</v>
      </c>
      <c r="K186" s="199" t="s">
        <v>144</v>
      </c>
      <c r="L186" s="199" t="s">
        <v>154</v>
      </c>
    </row>
    <row r="187" spans="1:12">
      <c r="B187" s="199">
        <v>2</v>
      </c>
      <c r="C187" s="199" t="s">
        <v>2333</v>
      </c>
      <c r="D187" s="199" t="str">
        <f t="shared" si="6"/>
        <v>幼保連携型認定こども園　打瀬保育園</v>
      </c>
      <c r="L187" s="199" t="s">
        <v>187</v>
      </c>
    </row>
    <row r="188" spans="1:12">
      <c r="B188" s="199">
        <v>3</v>
      </c>
      <c r="C188" s="199" t="s">
        <v>2332</v>
      </c>
      <c r="D188" s="199" t="str">
        <f t="shared" si="6"/>
        <v>幼保連携型認定こども園　千葉女子専門学校附属聖こども園</v>
      </c>
      <c r="L188" s="199" t="s">
        <v>155</v>
      </c>
    </row>
    <row r="189" spans="1:12">
      <c r="B189" s="199">
        <v>4</v>
      </c>
      <c r="C189" s="199" t="s">
        <v>2331</v>
      </c>
      <c r="D189" s="199" t="str">
        <f t="shared" si="6"/>
        <v>幼保連携型認定こども園　ウィズダムナーサリースクール</v>
      </c>
      <c r="L189" s="199" t="s">
        <v>188</v>
      </c>
    </row>
    <row r="190" spans="1:12">
      <c r="B190" s="199">
        <v>5</v>
      </c>
      <c r="C190" s="199" t="s">
        <v>2330</v>
      </c>
      <c r="D190" s="199" t="str">
        <f t="shared" si="6"/>
        <v>認定こども園かしの木学園　カトライアキンダーガルテン</v>
      </c>
      <c r="L190" s="199" t="s">
        <v>211</v>
      </c>
    </row>
    <row r="191" spans="1:12">
      <c r="B191" s="199">
        <v>6</v>
      </c>
      <c r="C191" s="199" t="s">
        <v>2329</v>
      </c>
      <c r="D191" s="199" t="str">
        <f t="shared" si="6"/>
        <v>認定こども園　小ばと幼稚園</v>
      </c>
      <c r="L191" s="199" t="s">
        <v>233</v>
      </c>
    </row>
    <row r="192" spans="1:12">
      <c r="B192" s="199">
        <v>7</v>
      </c>
      <c r="C192" s="199" t="s">
        <v>2328</v>
      </c>
      <c r="D192" s="199" t="str">
        <f t="shared" si="6"/>
        <v>認定こども園　白梅幼稚園</v>
      </c>
      <c r="L192" s="199" t="s">
        <v>249</v>
      </c>
    </row>
    <row r="193" spans="2:12">
      <c r="B193" s="199">
        <v>8</v>
      </c>
      <c r="C193" s="199" t="s">
        <v>2327</v>
      </c>
      <c r="D193" s="199" t="str">
        <f t="shared" si="6"/>
        <v>幼保連携型認定こども園　植草学園大学附属弁天こども園</v>
      </c>
      <c r="L193" s="199" t="s">
        <v>263</v>
      </c>
    </row>
    <row r="194" spans="2:12">
      <c r="B194" s="199">
        <v>9</v>
      </c>
      <c r="C194" s="199" t="s">
        <v>155</v>
      </c>
      <c r="D194" s="199" t="str">
        <f t="shared" si="6"/>
        <v>認定こども園　葵幼稚園</v>
      </c>
      <c r="L194" s="199" t="s">
        <v>274</v>
      </c>
    </row>
    <row r="195" spans="2:12">
      <c r="B195" s="199">
        <v>10</v>
      </c>
      <c r="C195" s="199" t="s">
        <v>188</v>
      </c>
      <c r="D195" s="199" t="str">
        <f t="shared" si="6"/>
        <v>認定こども園　仁戸名幼稚園</v>
      </c>
      <c r="L195" s="199" t="s">
        <v>1598</v>
      </c>
    </row>
    <row r="196" spans="2:12">
      <c r="B196" s="199">
        <v>11</v>
      </c>
      <c r="C196" s="199" t="s">
        <v>187</v>
      </c>
      <c r="D196" s="199" t="str">
        <f t="shared" si="6"/>
        <v>認定こども園　はまの幼稚園</v>
      </c>
      <c r="L196" s="199" t="s">
        <v>2326</v>
      </c>
    </row>
    <row r="197" spans="2:12">
      <c r="B197" s="199">
        <v>12</v>
      </c>
      <c r="C197" s="199" t="s">
        <v>211</v>
      </c>
      <c r="D197" s="199" t="str">
        <f t="shared" si="6"/>
        <v>認定こども園　ひまわり幼稚園</v>
      </c>
      <c r="L197" s="199" t="s">
        <v>2325</v>
      </c>
    </row>
    <row r="198" spans="2:12">
      <c r="B198" s="199">
        <v>13</v>
      </c>
      <c r="C198" s="199" t="s">
        <v>171</v>
      </c>
      <c r="D198" s="199" t="str">
        <f t="shared" si="6"/>
        <v>認定こども園　みつわ台幼稚園</v>
      </c>
      <c r="K198" s="199" t="s">
        <v>2324</v>
      </c>
      <c r="L198" s="199" t="s">
        <v>2323</v>
      </c>
    </row>
    <row r="199" spans="2:12">
      <c r="B199" s="199">
        <v>14</v>
      </c>
      <c r="C199" s="199" t="s">
        <v>202</v>
      </c>
      <c r="D199" s="199" t="str">
        <f t="shared" si="6"/>
        <v>認定こども園　キッズビレッジ</v>
      </c>
      <c r="L199" s="199" t="s">
        <v>161</v>
      </c>
    </row>
    <row r="200" spans="2:12">
      <c r="B200" s="199">
        <v>15</v>
      </c>
      <c r="C200" s="199" t="s">
        <v>175</v>
      </c>
      <c r="D200" s="199" t="str">
        <f t="shared" si="6"/>
        <v>認定こども園　ほまれ幼稚園</v>
      </c>
      <c r="L200" s="199" t="s">
        <v>192</v>
      </c>
    </row>
    <row r="201" spans="2:12">
      <c r="B201" s="199">
        <v>16</v>
      </c>
      <c r="C201" s="199" t="s">
        <v>182</v>
      </c>
      <c r="D201" s="199" t="str">
        <f t="shared" si="6"/>
        <v>認定こども園　あいりす幼稚園</v>
      </c>
      <c r="L201" s="199" t="s">
        <v>215</v>
      </c>
    </row>
    <row r="202" spans="2:12">
      <c r="B202" s="199">
        <v>17</v>
      </c>
      <c r="C202" s="199" t="s">
        <v>207</v>
      </c>
      <c r="D202" s="199" t="str">
        <f t="shared" si="6"/>
        <v>認定こども園　高洲幼稚園</v>
      </c>
      <c r="L202" s="199" t="s">
        <v>237</v>
      </c>
    </row>
    <row r="203" spans="2:12">
      <c r="B203" s="199">
        <v>18</v>
      </c>
      <c r="C203" s="199" t="s">
        <v>230</v>
      </c>
      <c r="D203" s="199" t="str">
        <f t="shared" si="6"/>
        <v>認定こども園　高浜幼稚園</v>
      </c>
      <c r="L203" s="199" t="s">
        <v>1596</v>
      </c>
    </row>
    <row r="204" spans="2:12">
      <c r="B204" s="199">
        <v>19</v>
      </c>
      <c r="C204" s="199" t="s">
        <v>247</v>
      </c>
      <c r="D204" s="199" t="str">
        <f t="shared" si="6"/>
        <v>認定こども園　千葉さざなみ幼稚園</v>
      </c>
      <c r="K204" s="199" t="s">
        <v>2322</v>
      </c>
      <c r="L204" s="199" t="s">
        <v>166</v>
      </c>
    </row>
    <row r="205" spans="2:12">
      <c r="B205" s="199">
        <v>20</v>
      </c>
      <c r="C205" s="199" t="s">
        <v>261</v>
      </c>
      <c r="D205" s="199" t="str">
        <f t="shared" si="6"/>
        <v>認定こども園　真砂幼稚園</v>
      </c>
      <c r="L205" s="199" t="s">
        <v>167</v>
      </c>
    </row>
    <row r="206" spans="2:12">
      <c r="B206" s="199">
        <v>21</v>
      </c>
      <c r="C206" s="199" t="s">
        <v>2321</v>
      </c>
      <c r="D206" s="199" t="str">
        <f t="shared" si="6"/>
        <v>認定こども園　千葉明徳短期大学附属幼稚園</v>
      </c>
      <c r="L206" s="199" t="s">
        <v>195</v>
      </c>
    </row>
    <row r="207" spans="2:12">
      <c r="B207" s="199">
        <v>22</v>
      </c>
      <c r="C207" s="199" t="s">
        <v>2320</v>
      </c>
      <c r="D207" s="199" t="str">
        <f t="shared" si="6"/>
        <v>認定こども園　登戸幼稚園</v>
      </c>
      <c r="L207" s="199" t="s">
        <v>218</v>
      </c>
    </row>
    <row r="208" spans="2:12">
      <c r="B208" s="199">
        <v>23</v>
      </c>
      <c r="C208" s="199" t="s">
        <v>2319</v>
      </c>
      <c r="D208" s="199" t="str">
        <f t="shared" si="6"/>
        <v>認定こども園　さつきが丘幼稚園</v>
      </c>
      <c r="L208" s="199" t="s">
        <v>240</v>
      </c>
    </row>
    <row r="209" spans="2:12">
      <c r="B209" s="199">
        <v>24</v>
      </c>
      <c r="C209" s="199" t="s">
        <v>2318</v>
      </c>
      <c r="D209" s="199" t="str">
        <f t="shared" si="6"/>
        <v>認定こども園　まこと第三幼稚園</v>
      </c>
      <c r="L209" s="199" t="s">
        <v>2317</v>
      </c>
    </row>
    <row r="210" spans="2:12">
      <c r="B210" s="199">
        <v>25</v>
      </c>
      <c r="C210" s="199" t="s">
        <v>2316</v>
      </c>
      <c r="D210" s="199" t="str">
        <f t="shared" si="6"/>
        <v>認定こども園　稲毛すみれ幼稚園</v>
      </c>
      <c r="L210" s="199" t="s">
        <v>2315</v>
      </c>
    </row>
    <row r="211" spans="2:12">
      <c r="B211" s="199">
        <v>26</v>
      </c>
      <c r="C211" s="199" t="s">
        <v>2314</v>
      </c>
      <c r="D211" s="199" t="str">
        <f t="shared" si="6"/>
        <v>認定こども園　かしの木学園　かしの木園</v>
      </c>
      <c r="L211" s="199" t="s">
        <v>2313</v>
      </c>
    </row>
    <row r="212" spans="2:12">
      <c r="B212" s="199">
        <v>27</v>
      </c>
      <c r="C212" s="199" t="s">
        <v>2312</v>
      </c>
      <c r="D212" s="199" t="str">
        <f t="shared" si="6"/>
        <v>認定こども園　松ヶ丘幼稚園</v>
      </c>
      <c r="K212" s="199" t="s">
        <v>2311</v>
      </c>
      <c r="L212" s="199" t="s">
        <v>2310</v>
      </c>
    </row>
    <row r="213" spans="2:12">
      <c r="B213" s="199">
        <v>28</v>
      </c>
      <c r="C213" s="199" t="s">
        <v>274</v>
      </c>
      <c r="D213" s="199" t="str">
        <f t="shared" si="6"/>
        <v>認定こども園　都幼稚園</v>
      </c>
      <c r="L213" s="199" t="s">
        <v>171</v>
      </c>
    </row>
    <row r="214" spans="2:12">
      <c r="B214" s="199">
        <v>29</v>
      </c>
      <c r="C214" s="199" t="s">
        <v>2309</v>
      </c>
      <c r="D214" s="199" t="str">
        <f t="shared" si="6"/>
        <v>認定こども園　山王幼稚園</v>
      </c>
      <c r="L214" s="199" t="s">
        <v>1364</v>
      </c>
    </row>
    <row r="215" spans="2:12">
      <c r="B215" s="199">
        <v>30</v>
      </c>
      <c r="C215" s="199" t="s">
        <v>2308</v>
      </c>
      <c r="D215" s="199" t="str">
        <f t="shared" si="6"/>
        <v>認定こども園　土岐幼稚園</v>
      </c>
      <c r="L215" s="199" t="s">
        <v>1365</v>
      </c>
    </row>
    <row r="216" spans="2:12">
      <c r="B216" s="199">
        <v>31</v>
      </c>
      <c r="C216" s="199" t="s">
        <v>2307</v>
      </c>
      <c r="D216" s="199" t="str">
        <f t="shared" si="6"/>
        <v>認定こども園　鏡戸幼稚園</v>
      </c>
      <c r="K216" s="199" t="s">
        <v>2306</v>
      </c>
      <c r="L216" s="199" t="s">
        <v>174</v>
      </c>
    </row>
    <row r="217" spans="2:12">
      <c r="B217" s="199">
        <v>32</v>
      </c>
      <c r="C217" s="199" t="s">
        <v>2305</v>
      </c>
      <c r="D217" s="199" t="str">
        <f t="shared" si="6"/>
        <v>認定こども園　敬愛短期大学附属幼稚園</v>
      </c>
      <c r="L217" s="199" t="s">
        <v>202</v>
      </c>
    </row>
    <row r="218" spans="2:12">
      <c r="B218" s="199">
        <v>33</v>
      </c>
      <c r="C218" s="199" t="s">
        <v>2304</v>
      </c>
      <c r="D218" s="199" t="str">
        <f t="shared" ref="D218:D239" si="7">VLOOKUP(C218,$L$186:$L$239,1,FALSE)</f>
        <v>認定こども園　まこと第二幼稚園</v>
      </c>
      <c r="L218" s="199" t="s">
        <v>225</v>
      </c>
    </row>
    <row r="219" spans="2:12">
      <c r="B219" s="199">
        <v>34</v>
      </c>
      <c r="C219" s="199" t="s">
        <v>2303</v>
      </c>
      <c r="D219" s="199" t="str">
        <f t="shared" si="7"/>
        <v>認定こども園　花見川ちぐさ幼稚園</v>
      </c>
      <c r="L219" s="199" t="s">
        <v>1595</v>
      </c>
    </row>
    <row r="220" spans="2:12">
      <c r="B220" s="199">
        <v>35</v>
      </c>
      <c r="C220" s="199" t="s">
        <v>2302</v>
      </c>
      <c r="D220" s="199" t="str">
        <f t="shared" si="7"/>
        <v>認定こども園　明徳土気こども園</v>
      </c>
      <c r="L220" s="199" t="s">
        <v>175</v>
      </c>
    </row>
    <row r="221" spans="2:12">
      <c r="B221" s="199">
        <v>36</v>
      </c>
      <c r="C221" s="199" t="s">
        <v>1364</v>
      </c>
      <c r="D221" s="199" t="str">
        <f t="shared" si="7"/>
        <v>学校法人信愛学園　認定こども園のぞみ幼稚園</v>
      </c>
      <c r="L221" s="199" t="s">
        <v>203</v>
      </c>
    </row>
    <row r="222" spans="2:12">
      <c r="B222" s="199">
        <v>37</v>
      </c>
      <c r="C222" s="199" t="s">
        <v>1365</v>
      </c>
      <c r="D222" s="199" t="str">
        <f t="shared" si="7"/>
        <v>学校法人信愛学園　認定こども園へいわ幼稚園</v>
      </c>
      <c r="L222" s="199" t="s">
        <v>1593</v>
      </c>
    </row>
    <row r="223" spans="2:12">
      <c r="B223" s="199">
        <v>38</v>
      </c>
      <c r="C223" s="199" t="s">
        <v>2301</v>
      </c>
      <c r="D223" s="199" t="str">
        <f t="shared" si="7"/>
        <v>認定こども園　双葉幼稚園</v>
      </c>
      <c r="L223" s="199" t="s">
        <v>1803</v>
      </c>
    </row>
    <row r="224" spans="2:12">
      <c r="B224" s="199">
        <v>39</v>
      </c>
      <c r="C224" s="199" t="s">
        <v>2300</v>
      </c>
      <c r="D224" s="199" t="str">
        <f t="shared" si="7"/>
        <v>認定こども園　青い鳥第二幼稚園</v>
      </c>
      <c r="L224" s="199" t="s">
        <v>1972</v>
      </c>
    </row>
    <row r="225" spans="1:12">
      <c r="B225" s="199">
        <v>40</v>
      </c>
      <c r="C225" s="199" t="s">
        <v>2299</v>
      </c>
      <c r="D225" s="199" t="str">
        <f t="shared" si="7"/>
        <v>幼保連携型認定こども園　ふたば保育園</v>
      </c>
      <c r="L225" s="199" t="s">
        <v>176</v>
      </c>
    </row>
    <row r="226" spans="1:12">
      <c r="B226" s="199">
        <v>41</v>
      </c>
      <c r="C226" s="199" t="s">
        <v>2298</v>
      </c>
      <c r="D226" s="199" t="str">
        <f t="shared" si="7"/>
        <v>認定こども園　おゆみ野南幼稚園</v>
      </c>
      <c r="L226" s="199" t="s">
        <v>2297</v>
      </c>
    </row>
    <row r="227" spans="1:12">
      <c r="B227" s="199">
        <v>42</v>
      </c>
      <c r="C227" s="199" t="s">
        <v>2296</v>
      </c>
      <c r="D227" s="199" t="str">
        <f t="shared" si="7"/>
        <v>認定こども園　土気中央幼稚園</v>
      </c>
      <c r="K227" s="199" t="s">
        <v>2295</v>
      </c>
      <c r="L227" s="199" t="s">
        <v>181</v>
      </c>
    </row>
    <row r="228" spans="1:12">
      <c r="B228" s="199">
        <v>43</v>
      </c>
      <c r="C228" s="199" t="s">
        <v>2294</v>
      </c>
      <c r="D228" s="199" t="str">
        <f t="shared" si="7"/>
        <v>認定こども園　あすみ中央幼稚園</v>
      </c>
      <c r="L228" s="199" t="s">
        <v>206</v>
      </c>
    </row>
    <row r="229" spans="1:12">
      <c r="B229" s="199">
        <v>44</v>
      </c>
      <c r="C229" s="199" t="s">
        <v>1994</v>
      </c>
      <c r="D229" s="199" t="str">
        <f t="shared" si="7"/>
        <v>みのり認定こども園</v>
      </c>
      <c r="L229" s="199" t="s">
        <v>229</v>
      </c>
    </row>
    <row r="230" spans="1:12">
      <c r="B230" s="199">
        <v>45</v>
      </c>
      <c r="C230" s="199" t="s">
        <v>1971</v>
      </c>
      <c r="D230" s="199" t="str">
        <f t="shared" si="7"/>
        <v>幼保連携型認定こども園　しらぎく</v>
      </c>
      <c r="L230" s="199" t="s">
        <v>1971</v>
      </c>
    </row>
    <row r="231" spans="1:12">
      <c r="B231" s="199">
        <v>46</v>
      </c>
      <c r="C231" s="199" t="s">
        <v>2114</v>
      </c>
      <c r="D231" s="200" t="e">
        <f t="shared" si="7"/>
        <v>#N/A</v>
      </c>
      <c r="E231" s="199" t="s">
        <v>2278</v>
      </c>
      <c r="L231" s="199" t="s">
        <v>2293</v>
      </c>
    </row>
    <row r="232" spans="1:12">
      <c r="B232" s="199">
        <v>47</v>
      </c>
      <c r="C232" s="199" t="s">
        <v>1998</v>
      </c>
      <c r="D232" s="199" t="str">
        <f t="shared" si="7"/>
        <v>認定こども園　梅乃園幼稚園</v>
      </c>
      <c r="L232" s="199" t="s">
        <v>2292</v>
      </c>
    </row>
    <row r="233" spans="1:12">
      <c r="B233" s="199">
        <v>48</v>
      </c>
      <c r="C233" s="199" t="s">
        <v>2000</v>
      </c>
      <c r="D233" s="199" t="str">
        <f t="shared" si="7"/>
        <v>幼保連携型認定こども園　ChaCha Children Makuhari</v>
      </c>
      <c r="L233" s="199" t="s">
        <v>1975</v>
      </c>
    </row>
    <row r="234" spans="1:12">
      <c r="B234" s="199">
        <v>49</v>
      </c>
      <c r="C234" s="199" t="s">
        <v>2002</v>
      </c>
      <c r="D234" s="199" t="str">
        <f t="shared" si="7"/>
        <v>幼保連携型認定こども園　さざれ幼稚園</v>
      </c>
      <c r="L234" s="199" t="s">
        <v>182</v>
      </c>
    </row>
    <row r="235" spans="1:12">
      <c r="B235" s="199">
        <v>50</v>
      </c>
      <c r="C235" s="199" t="s">
        <v>2004</v>
      </c>
      <c r="D235" s="199" t="str">
        <f t="shared" si="7"/>
        <v>認定こども園　大巌寺幼稚園</v>
      </c>
      <c r="L235" s="199" t="s">
        <v>207</v>
      </c>
    </row>
    <row r="236" spans="1:12">
      <c r="B236" s="199">
        <v>51</v>
      </c>
      <c r="C236" s="199" t="s">
        <v>1975</v>
      </c>
      <c r="D236" s="199" t="str">
        <f t="shared" si="7"/>
        <v>幼保連携型認定こども園
チューリップこども園</v>
      </c>
      <c r="L236" s="199" t="s">
        <v>230</v>
      </c>
    </row>
    <row r="237" spans="1:12">
      <c r="B237" s="199">
        <v>52</v>
      </c>
      <c r="C237" s="199" t="s">
        <v>2007</v>
      </c>
      <c r="D237" s="199" t="str">
        <f t="shared" si="7"/>
        <v>認定こども園　あやめ台幼稚園</v>
      </c>
      <c r="L237" s="199" t="s">
        <v>247</v>
      </c>
    </row>
    <row r="238" spans="1:12">
      <c r="B238" s="199">
        <v>53</v>
      </c>
      <c r="C238" s="199" t="s">
        <v>2009</v>
      </c>
      <c r="D238" s="199" t="str">
        <f t="shared" si="7"/>
        <v>認定こども園　弥生幼稚園</v>
      </c>
      <c r="L238" s="199" t="s">
        <v>261</v>
      </c>
    </row>
    <row r="239" spans="1:12">
      <c r="B239" s="199">
        <v>54</v>
      </c>
      <c r="C239" s="199" t="s">
        <v>2011</v>
      </c>
      <c r="D239" s="199" t="str">
        <f t="shared" si="7"/>
        <v>認定こども園　園生幼稚園</v>
      </c>
      <c r="L239" s="199" t="s">
        <v>1976</v>
      </c>
    </row>
    <row r="240" spans="1:12">
      <c r="A240" s="199" t="s">
        <v>2291</v>
      </c>
      <c r="B240" s="199">
        <v>1</v>
      </c>
      <c r="C240" s="199" t="s">
        <v>2290</v>
      </c>
      <c r="D240" s="199" t="str">
        <f t="shared" ref="D240:D271" si="8">VLOOKUP(C240,$L$240:$L$296,1,FALSE)</f>
        <v>青葉の森保育館</v>
      </c>
      <c r="L240" s="199" t="s">
        <v>156</v>
      </c>
    </row>
    <row r="241" spans="2:12">
      <c r="B241" s="199">
        <v>2</v>
      </c>
      <c r="C241" s="199" t="s">
        <v>2289</v>
      </c>
      <c r="D241" s="200" t="e">
        <f t="shared" si="8"/>
        <v>#N/A</v>
      </c>
      <c r="E241" s="199" t="s">
        <v>2278</v>
      </c>
      <c r="L241" s="199" t="s">
        <v>234</v>
      </c>
    </row>
    <row r="242" spans="2:12">
      <c r="B242" s="199">
        <v>3</v>
      </c>
      <c r="C242" s="199" t="s">
        <v>2288</v>
      </c>
      <c r="D242" s="200" t="e">
        <f t="shared" si="8"/>
        <v>#N/A</v>
      </c>
      <c r="E242" s="199" t="s">
        <v>2278</v>
      </c>
      <c r="L242" s="199" t="s">
        <v>250</v>
      </c>
    </row>
    <row r="243" spans="2:12">
      <c r="B243" s="199">
        <v>4</v>
      </c>
      <c r="C243" s="199" t="s">
        <v>2287</v>
      </c>
      <c r="D243" s="199" t="str">
        <f t="shared" si="8"/>
        <v>森のおうち　コッコロ</v>
      </c>
      <c r="L243" s="199" t="s">
        <v>264</v>
      </c>
    </row>
    <row r="244" spans="2:12">
      <c r="B244" s="199">
        <v>5</v>
      </c>
      <c r="C244" s="199" t="s">
        <v>2286</v>
      </c>
      <c r="D244" s="199" t="str">
        <f t="shared" si="8"/>
        <v>Kid's Patio まくはり園</v>
      </c>
      <c r="L244" s="199" t="s">
        <v>275</v>
      </c>
    </row>
    <row r="245" spans="2:12">
      <c r="B245" s="199">
        <v>6</v>
      </c>
      <c r="C245" s="199" t="s">
        <v>234</v>
      </c>
      <c r="D245" s="199" t="str">
        <f t="shared" si="8"/>
        <v>ぷち・いろは</v>
      </c>
      <c r="L245" s="201" t="s">
        <v>2285</v>
      </c>
    </row>
    <row r="246" spans="2:12">
      <c r="B246" s="199">
        <v>7</v>
      </c>
      <c r="C246" s="199" t="s">
        <v>2284</v>
      </c>
      <c r="D246" s="199" t="str">
        <f t="shared" si="8"/>
        <v>星のおうち千葉中央</v>
      </c>
      <c r="L246" s="199" t="s">
        <v>295</v>
      </c>
    </row>
    <row r="247" spans="2:12">
      <c r="B247" s="199">
        <v>8</v>
      </c>
      <c r="C247" s="199" t="s">
        <v>2283</v>
      </c>
      <c r="D247" s="199" t="str">
        <f t="shared" si="8"/>
        <v>星のおうち幕張</v>
      </c>
      <c r="L247" s="199" t="s">
        <v>301</v>
      </c>
    </row>
    <row r="248" spans="2:12">
      <c r="B248" s="199">
        <v>9</v>
      </c>
      <c r="C248" s="199" t="s">
        <v>199</v>
      </c>
      <c r="D248" s="199" t="str">
        <f t="shared" si="8"/>
        <v>べびぃまーむ</v>
      </c>
      <c r="L248" s="199" t="s">
        <v>320</v>
      </c>
    </row>
    <row r="249" spans="2:12">
      <c r="B249" s="199">
        <v>10</v>
      </c>
      <c r="C249" s="199" t="s">
        <v>2282</v>
      </c>
      <c r="D249" s="199" t="str">
        <f t="shared" si="8"/>
        <v>アストロミニキャンプ小仲台</v>
      </c>
      <c r="L249" s="199" t="s">
        <v>327</v>
      </c>
    </row>
    <row r="250" spans="2:12">
      <c r="B250" s="199">
        <v>11</v>
      </c>
      <c r="C250" s="199" t="s">
        <v>204</v>
      </c>
      <c r="D250" s="199" t="str">
        <f t="shared" si="8"/>
        <v>ミルキーウェイ</v>
      </c>
      <c r="L250" s="199" t="s">
        <v>335</v>
      </c>
    </row>
    <row r="251" spans="2:12">
      <c r="B251" s="199">
        <v>12</v>
      </c>
      <c r="C251" s="199" t="s">
        <v>2281</v>
      </c>
      <c r="D251" s="199" t="str">
        <f t="shared" si="8"/>
        <v>そらまめ千葉西口駅前園</v>
      </c>
      <c r="L251" s="199" t="s">
        <v>341</v>
      </c>
    </row>
    <row r="252" spans="2:12">
      <c r="B252" s="199">
        <v>13</v>
      </c>
      <c r="C252" s="199" t="s">
        <v>2280</v>
      </c>
      <c r="D252" s="199" t="str">
        <f t="shared" si="8"/>
        <v>千葉わくわく園</v>
      </c>
      <c r="L252" s="199" t="s">
        <v>348</v>
      </c>
    </row>
    <row r="253" spans="2:12">
      <c r="B253" s="199">
        <v>14</v>
      </c>
      <c r="C253" s="199" t="s">
        <v>2279</v>
      </c>
      <c r="D253" s="200" t="e">
        <f t="shared" si="8"/>
        <v>#N/A</v>
      </c>
      <c r="E253" s="199" t="s">
        <v>2278</v>
      </c>
      <c r="L253" s="199" t="s">
        <v>354</v>
      </c>
    </row>
    <row r="254" spans="2:12">
      <c r="B254" s="199">
        <v>15</v>
      </c>
      <c r="C254" s="199" t="s">
        <v>295</v>
      </c>
      <c r="D254" s="199" t="str">
        <f t="shared" si="8"/>
        <v>ほしのこキッズルーム</v>
      </c>
      <c r="L254" s="199" t="s">
        <v>359</v>
      </c>
    </row>
    <row r="255" spans="2:12">
      <c r="B255" s="199">
        <v>16</v>
      </c>
      <c r="C255" s="199" t="s">
        <v>2277</v>
      </c>
      <c r="D255" s="199" t="str">
        <f t="shared" si="8"/>
        <v>西千葉たんぽぽ保育室</v>
      </c>
      <c r="L255" s="199" t="s">
        <v>368</v>
      </c>
    </row>
    <row r="256" spans="2:12">
      <c r="B256" s="199">
        <v>17</v>
      </c>
      <c r="C256" s="199" t="s">
        <v>2276</v>
      </c>
      <c r="D256" s="199" t="str">
        <f t="shared" si="8"/>
        <v>キッズスペース・ウィーピー幕張本郷</v>
      </c>
      <c r="L256" s="199" t="s">
        <v>2193</v>
      </c>
    </row>
    <row r="257" spans="2:12">
      <c r="B257" s="199">
        <v>18</v>
      </c>
      <c r="C257" s="199" t="s">
        <v>2275</v>
      </c>
      <c r="D257" s="199" t="str">
        <f t="shared" si="8"/>
        <v>ハニーキッズ草野園</v>
      </c>
      <c r="L257" s="199" t="s">
        <v>1810</v>
      </c>
    </row>
    <row r="258" spans="2:12">
      <c r="B258" s="199">
        <v>19</v>
      </c>
      <c r="C258" s="199" t="s">
        <v>238</v>
      </c>
      <c r="D258" s="199" t="str">
        <f t="shared" si="8"/>
        <v>にじいろキャンディ検見川園</v>
      </c>
      <c r="L258" s="199" t="s">
        <v>163</v>
      </c>
    </row>
    <row r="259" spans="2:12">
      <c r="B259" s="199">
        <v>20</v>
      </c>
      <c r="C259" s="199" t="s">
        <v>253</v>
      </c>
      <c r="D259" s="199" t="str">
        <f t="shared" si="8"/>
        <v>マミー＆ミー幕張園</v>
      </c>
      <c r="L259" s="199" t="s">
        <v>193</v>
      </c>
    </row>
    <row r="260" spans="2:12">
      <c r="B260" s="199">
        <v>21</v>
      </c>
      <c r="C260" s="199" t="s">
        <v>222</v>
      </c>
      <c r="D260" s="199" t="str">
        <f t="shared" si="8"/>
        <v>小規模保育　ひまわりえん</v>
      </c>
      <c r="L260" s="199" t="s">
        <v>216</v>
      </c>
    </row>
    <row r="261" spans="2:12">
      <c r="B261" s="199">
        <v>22</v>
      </c>
      <c r="C261" s="199" t="s">
        <v>244</v>
      </c>
      <c r="D261" s="199" t="str">
        <f t="shared" si="8"/>
        <v>みつばちキッズ</v>
      </c>
      <c r="L261" s="199" t="s">
        <v>238</v>
      </c>
    </row>
    <row r="262" spans="2:12">
      <c r="B262" s="199">
        <v>23</v>
      </c>
      <c r="C262" s="199" t="s">
        <v>320</v>
      </c>
      <c r="D262" s="199" t="str">
        <f t="shared" si="8"/>
        <v>Ｋｉｄｓ　Ｒｅｓｏｒｔ　ＳＯＧＡ</v>
      </c>
      <c r="L262" s="199" t="s">
        <v>253</v>
      </c>
    </row>
    <row r="263" spans="2:12">
      <c r="B263" s="199">
        <v>24</v>
      </c>
      <c r="C263" s="199" t="s">
        <v>241</v>
      </c>
      <c r="D263" s="199" t="str">
        <f t="shared" si="8"/>
        <v>スクルドエンジェル稲毛駅前園</v>
      </c>
      <c r="L263" s="199" t="s">
        <v>266</v>
      </c>
    </row>
    <row r="264" spans="2:12">
      <c r="B264" s="199">
        <v>25</v>
      </c>
      <c r="C264" s="199" t="s">
        <v>208</v>
      </c>
      <c r="D264" s="199" t="str">
        <f t="shared" si="8"/>
        <v>スクルドエンジェル検見川浜園</v>
      </c>
      <c r="L264" s="199" t="s">
        <v>277</v>
      </c>
    </row>
    <row r="265" spans="2:12">
      <c r="B265" s="199">
        <v>26</v>
      </c>
      <c r="C265" s="199" t="s">
        <v>2274</v>
      </c>
      <c r="D265" s="199" t="str">
        <f t="shared" si="8"/>
        <v>キートスチャイルドケア新千葉</v>
      </c>
      <c r="L265" s="199" t="s">
        <v>284</v>
      </c>
    </row>
    <row r="266" spans="2:12">
      <c r="B266" s="199">
        <v>27</v>
      </c>
      <c r="C266" s="199" t="s">
        <v>2273</v>
      </c>
      <c r="D266" s="199" t="str">
        <f t="shared" si="8"/>
        <v>稲毛ふわり保育室</v>
      </c>
      <c r="L266" s="199" t="s">
        <v>290</v>
      </c>
    </row>
    <row r="267" spans="2:12">
      <c r="B267" s="199">
        <v>28</v>
      </c>
      <c r="C267" s="199" t="s">
        <v>226</v>
      </c>
      <c r="D267" s="199" t="str">
        <f t="shared" si="8"/>
        <v>ちいさなおうち　ふたば</v>
      </c>
      <c r="L267" s="199" t="s">
        <v>296</v>
      </c>
    </row>
    <row r="268" spans="2:12">
      <c r="B268" s="199">
        <v>29</v>
      </c>
      <c r="C268" s="199" t="s">
        <v>335</v>
      </c>
      <c r="D268" s="199" t="str">
        <f t="shared" si="8"/>
        <v>梅乃園幼稚園附属０・１・２ﾅｰｻﾘｰ</v>
      </c>
      <c r="L268" s="199" t="s">
        <v>308</v>
      </c>
    </row>
    <row r="269" spans="2:12">
      <c r="B269" s="199">
        <v>30</v>
      </c>
      <c r="C269" s="199" t="s">
        <v>341</v>
      </c>
      <c r="D269" s="199" t="str">
        <f t="shared" si="8"/>
        <v>Kids Resort CHIBADERA</v>
      </c>
      <c r="L269" s="199" t="s">
        <v>314</v>
      </c>
    </row>
    <row r="270" spans="2:12">
      <c r="B270" s="199">
        <v>31</v>
      </c>
      <c r="C270" s="199" t="s">
        <v>348</v>
      </c>
      <c r="D270" s="199" t="str">
        <f t="shared" si="8"/>
        <v>蘇我うらら保育室</v>
      </c>
      <c r="L270" s="199" t="s">
        <v>322</v>
      </c>
    </row>
    <row r="271" spans="2:12">
      <c r="B271" s="199">
        <v>32</v>
      </c>
      <c r="C271" s="199" t="s">
        <v>266</v>
      </c>
      <c r="D271" s="199" t="str">
        <f t="shared" si="8"/>
        <v>キッズフィールド幕張みなみ園</v>
      </c>
      <c r="L271" s="199" t="s">
        <v>329</v>
      </c>
    </row>
    <row r="272" spans="2:12">
      <c r="B272" s="199">
        <v>33</v>
      </c>
      <c r="C272" s="199" t="s">
        <v>277</v>
      </c>
      <c r="D272" s="199" t="str">
        <f t="shared" ref="D272:D296" si="9">VLOOKUP(C272,$L$240:$L$296,1,FALSE)</f>
        <v>てぃだまちキッズ新検見川駅前</v>
      </c>
      <c r="L272" s="199" t="s">
        <v>337</v>
      </c>
    </row>
    <row r="273" spans="2:12">
      <c r="B273" s="199">
        <v>34</v>
      </c>
      <c r="C273" s="199" t="s">
        <v>2272</v>
      </c>
      <c r="D273" s="199" t="str">
        <f t="shared" si="9"/>
        <v>星のおうち幕張北</v>
      </c>
      <c r="L273" s="199" t="s">
        <v>343</v>
      </c>
    </row>
    <row r="274" spans="2:12">
      <c r="B274" s="199">
        <v>35</v>
      </c>
      <c r="C274" s="199" t="s">
        <v>290</v>
      </c>
      <c r="D274" s="199" t="str">
        <f t="shared" si="9"/>
        <v>幕張本郷なないろ保育室</v>
      </c>
      <c r="L274" s="201" t="s">
        <v>2271</v>
      </c>
    </row>
    <row r="275" spans="2:12">
      <c r="B275" s="199">
        <v>36</v>
      </c>
      <c r="C275" s="199" t="s">
        <v>296</v>
      </c>
      <c r="D275" s="199" t="str">
        <f t="shared" si="9"/>
        <v>幕張本郷ひだまり園</v>
      </c>
      <c r="L275" s="199" t="s">
        <v>196</v>
      </c>
    </row>
    <row r="276" spans="2:12">
      <c r="B276" s="199">
        <v>37</v>
      </c>
      <c r="C276" s="199" t="s">
        <v>267</v>
      </c>
      <c r="D276" s="199" t="str">
        <f t="shared" si="9"/>
        <v>ウィズダムアリス園</v>
      </c>
      <c r="L276" s="199" t="s">
        <v>219</v>
      </c>
    </row>
    <row r="277" spans="2:12">
      <c r="B277" s="199">
        <v>38</v>
      </c>
      <c r="C277" s="199" t="s">
        <v>231</v>
      </c>
      <c r="D277" s="199" t="str">
        <f t="shared" si="9"/>
        <v>オーチャード・キッズ稲毛海岸園</v>
      </c>
      <c r="L277" s="199" t="s">
        <v>241</v>
      </c>
    </row>
    <row r="278" spans="2:12">
      <c r="B278" s="199">
        <v>39</v>
      </c>
      <c r="C278" s="199" t="s">
        <v>354</v>
      </c>
      <c r="D278" s="199" t="str">
        <f t="shared" si="9"/>
        <v>かるがも蘇我園</v>
      </c>
      <c r="L278" s="199" t="s">
        <v>255</v>
      </c>
    </row>
    <row r="279" spans="2:12">
      <c r="B279" s="199">
        <v>40</v>
      </c>
      <c r="C279" s="199" t="s">
        <v>308</v>
      </c>
      <c r="D279" s="199" t="str">
        <f t="shared" si="9"/>
        <v>チャイルドケアセンター プレイディア</v>
      </c>
      <c r="L279" s="199" t="s">
        <v>267</v>
      </c>
    </row>
    <row r="280" spans="2:12">
      <c r="B280" s="199">
        <v>41</v>
      </c>
      <c r="C280" s="199" t="s">
        <v>314</v>
      </c>
      <c r="D280" s="199" t="str">
        <f t="shared" si="9"/>
        <v>ほのぼのくるみのおうち</v>
      </c>
      <c r="L280" s="201" t="s">
        <v>2270</v>
      </c>
    </row>
    <row r="281" spans="2:12">
      <c r="B281" s="199">
        <v>42</v>
      </c>
      <c r="C281" s="199" t="s">
        <v>322</v>
      </c>
      <c r="D281" s="199" t="str">
        <f t="shared" si="9"/>
        <v>新検見川駅前キッズルーム</v>
      </c>
      <c r="L281" s="199" t="s">
        <v>199</v>
      </c>
    </row>
    <row r="282" spans="2:12">
      <c r="B282" s="199">
        <v>43</v>
      </c>
      <c r="C282" s="199" t="s">
        <v>259</v>
      </c>
      <c r="D282" s="199" t="str">
        <f t="shared" si="9"/>
        <v>童夢ガーデン　おゆみ野</v>
      </c>
      <c r="L282" s="199" t="s">
        <v>222</v>
      </c>
    </row>
    <row r="283" spans="2:12">
      <c r="B283" s="199">
        <v>44</v>
      </c>
      <c r="C283" s="199" t="s">
        <v>2269</v>
      </c>
      <c r="D283" s="199" t="str">
        <f t="shared" si="9"/>
        <v>植草学園　このはの家</v>
      </c>
      <c r="L283" s="199" t="s">
        <v>244</v>
      </c>
    </row>
    <row r="284" spans="2:12">
      <c r="B284" s="199">
        <v>45</v>
      </c>
      <c r="C284" s="199" t="s">
        <v>2268</v>
      </c>
      <c r="D284" s="199" t="str">
        <f t="shared" si="9"/>
        <v>キッズルーム蘇我わかば</v>
      </c>
      <c r="L284" s="199" t="s">
        <v>257</v>
      </c>
    </row>
    <row r="285" spans="2:12">
      <c r="B285" s="199">
        <v>46</v>
      </c>
      <c r="C285" s="199" t="s">
        <v>329</v>
      </c>
      <c r="D285" s="199" t="str">
        <f t="shared" si="9"/>
        <v>どれみ園</v>
      </c>
      <c r="L285" s="199" t="s">
        <v>269</v>
      </c>
    </row>
    <row r="286" spans="2:12">
      <c r="B286" s="199">
        <v>47</v>
      </c>
      <c r="C286" s="199" t="s">
        <v>2267</v>
      </c>
      <c r="D286" s="199" t="str">
        <f t="shared" si="9"/>
        <v>サンライズキッズ 都賀園</v>
      </c>
      <c r="L286" s="199" t="s">
        <v>1805</v>
      </c>
    </row>
    <row r="287" spans="2:12">
      <c r="B287" s="199">
        <v>48</v>
      </c>
      <c r="C287" s="199" t="s">
        <v>2266</v>
      </c>
      <c r="D287" s="199" t="str">
        <f t="shared" si="9"/>
        <v>都賀サンフラワー保育室</v>
      </c>
      <c r="L287" s="199" t="s">
        <v>177</v>
      </c>
    </row>
    <row r="288" spans="2:12">
      <c r="B288" s="199">
        <v>49</v>
      </c>
      <c r="C288" s="199" t="s">
        <v>2265</v>
      </c>
      <c r="D288" s="199" t="str">
        <f t="shared" si="9"/>
        <v>なないろ浜野園</v>
      </c>
      <c r="L288" s="199" t="s">
        <v>204</v>
      </c>
    </row>
    <row r="289" spans="1:12">
      <c r="B289" s="199">
        <v>50</v>
      </c>
      <c r="C289" s="199" t="s">
        <v>2264</v>
      </c>
      <c r="D289" s="199" t="str">
        <f t="shared" si="9"/>
        <v>新検見川駅北口キッズランド</v>
      </c>
      <c r="L289" s="199" t="s">
        <v>226</v>
      </c>
    </row>
    <row r="290" spans="1:12">
      <c r="B290" s="199">
        <v>51</v>
      </c>
      <c r="C290" s="199" t="s">
        <v>2263</v>
      </c>
      <c r="D290" s="199" t="str">
        <f t="shared" si="9"/>
        <v>ほしぞらの丘</v>
      </c>
      <c r="L290" s="199" t="s">
        <v>259</v>
      </c>
    </row>
    <row r="291" spans="1:12">
      <c r="B291" s="199">
        <v>52</v>
      </c>
      <c r="C291" s="199" t="s">
        <v>272</v>
      </c>
      <c r="D291" s="199" t="str">
        <f t="shared" si="9"/>
        <v>チューリップのおうちえん</v>
      </c>
      <c r="L291" s="199" t="s">
        <v>208</v>
      </c>
    </row>
    <row r="292" spans="1:12">
      <c r="B292" s="199">
        <v>53</v>
      </c>
      <c r="C292" s="199" t="s">
        <v>2262</v>
      </c>
      <c r="D292" s="199" t="str">
        <f t="shared" si="9"/>
        <v>みらいつむぎ検見川浜園</v>
      </c>
      <c r="L292" s="199" t="s">
        <v>231</v>
      </c>
    </row>
    <row r="293" spans="1:12">
      <c r="B293" s="199">
        <v>54</v>
      </c>
      <c r="C293" s="199" t="s">
        <v>1368</v>
      </c>
      <c r="D293" s="199" t="str">
        <f t="shared" si="9"/>
        <v>Kids Resort UTASE</v>
      </c>
      <c r="L293" s="199" t="s">
        <v>272</v>
      </c>
    </row>
    <row r="294" spans="1:12">
      <c r="B294" s="199">
        <v>55</v>
      </c>
      <c r="C294" s="199" t="s">
        <v>2261</v>
      </c>
      <c r="D294" s="199" t="str">
        <f t="shared" si="9"/>
        <v>そらまめ新千葉駅前園</v>
      </c>
      <c r="L294" s="199" t="s">
        <v>293</v>
      </c>
    </row>
    <row r="295" spans="1:12">
      <c r="B295" s="199">
        <v>56</v>
      </c>
      <c r="C295" s="199" t="s">
        <v>2260</v>
      </c>
      <c r="D295" s="199" t="str">
        <f t="shared" si="9"/>
        <v>都賀あすか園</v>
      </c>
      <c r="L295" s="199" t="s">
        <v>1368</v>
      </c>
    </row>
    <row r="296" spans="1:12">
      <c r="B296" s="199">
        <v>57</v>
      </c>
      <c r="C296" s="199" t="s">
        <v>2259</v>
      </c>
      <c r="D296" s="199" t="str">
        <f t="shared" si="9"/>
        <v>稲毛海岸サンフラワー保育室</v>
      </c>
      <c r="L296" s="199" t="s">
        <v>1806</v>
      </c>
    </row>
    <row r="297" spans="1:12">
      <c r="A297" s="199" t="s">
        <v>2258</v>
      </c>
      <c r="B297" s="199">
        <v>1</v>
      </c>
      <c r="C297" s="199" t="s">
        <v>2257</v>
      </c>
      <c r="D297" s="199" t="str">
        <f t="shared" ref="D297:D315" si="10">VLOOKUP(C297,$L$297:$L$315,1,FALSE)</f>
        <v>千葉医療センターつばき保育園</v>
      </c>
      <c r="L297" s="199" t="s">
        <v>157</v>
      </c>
    </row>
    <row r="298" spans="1:12">
      <c r="B298" s="199">
        <v>2</v>
      </c>
      <c r="C298" s="199" t="s">
        <v>2256</v>
      </c>
      <c r="D298" s="199" t="str">
        <f t="shared" si="10"/>
        <v>園生幼稚園附属園生保育園</v>
      </c>
      <c r="L298" s="199" t="s">
        <v>189</v>
      </c>
    </row>
    <row r="299" spans="1:12">
      <c r="B299" s="199">
        <v>3</v>
      </c>
      <c r="C299" s="199" t="s">
        <v>2255</v>
      </c>
      <c r="D299" s="199" t="str">
        <f t="shared" si="10"/>
        <v>ひまわり保育室</v>
      </c>
      <c r="L299" s="199" t="s">
        <v>212</v>
      </c>
    </row>
    <row r="300" spans="1:12">
      <c r="B300" s="199">
        <v>4</v>
      </c>
      <c r="C300" s="199" t="s">
        <v>2254</v>
      </c>
      <c r="D300" s="199" t="str">
        <f t="shared" si="10"/>
        <v>みどりの森めばえ保育園</v>
      </c>
      <c r="L300" s="199" t="s">
        <v>1594</v>
      </c>
    </row>
    <row r="301" spans="1:12">
      <c r="B301" s="199">
        <v>5</v>
      </c>
      <c r="C301" s="199" t="s">
        <v>2253</v>
      </c>
      <c r="D301" s="199" t="str">
        <f t="shared" si="10"/>
        <v>美浜ナーサリーささえ愛</v>
      </c>
      <c r="L301" s="199" t="s">
        <v>1802</v>
      </c>
    </row>
    <row r="302" spans="1:12">
      <c r="B302" s="199">
        <v>6</v>
      </c>
      <c r="C302" s="199" t="s">
        <v>2252</v>
      </c>
      <c r="D302" s="200" t="e">
        <f t="shared" si="10"/>
        <v>#N/A</v>
      </c>
      <c r="L302" s="201" t="s">
        <v>2251</v>
      </c>
    </row>
    <row r="303" spans="1:12">
      <c r="B303" s="199">
        <v>7</v>
      </c>
      <c r="C303" s="199" t="s">
        <v>189</v>
      </c>
      <c r="D303" s="199" t="str">
        <f t="shared" si="10"/>
        <v>うみかぜ南町保育園</v>
      </c>
      <c r="L303" s="199" t="s">
        <v>2166</v>
      </c>
    </row>
    <row r="304" spans="1:12">
      <c r="B304" s="199">
        <v>8</v>
      </c>
      <c r="C304" s="199" t="s">
        <v>2250</v>
      </c>
      <c r="D304" s="199" t="str">
        <f t="shared" si="10"/>
        <v>ナーサリーホーム稲毛</v>
      </c>
      <c r="L304" s="199" t="s">
        <v>1592</v>
      </c>
    </row>
    <row r="305" spans="1:12">
      <c r="B305" s="199">
        <v>9</v>
      </c>
      <c r="C305" s="199" t="s">
        <v>2249</v>
      </c>
      <c r="D305" s="199" t="str">
        <f t="shared" si="10"/>
        <v>ナーサリーホーム稲毛東</v>
      </c>
      <c r="L305" s="199" t="s">
        <v>168</v>
      </c>
    </row>
    <row r="306" spans="1:12">
      <c r="B306" s="199">
        <v>10</v>
      </c>
      <c r="C306" s="199" t="s">
        <v>242</v>
      </c>
      <c r="D306" s="199" t="str">
        <f t="shared" si="10"/>
        <v xml:space="preserve">稲毛幼稚園附属　稲毛くれよんナーサリー </v>
      </c>
      <c r="L306" s="199" t="s">
        <v>2175</v>
      </c>
    </row>
    <row r="307" spans="1:12">
      <c r="B307" s="199">
        <v>11</v>
      </c>
      <c r="C307" s="199" t="s">
        <v>212</v>
      </c>
      <c r="D307" s="199" t="str">
        <f t="shared" si="10"/>
        <v xml:space="preserve">ジョイア　千葉園 </v>
      </c>
      <c r="L307" s="199" t="s">
        <v>220</v>
      </c>
    </row>
    <row r="308" spans="1:12">
      <c r="B308" s="199">
        <v>12</v>
      </c>
      <c r="C308" s="199" t="s">
        <v>2248</v>
      </c>
      <c r="D308" s="199" t="str">
        <f t="shared" si="10"/>
        <v>千葉南病院クニナ保育園</v>
      </c>
      <c r="L308" s="199" t="s">
        <v>242</v>
      </c>
    </row>
    <row r="309" spans="1:12">
      <c r="B309" s="199">
        <v>13</v>
      </c>
      <c r="C309" s="199" t="s">
        <v>1961</v>
      </c>
      <c r="D309" s="199" t="str">
        <f t="shared" si="10"/>
        <v>ひかり保育園</v>
      </c>
      <c r="L309" s="199" t="s">
        <v>2183</v>
      </c>
    </row>
    <row r="310" spans="1:12">
      <c r="B310" s="199">
        <v>14</v>
      </c>
      <c r="C310" s="199" t="s">
        <v>2247</v>
      </c>
      <c r="D310" s="199" t="str">
        <f t="shared" si="10"/>
        <v>保育室リリー</v>
      </c>
      <c r="L310" s="199" t="s">
        <v>178</v>
      </c>
    </row>
    <row r="311" spans="1:12">
      <c r="B311" s="199">
        <v>15</v>
      </c>
      <c r="C311" s="199" t="s">
        <v>2246</v>
      </c>
      <c r="D311" s="199" t="str">
        <f t="shared" si="10"/>
        <v>タムスわんぱく保育園花見川</v>
      </c>
      <c r="L311" s="199" t="s">
        <v>205</v>
      </c>
    </row>
    <row r="312" spans="1:12">
      <c r="B312" s="199">
        <v>16</v>
      </c>
      <c r="C312" s="199" t="s">
        <v>2245</v>
      </c>
      <c r="D312" s="199" t="str">
        <f t="shared" si="10"/>
        <v>ナーサリーホーム東千葉</v>
      </c>
      <c r="L312" s="199" t="s">
        <v>227</v>
      </c>
    </row>
    <row r="313" spans="1:12">
      <c r="B313" s="199">
        <v>17</v>
      </c>
      <c r="C313" s="199" t="s">
        <v>2244</v>
      </c>
      <c r="D313" s="200" t="e">
        <f t="shared" si="10"/>
        <v>#N/A</v>
      </c>
      <c r="L313" s="199" t="s">
        <v>2181</v>
      </c>
    </row>
    <row r="314" spans="1:12">
      <c r="B314" s="199">
        <v>18</v>
      </c>
      <c r="C314" s="199" t="s">
        <v>2243</v>
      </c>
      <c r="D314" s="199" t="str">
        <f t="shared" si="10"/>
        <v>事業所内保育所ぱすてる</v>
      </c>
      <c r="L314" s="199" t="s">
        <v>183</v>
      </c>
    </row>
    <row r="315" spans="1:12">
      <c r="B315" s="199">
        <v>19</v>
      </c>
      <c r="C315" s="199" t="s">
        <v>2242</v>
      </c>
      <c r="D315" s="199" t="str">
        <f t="shared" si="10"/>
        <v>学校法人宇野学園みなみちゃんタック</v>
      </c>
      <c r="L315" s="201" t="s">
        <v>2241</v>
      </c>
    </row>
    <row r="316" spans="1:12">
      <c r="A316" s="199" t="s">
        <v>2240</v>
      </c>
      <c r="B316" s="199">
        <v>1</v>
      </c>
      <c r="C316" s="199" t="s">
        <v>2239</v>
      </c>
      <c r="D316" s="199" t="str">
        <f t="shared" ref="D316:D322" si="11">VLOOKUP(C316,$L$316:$L$322,1,FALSE)</f>
        <v>まきの木えん</v>
      </c>
      <c r="L316" s="201" t="s">
        <v>2238</v>
      </c>
    </row>
    <row r="317" spans="1:12">
      <c r="B317" s="199">
        <v>2</v>
      </c>
      <c r="C317" s="199" t="s">
        <v>172</v>
      </c>
      <c r="D317" s="199" t="str">
        <f t="shared" si="11"/>
        <v>エデュケア・チルドレンズ・ハウス　にじ</v>
      </c>
      <c r="L317" s="199" t="s">
        <v>172</v>
      </c>
    </row>
    <row r="318" spans="1:12">
      <c r="B318" s="199">
        <v>3</v>
      </c>
      <c r="C318" s="199" t="s">
        <v>200</v>
      </c>
      <c r="D318" s="199" t="str">
        <f t="shared" si="11"/>
        <v>おうちほいく　ふたば</v>
      </c>
      <c r="L318" s="199" t="s">
        <v>200</v>
      </c>
    </row>
    <row r="319" spans="1:12">
      <c r="B319" s="199">
        <v>4</v>
      </c>
      <c r="C319" s="199" t="s">
        <v>223</v>
      </c>
      <c r="D319" s="199" t="str">
        <f t="shared" si="11"/>
        <v>おうちほいく　もみじのて</v>
      </c>
      <c r="L319" s="199" t="s">
        <v>223</v>
      </c>
    </row>
    <row r="320" spans="1:12">
      <c r="B320" s="199">
        <v>5</v>
      </c>
      <c r="C320" s="199" t="s">
        <v>209</v>
      </c>
      <c r="D320" s="199" t="str">
        <f t="shared" si="11"/>
        <v>いそべのおうち</v>
      </c>
      <c r="L320" s="199" t="s">
        <v>245</v>
      </c>
    </row>
    <row r="321" spans="1:12">
      <c r="B321" s="199">
        <v>6</v>
      </c>
      <c r="C321" s="199" t="s">
        <v>2237</v>
      </c>
      <c r="D321" s="200" t="e">
        <f t="shared" si="11"/>
        <v>#N/A</v>
      </c>
      <c r="L321" s="199" t="s">
        <v>179</v>
      </c>
    </row>
    <row r="322" spans="1:12">
      <c r="B322" s="199">
        <v>7</v>
      </c>
      <c r="C322" s="199" t="s">
        <v>245</v>
      </c>
      <c r="D322" s="199" t="str">
        <f t="shared" si="11"/>
        <v>こどものいえ　おあふ</v>
      </c>
      <c r="L322" s="199" t="s">
        <v>209</v>
      </c>
    </row>
    <row r="323" spans="1:12">
      <c r="A323" s="199" t="s">
        <v>2236</v>
      </c>
      <c r="B323" s="199">
        <v>1</v>
      </c>
      <c r="C323" s="199" t="s">
        <v>1360</v>
      </c>
      <c r="D323" s="199" t="str">
        <f>VLOOKUP(C323,$L$323:$L$324,1,FALSE)</f>
        <v>ももの実</v>
      </c>
      <c r="L323" s="199" t="s">
        <v>1360</v>
      </c>
    </row>
    <row r="324" spans="1:12">
      <c r="B324" s="199">
        <v>2</v>
      </c>
      <c r="C324" s="199" t="s">
        <v>1361</v>
      </c>
      <c r="D324" s="199" t="str">
        <f>VLOOKUP(C324,$L$323:$L$324,1,FALSE)</f>
        <v>Sprout</v>
      </c>
      <c r="L324" s="199" t="s">
        <v>1361</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E60B-FD33-4286-B29E-28E16FFB91CD}">
  <sheetPr codeName="Sheet4"/>
  <dimension ref="A1:S103"/>
  <sheetViews>
    <sheetView view="pageBreakPreview" zoomScale="80" zoomScaleNormal="100" zoomScaleSheetLayoutView="80" workbookViewId="0">
      <selection activeCell="K6" sqref="K6:K8"/>
    </sheetView>
  </sheetViews>
  <sheetFormatPr defaultColWidth="8" defaultRowHeight="13"/>
  <cols>
    <col min="1" max="1" width="3.36328125" style="1" customWidth="1"/>
    <col min="2" max="2" width="13.08984375" style="1" customWidth="1"/>
    <col min="3" max="3" width="7" style="1" customWidth="1"/>
    <col min="4" max="4" width="6.26953125" style="1" customWidth="1"/>
    <col min="5" max="5" width="13.26953125" style="1" customWidth="1"/>
    <col min="6" max="6" width="12.6328125" style="241" hidden="1" customWidth="1"/>
    <col min="7" max="7" width="7.453125" style="1" customWidth="1"/>
    <col min="8" max="8" width="5.26953125" style="57" bestFit="1" customWidth="1"/>
    <col min="9" max="9" width="5.26953125" style="1" customWidth="1"/>
    <col min="10" max="10" width="6.6328125" style="1" customWidth="1"/>
    <col min="11" max="11" width="6.90625" style="1" customWidth="1"/>
    <col min="12" max="14" width="8.36328125" style="1" customWidth="1"/>
    <col min="15" max="15" width="8.7265625" style="1" customWidth="1"/>
    <col min="16" max="260" width="8" style="1"/>
    <col min="261" max="261" width="3.36328125" style="1" customWidth="1"/>
    <col min="262" max="262" width="8.36328125" style="1" customWidth="1"/>
    <col min="263" max="263" width="7" style="1" customWidth="1"/>
    <col min="264" max="264" width="5" style="1" customWidth="1"/>
    <col min="265" max="265" width="19.36328125" style="1" customWidth="1"/>
    <col min="266" max="266" width="5.26953125" style="1" bestFit="1" customWidth="1"/>
    <col min="267" max="267" width="5.26953125" style="1" customWidth="1"/>
    <col min="268" max="268" width="6.6328125" style="1" customWidth="1"/>
    <col min="269" max="269" width="6.90625" style="1" customWidth="1"/>
    <col min="270" max="271" width="9.453125" style="1" customWidth="1"/>
    <col min="272" max="272" width="8.7265625" style="1" customWidth="1"/>
    <col min="273" max="516" width="8" style="1"/>
    <col min="517" max="517" width="3.36328125" style="1" customWidth="1"/>
    <col min="518" max="518" width="8.36328125" style="1" customWidth="1"/>
    <col min="519" max="519" width="7" style="1" customWidth="1"/>
    <col min="520" max="520" width="5" style="1" customWidth="1"/>
    <col min="521" max="521" width="19.36328125" style="1" customWidth="1"/>
    <col min="522" max="522" width="5.26953125" style="1" bestFit="1" customWidth="1"/>
    <col min="523" max="523" width="5.26953125" style="1" customWidth="1"/>
    <col min="524" max="524" width="6.6328125" style="1" customWidth="1"/>
    <col min="525" max="525" width="6.90625" style="1" customWidth="1"/>
    <col min="526" max="527" width="9.453125" style="1" customWidth="1"/>
    <col min="528" max="528" width="8.7265625" style="1" customWidth="1"/>
    <col min="529" max="772" width="8" style="1"/>
    <col min="773" max="773" width="3.36328125" style="1" customWidth="1"/>
    <col min="774" max="774" width="8.36328125" style="1" customWidth="1"/>
    <col min="775" max="775" width="7" style="1" customWidth="1"/>
    <col min="776" max="776" width="5" style="1" customWidth="1"/>
    <col min="777" max="777" width="19.36328125" style="1" customWidth="1"/>
    <col min="778" max="778" width="5.26953125" style="1" bestFit="1" customWidth="1"/>
    <col min="779" max="779" width="5.26953125" style="1" customWidth="1"/>
    <col min="780" max="780" width="6.6328125" style="1" customWidth="1"/>
    <col min="781" max="781" width="6.90625" style="1" customWidth="1"/>
    <col min="782" max="783" width="9.453125" style="1" customWidth="1"/>
    <col min="784" max="784" width="8.7265625" style="1" customWidth="1"/>
    <col min="785" max="1028" width="8" style="1"/>
    <col min="1029" max="1029" width="3.36328125" style="1" customWidth="1"/>
    <col min="1030" max="1030" width="8.36328125" style="1" customWidth="1"/>
    <col min="1031" max="1031" width="7" style="1" customWidth="1"/>
    <col min="1032" max="1032" width="5" style="1" customWidth="1"/>
    <col min="1033" max="1033" width="19.36328125" style="1" customWidth="1"/>
    <col min="1034" max="1034" width="5.26953125" style="1" bestFit="1" customWidth="1"/>
    <col min="1035" max="1035" width="5.26953125" style="1" customWidth="1"/>
    <col min="1036" max="1036" width="6.6328125" style="1" customWidth="1"/>
    <col min="1037" max="1037" width="6.90625" style="1" customWidth="1"/>
    <col min="1038" max="1039" width="9.453125" style="1" customWidth="1"/>
    <col min="1040" max="1040" width="8.7265625" style="1" customWidth="1"/>
    <col min="1041" max="1284" width="8" style="1"/>
    <col min="1285" max="1285" width="3.36328125" style="1" customWidth="1"/>
    <col min="1286" max="1286" width="8.36328125" style="1" customWidth="1"/>
    <col min="1287" max="1287" width="7" style="1" customWidth="1"/>
    <col min="1288" max="1288" width="5" style="1" customWidth="1"/>
    <col min="1289" max="1289" width="19.36328125" style="1" customWidth="1"/>
    <col min="1290" max="1290" width="5.26953125" style="1" bestFit="1" customWidth="1"/>
    <col min="1291" max="1291" width="5.26953125" style="1" customWidth="1"/>
    <col min="1292" max="1292" width="6.6328125" style="1" customWidth="1"/>
    <col min="1293" max="1293" width="6.90625" style="1" customWidth="1"/>
    <col min="1294" max="1295" width="9.453125" style="1" customWidth="1"/>
    <col min="1296" max="1296" width="8.7265625" style="1" customWidth="1"/>
    <col min="1297" max="1540" width="8" style="1"/>
    <col min="1541" max="1541" width="3.36328125" style="1" customWidth="1"/>
    <col min="1542" max="1542" width="8.36328125" style="1" customWidth="1"/>
    <col min="1543" max="1543" width="7" style="1" customWidth="1"/>
    <col min="1544" max="1544" width="5" style="1" customWidth="1"/>
    <col min="1545" max="1545" width="19.36328125" style="1" customWidth="1"/>
    <col min="1546" max="1546" width="5.26953125" style="1" bestFit="1" customWidth="1"/>
    <col min="1547" max="1547" width="5.26953125" style="1" customWidth="1"/>
    <col min="1548" max="1548" width="6.6328125" style="1" customWidth="1"/>
    <col min="1549" max="1549" width="6.90625" style="1" customWidth="1"/>
    <col min="1550" max="1551" width="9.453125" style="1" customWidth="1"/>
    <col min="1552" max="1552" width="8.7265625" style="1" customWidth="1"/>
    <col min="1553" max="1796" width="8" style="1"/>
    <col min="1797" max="1797" width="3.36328125" style="1" customWidth="1"/>
    <col min="1798" max="1798" width="8.36328125" style="1" customWidth="1"/>
    <col min="1799" max="1799" width="7" style="1" customWidth="1"/>
    <col min="1800" max="1800" width="5" style="1" customWidth="1"/>
    <col min="1801" max="1801" width="19.36328125" style="1" customWidth="1"/>
    <col min="1802" max="1802" width="5.26953125" style="1" bestFit="1" customWidth="1"/>
    <col min="1803" max="1803" width="5.26953125" style="1" customWidth="1"/>
    <col min="1804" max="1804" width="6.6328125" style="1" customWidth="1"/>
    <col min="1805" max="1805" width="6.90625" style="1" customWidth="1"/>
    <col min="1806" max="1807" width="9.453125" style="1" customWidth="1"/>
    <col min="1808" max="1808" width="8.7265625" style="1" customWidth="1"/>
    <col min="1809" max="2052" width="8" style="1"/>
    <col min="2053" max="2053" width="3.36328125" style="1" customWidth="1"/>
    <col min="2054" max="2054" width="8.36328125" style="1" customWidth="1"/>
    <col min="2055" max="2055" width="7" style="1" customWidth="1"/>
    <col min="2056" max="2056" width="5" style="1" customWidth="1"/>
    <col min="2057" max="2057" width="19.36328125" style="1" customWidth="1"/>
    <col min="2058" max="2058" width="5.26953125" style="1" bestFit="1" customWidth="1"/>
    <col min="2059" max="2059" width="5.26953125" style="1" customWidth="1"/>
    <col min="2060" max="2060" width="6.6328125" style="1" customWidth="1"/>
    <col min="2061" max="2061" width="6.90625" style="1" customWidth="1"/>
    <col min="2062" max="2063" width="9.453125" style="1" customWidth="1"/>
    <col min="2064" max="2064" width="8.7265625" style="1" customWidth="1"/>
    <col min="2065" max="2308" width="8" style="1"/>
    <col min="2309" max="2309" width="3.36328125" style="1" customWidth="1"/>
    <col min="2310" max="2310" width="8.36328125" style="1" customWidth="1"/>
    <col min="2311" max="2311" width="7" style="1" customWidth="1"/>
    <col min="2312" max="2312" width="5" style="1" customWidth="1"/>
    <col min="2313" max="2313" width="19.36328125" style="1" customWidth="1"/>
    <col min="2314" max="2314" width="5.26953125" style="1" bestFit="1" customWidth="1"/>
    <col min="2315" max="2315" width="5.26953125" style="1" customWidth="1"/>
    <col min="2316" max="2316" width="6.6328125" style="1" customWidth="1"/>
    <col min="2317" max="2317" width="6.90625" style="1" customWidth="1"/>
    <col min="2318" max="2319" width="9.453125" style="1" customWidth="1"/>
    <col min="2320" max="2320" width="8.7265625" style="1" customWidth="1"/>
    <col min="2321" max="2564" width="8" style="1"/>
    <col min="2565" max="2565" width="3.36328125" style="1" customWidth="1"/>
    <col min="2566" max="2566" width="8.36328125" style="1" customWidth="1"/>
    <col min="2567" max="2567" width="7" style="1" customWidth="1"/>
    <col min="2568" max="2568" width="5" style="1" customWidth="1"/>
    <col min="2569" max="2569" width="19.36328125" style="1" customWidth="1"/>
    <col min="2570" max="2570" width="5.26953125" style="1" bestFit="1" customWidth="1"/>
    <col min="2571" max="2571" width="5.26953125" style="1" customWidth="1"/>
    <col min="2572" max="2572" width="6.6328125" style="1" customWidth="1"/>
    <col min="2573" max="2573" width="6.90625" style="1" customWidth="1"/>
    <col min="2574" max="2575" width="9.453125" style="1" customWidth="1"/>
    <col min="2576" max="2576" width="8.7265625" style="1" customWidth="1"/>
    <col min="2577" max="2820" width="8" style="1"/>
    <col min="2821" max="2821" width="3.36328125" style="1" customWidth="1"/>
    <col min="2822" max="2822" width="8.36328125" style="1" customWidth="1"/>
    <col min="2823" max="2823" width="7" style="1" customWidth="1"/>
    <col min="2824" max="2824" width="5" style="1" customWidth="1"/>
    <col min="2825" max="2825" width="19.36328125" style="1" customWidth="1"/>
    <col min="2826" max="2826" width="5.26953125" style="1" bestFit="1" customWidth="1"/>
    <col min="2827" max="2827" width="5.26953125" style="1" customWidth="1"/>
    <col min="2828" max="2828" width="6.6328125" style="1" customWidth="1"/>
    <col min="2829" max="2829" width="6.90625" style="1" customWidth="1"/>
    <col min="2830" max="2831" width="9.453125" style="1" customWidth="1"/>
    <col min="2832" max="2832" width="8.7265625" style="1" customWidth="1"/>
    <col min="2833" max="3076" width="8" style="1"/>
    <col min="3077" max="3077" width="3.36328125" style="1" customWidth="1"/>
    <col min="3078" max="3078" width="8.36328125" style="1" customWidth="1"/>
    <col min="3079" max="3079" width="7" style="1" customWidth="1"/>
    <col min="3080" max="3080" width="5" style="1" customWidth="1"/>
    <col min="3081" max="3081" width="19.36328125" style="1" customWidth="1"/>
    <col min="3082" max="3082" width="5.26953125" style="1" bestFit="1" customWidth="1"/>
    <col min="3083" max="3083" width="5.26953125" style="1" customWidth="1"/>
    <col min="3084" max="3084" width="6.6328125" style="1" customWidth="1"/>
    <col min="3085" max="3085" width="6.90625" style="1" customWidth="1"/>
    <col min="3086" max="3087" width="9.453125" style="1" customWidth="1"/>
    <col min="3088" max="3088" width="8.7265625" style="1" customWidth="1"/>
    <col min="3089" max="3332" width="8" style="1"/>
    <col min="3333" max="3333" width="3.36328125" style="1" customWidth="1"/>
    <col min="3334" max="3334" width="8.36328125" style="1" customWidth="1"/>
    <col min="3335" max="3335" width="7" style="1" customWidth="1"/>
    <col min="3336" max="3336" width="5" style="1" customWidth="1"/>
    <col min="3337" max="3337" width="19.36328125" style="1" customWidth="1"/>
    <col min="3338" max="3338" width="5.26953125" style="1" bestFit="1" customWidth="1"/>
    <col min="3339" max="3339" width="5.26953125" style="1" customWidth="1"/>
    <col min="3340" max="3340" width="6.6328125" style="1" customWidth="1"/>
    <col min="3341" max="3341" width="6.90625" style="1" customWidth="1"/>
    <col min="3342" max="3343" width="9.453125" style="1" customWidth="1"/>
    <col min="3344" max="3344" width="8.7265625" style="1" customWidth="1"/>
    <col min="3345" max="3588" width="8" style="1"/>
    <col min="3589" max="3589" width="3.36328125" style="1" customWidth="1"/>
    <col min="3590" max="3590" width="8.36328125" style="1" customWidth="1"/>
    <col min="3591" max="3591" width="7" style="1" customWidth="1"/>
    <col min="3592" max="3592" width="5" style="1" customWidth="1"/>
    <col min="3593" max="3593" width="19.36328125" style="1" customWidth="1"/>
    <col min="3594" max="3594" width="5.26953125" style="1" bestFit="1" customWidth="1"/>
    <col min="3595" max="3595" width="5.26953125" style="1" customWidth="1"/>
    <col min="3596" max="3596" width="6.6328125" style="1" customWidth="1"/>
    <col min="3597" max="3597" width="6.90625" style="1" customWidth="1"/>
    <col min="3598" max="3599" width="9.453125" style="1" customWidth="1"/>
    <col min="3600" max="3600" width="8.7265625" style="1" customWidth="1"/>
    <col min="3601" max="3844" width="8" style="1"/>
    <col min="3845" max="3845" width="3.36328125" style="1" customWidth="1"/>
    <col min="3846" max="3846" width="8.36328125" style="1" customWidth="1"/>
    <col min="3847" max="3847" width="7" style="1" customWidth="1"/>
    <col min="3848" max="3848" width="5" style="1" customWidth="1"/>
    <col min="3849" max="3849" width="19.36328125" style="1" customWidth="1"/>
    <col min="3850" max="3850" width="5.26953125" style="1" bestFit="1" customWidth="1"/>
    <col min="3851" max="3851" width="5.26953125" style="1" customWidth="1"/>
    <col min="3852" max="3852" width="6.6328125" style="1" customWidth="1"/>
    <col min="3853" max="3853" width="6.90625" style="1" customWidth="1"/>
    <col min="3854" max="3855" width="9.453125" style="1" customWidth="1"/>
    <col min="3856" max="3856" width="8.7265625" style="1" customWidth="1"/>
    <col min="3857" max="4100" width="8" style="1"/>
    <col min="4101" max="4101" width="3.36328125" style="1" customWidth="1"/>
    <col min="4102" max="4102" width="8.36328125" style="1" customWidth="1"/>
    <col min="4103" max="4103" width="7" style="1" customWidth="1"/>
    <col min="4104" max="4104" width="5" style="1" customWidth="1"/>
    <col min="4105" max="4105" width="19.36328125" style="1" customWidth="1"/>
    <col min="4106" max="4106" width="5.26953125" style="1" bestFit="1" customWidth="1"/>
    <col min="4107" max="4107" width="5.26953125" style="1" customWidth="1"/>
    <col min="4108" max="4108" width="6.6328125" style="1" customWidth="1"/>
    <col min="4109" max="4109" width="6.90625" style="1" customWidth="1"/>
    <col min="4110" max="4111" width="9.453125" style="1" customWidth="1"/>
    <col min="4112" max="4112" width="8.7265625" style="1" customWidth="1"/>
    <col min="4113" max="4356" width="8" style="1"/>
    <col min="4357" max="4357" width="3.36328125" style="1" customWidth="1"/>
    <col min="4358" max="4358" width="8.36328125" style="1" customWidth="1"/>
    <col min="4359" max="4359" width="7" style="1" customWidth="1"/>
    <col min="4360" max="4360" width="5" style="1" customWidth="1"/>
    <col min="4361" max="4361" width="19.36328125" style="1" customWidth="1"/>
    <col min="4362" max="4362" width="5.26953125" style="1" bestFit="1" customWidth="1"/>
    <col min="4363" max="4363" width="5.26953125" style="1" customWidth="1"/>
    <col min="4364" max="4364" width="6.6328125" style="1" customWidth="1"/>
    <col min="4365" max="4365" width="6.90625" style="1" customWidth="1"/>
    <col min="4366" max="4367" width="9.453125" style="1" customWidth="1"/>
    <col min="4368" max="4368" width="8.7265625" style="1" customWidth="1"/>
    <col min="4369" max="4612" width="8" style="1"/>
    <col min="4613" max="4613" width="3.36328125" style="1" customWidth="1"/>
    <col min="4614" max="4614" width="8.36328125" style="1" customWidth="1"/>
    <col min="4615" max="4615" width="7" style="1" customWidth="1"/>
    <col min="4616" max="4616" width="5" style="1" customWidth="1"/>
    <col min="4617" max="4617" width="19.36328125" style="1" customWidth="1"/>
    <col min="4618" max="4618" width="5.26953125" style="1" bestFit="1" customWidth="1"/>
    <col min="4619" max="4619" width="5.26953125" style="1" customWidth="1"/>
    <col min="4620" max="4620" width="6.6328125" style="1" customWidth="1"/>
    <col min="4621" max="4621" width="6.90625" style="1" customWidth="1"/>
    <col min="4622" max="4623" width="9.453125" style="1" customWidth="1"/>
    <col min="4624" max="4624" width="8.7265625" style="1" customWidth="1"/>
    <col min="4625" max="4868" width="8" style="1"/>
    <col min="4869" max="4869" width="3.36328125" style="1" customWidth="1"/>
    <col min="4870" max="4870" width="8.36328125" style="1" customWidth="1"/>
    <col min="4871" max="4871" width="7" style="1" customWidth="1"/>
    <col min="4872" max="4872" width="5" style="1" customWidth="1"/>
    <col min="4873" max="4873" width="19.36328125" style="1" customWidth="1"/>
    <col min="4874" max="4874" width="5.26953125" style="1" bestFit="1" customWidth="1"/>
    <col min="4875" max="4875" width="5.26953125" style="1" customWidth="1"/>
    <col min="4876" max="4876" width="6.6328125" style="1" customWidth="1"/>
    <col min="4877" max="4877" width="6.90625" style="1" customWidth="1"/>
    <col min="4878" max="4879" width="9.453125" style="1" customWidth="1"/>
    <col min="4880" max="4880" width="8.7265625" style="1" customWidth="1"/>
    <col min="4881" max="5124" width="8" style="1"/>
    <col min="5125" max="5125" width="3.36328125" style="1" customWidth="1"/>
    <col min="5126" max="5126" width="8.36328125" style="1" customWidth="1"/>
    <col min="5127" max="5127" width="7" style="1" customWidth="1"/>
    <col min="5128" max="5128" width="5" style="1" customWidth="1"/>
    <col min="5129" max="5129" width="19.36328125" style="1" customWidth="1"/>
    <col min="5130" max="5130" width="5.26953125" style="1" bestFit="1" customWidth="1"/>
    <col min="5131" max="5131" width="5.26953125" style="1" customWidth="1"/>
    <col min="5132" max="5132" width="6.6328125" style="1" customWidth="1"/>
    <col min="5133" max="5133" width="6.90625" style="1" customWidth="1"/>
    <col min="5134" max="5135" width="9.453125" style="1" customWidth="1"/>
    <col min="5136" max="5136" width="8.7265625" style="1" customWidth="1"/>
    <col min="5137" max="5380" width="8" style="1"/>
    <col min="5381" max="5381" width="3.36328125" style="1" customWidth="1"/>
    <col min="5382" max="5382" width="8.36328125" style="1" customWidth="1"/>
    <col min="5383" max="5383" width="7" style="1" customWidth="1"/>
    <col min="5384" max="5384" width="5" style="1" customWidth="1"/>
    <col min="5385" max="5385" width="19.36328125" style="1" customWidth="1"/>
    <col min="5386" max="5386" width="5.26953125" style="1" bestFit="1" customWidth="1"/>
    <col min="5387" max="5387" width="5.26953125" style="1" customWidth="1"/>
    <col min="5388" max="5388" width="6.6328125" style="1" customWidth="1"/>
    <col min="5389" max="5389" width="6.90625" style="1" customWidth="1"/>
    <col min="5390" max="5391" width="9.453125" style="1" customWidth="1"/>
    <col min="5392" max="5392" width="8.7265625" style="1" customWidth="1"/>
    <col min="5393" max="5636" width="8" style="1"/>
    <col min="5637" max="5637" width="3.36328125" style="1" customWidth="1"/>
    <col min="5638" max="5638" width="8.36328125" style="1" customWidth="1"/>
    <col min="5639" max="5639" width="7" style="1" customWidth="1"/>
    <col min="5640" max="5640" width="5" style="1" customWidth="1"/>
    <col min="5641" max="5641" width="19.36328125" style="1" customWidth="1"/>
    <col min="5642" max="5642" width="5.26953125" style="1" bestFit="1" customWidth="1"/>
    <col min="5643" max="5643" width="5.26953125" style="1" customWidth="1"/>
    <col min="5644" max="5644" width="6.6328125" style="1" customWidth="1"/>
    <col min="5645" max="5645" width="6.90625" style="1" customWidth="1"/>
    <col min="5646" max="5647" width="9.453125" style="1" customWidth="1"/>
    <col min="5648" max="5648" width="8.7265625" style="1" customWidth="1"/>
    <col min="5649" max="5892" width="8" style="1"/>
    <col min="5893" max="5893" width="3.36328125" style="1" customWidth="1"/>
    <col min="5894" max="5894" width="8.36328125" style="1" customWidth="1"/>
    <col min="5895" max="5895" width="7" style="1" customWidth="1"/>
    <col min="5896" max="5896" width="5" style="1" customWidth="1"/>
    <col min="5897" max="5897" width="19.36328125" style="1" customWidth="1"/>
    <col min="5898" max="5898" width="5.26953125" style="1" bestFit="1" customWidth="1"/>
    <col min="5899" max="5899" width="5.26953125" style="1" customWidth="1"/>
    <col min="5900" max="5900" width="6.6328125" style="1" customWidth="1"/>
    <col min="5901" max="5901" width="6.90625" style="1" customWidth="1"/>
    <col min="5902" max="5903" width="9.453125" style="1" customWidth="1"/>
    <col min="5904" max="5904" width="8.7265625" style="1" customWidth="1"/>
    <col min="5905" max="6148" width="8" style="1"/>
    <col min="6149" max="6149" width="3.36328125" style="1" customWidth="1"/>
    <col min="6150" max="6150" width="8.36328125" style="1" customWidth="1"/>
    <col min="6151" max="6151" width="7" style="1" customWidth="1"/>
    <col min="6152" max="6152" width="5" style="1" customWidth="1"/>
    <col min="6153" max="6153" width="19.36328125" style="1" customWidth="1"/>
    <col min="6154" max="6154" width="5.26953125" style="1" bestFit="1" customWidth="1"/>
    <col min="6155" max="6155" width="5.26953125" style="1" customWidth="1"/>
    <col min="6156" max="6156" width="6.6328125" style="1" customWidth="1"/>
    <col min="6157" max="6157" width="6.90625" style="1" customWidth="1"/>
    <col min="6158" max="6159" width="9.453125" style="1" customWidth="1"/>
    <col min="6160" max="6160" width="8.7265625" style="1" customWidth="1"/>
    <col min="6161" max="6404" width="8" style="1"/>
    <col min="6405" max="6405" width="3.36328125" style="1" customWidth="1"/>
    <col min="6406" max="6406" width="8.36328125" style="1" customWidth="1"/>
    <col min="6407" max="6407" width="7" style="1" customWidth="1"/>
    <col min="6408" max="6408" width="5" style="1" customWidth="1"/>
    <col min="6409" max="6409" width="19.36328125" style="1" customWidth="1"/>
    <col min="6410" max="6410" width="5.26953125" style="1" bestFit="1" customWidth="1"/>
    <col min="6411" max="6411" width="5.26953125" style="1" customWidth="1"/>
    <col min="6412" max="6412" width="6.6328125" style="1" customWidth="1"/>
    <col min="6413" max="6413" width="6.90625" style="1" customWidth="1"/>
    <col min="6414" max="6415" width="9.453125" style="1" customWidth="1"/>
    <col min="6416" max="6416" width="8.7265625" style="1" customWidth="1"/>
    <col min="6417" max="6660" width="8" style="1"/>
    <col min="6661" max="6661" width="3.36328125" style="1" customWidth="1"/>
    <col min="6662" max="6662" width="8.36328125" style="1" customWidth="1"/>
    <col min="6663" max="6663" width="7" style="1" customWidth="1"/>
    <col min="6664" max="6664" width="5" style="1" customWidth="1"/>
    <col min="6665" max="6665" width="19.36328125" style="1" customWidth="1"/>
    <col min="6666" max="6666" width="5.26953125" style="1" bestFit="1" customWidth="1"/>
    <col min="6667" max="6667" width="5.26953125" style="1" customWidth="1"/>
    <col min="6668" max="6668" width="6.6328125" style="1" customWidth="1"/>
    <col min="6669" max="6669" width="6.90625" style="1" customWidth="1"/>
    <col min="6670" max="6671" width="9.453125" style="1" customWidth="1"/>
    <col min="6672" max="6672" width="8.7265625" style="1" customWidth="1"/>
    <col min="6673" max="6916" width="8" style="1"/>
    <col min="6917" max="6917" width="3.36328125" style="1" customWidth="1"/>
    <col min="6918" max="6918" width="8.36328125" style="1" customWidth="1"/>
    <col min="6919" max="6919" width="7" style="1" customWidth="1"/>
    <col min="6920" max="6920" width="5" style="1" customWidth="1"/>
    <col min="6921" max="6921" width="19.36328125" style="1" customWidth="1"/>
    <col min="6922" max="6922" width="5.26953125" style="1" bestFit="1" customWidth="1"/>
    <col min="6923" max="6923" width="5.26953125" style="1" customWidth="1"/>
    <col min="6924" max="6924" width="6.6328125" style="1" customWidth="1"/>
    <col min="6925" max="6925" width="6.90625" style="1" customWidth="1"/>
    <col min="6926" max="6927" width="9.453125" style="1" customWidth="1"/>
    <col min="6928" max="6928" width="8.7265625" style="1" customWidth="1"/>
    <col min="6929" max="7172" width="8" style="1"/>
    <col min="7173" max="7173" width="3.36328125" style="1" customWidth="1"/>
    <col min="7174" max="7174" width="8.36328125" style="1" customWidth="1"/>
    <col min="7175" max="7175" width="7" style="1" customWidth="1"/>
    <col min="7176" max="7176" width="5" style="1" customWidth="1"/>
    <col min="7177" max="7177" width="19.36328125" style="1" customWidth="1"/>
    <col min="7178" max="7178" width="5.26953125" style="1" bestFit="1" customWidth="1"/>
    <col min="7179" max="7179" width="5.26953125" style="1" customWidth="1"/>
    <col min="7180" max="7180" width="6.6328125" style="1" customWidth="1"/>
    <col min="7181" max="7181" width="6.90625" style="1" customWidth="1"/>
    <col min="7182" max="7183" width="9.453125" style="1" customWidth="1"/>
    <col min="7184" max="7184" width="8.7265625" style="1" customWidth="1"/>
    <col min="7185" max="7428" width="8" style="1"/>
    <col min="7429" max="7429" width="3.36328125" style="1" customWidth="1"/>
    <col min="7430" max="7430" width="8.36328125" style="1" customWidth="1"/>
    <col min="7431" max="7431" width="7" style="1" customWidth="1"/>
    <col min="7432" max="7432" width="5" style="1" customWidth="1"/>
    <col min="7433" max="7433" width="19.36328125" style="1" customWidth="1"/>
    <col min="7434" max="7434" width="5.26953125" style="1" bestFit="1" customWidth="1"/>
    <col min="7435" max="7435" width="5.26953125" style="1" customWidth="1"/>
    <col min="7436" max="7436" width="6.6328125" style="1" customWidth="1"/>
    <col min="7437" max="7437" width="6.90625" style="1" customWidth="1"/>
    <col min="7438" max="7439" width="9.453125" style="1" customWidth="1"/>
    <col min="7440" max="7440" width="8.7265625" style="1" customWidth="1"/>
    <col min="7441" max="7684" width="8" style="1"/>
    <col min="7685" max="7685" width="3.36328125" style="1" customWidth="1"/>
    <col min="7686" max="7686" width="8.36328125" style="1" customWidth="1"/>
    <col min="7687" max="7687" width="7" style="1" customWidth="1"/>
    <col min="7688" max="7688" width="5" style="1" customWidth="1"/>
    <col min="7689" max="7689" width="19.36328125" style="1" customWidth="1"/>
    <col min="7690" max="7690" width="5.26953125" style="1" bestFit="1" customWidth="1"/>
    <col min="7691" max="7691" width="5.26953125" style="1" customWidth="1"/>
    <col min="7692" max="7692" width="6.6328125" style="1" customWidth="1"/>
    <col min="7693" max="7693" width="6.90625" style="1" customWidth="1"/>
    <col min="7694" max="7695" width="9.453125" style="1" customWidth="1"/>
    <col min="7696" max="7696" width="8.7265625" style="1" customWidth="1"/>
    <col min="7697" max="7940" width="8" style="1"/>
    <col min="7941" max="7941" width="3.36328125" style="1" customWidth="1"/>
    <col min="7942" max="7942" width="8.36328125" style="1" customWidth="1"/>
    <col min="7943" max="7943" width="7" style="1" customWidth="1"/>
    <col min="7944" max="7944" width="5" style="1" customWidth="1"/>
    <col min="7945" max="7945" width="19.36328125" style="1" customWidth="1"/>
    <col min="7946" max="7946" width="5.26953125" style="1" bestFit="1" customWidth="1"/>
    <col min="7947" max="7947" width="5.26953125" style="1" customWidth="1"/>
    <col min="7948" max="7948" width="6.6328125" style="1" customWidth="1"/>
    <col min="7949" max="7949" width="6.90625" style="1" customWidth="1"/>
    <col min="7950" max="7951" width="9.453125" style="1" customWidth="1"/>
    <col min="7952" max="7952" width="8.7265625" style="1" customWidth="1"/>
    <col min="7953" max="8196" width="8" style="1"/>
    <col min="8197" max="8197" width="3.36328125" style="1" customWidth="1"/>
    <col min="8198" max="8198" width="8.36328125" style="1" customWidth="1"/>
    <col min="8199" max="8199" width="7" style="1" customWidth="1"/>
    <col min="8200" max="8200" width="5" style="1" customWidth="1"/>
    <col min="8201" max="8201" width="19.36328125" style="1" customWidth="1"/>
    <col min="8202" max="8202" width="5.26953125" style="1" bestFit="1" customWidth="1"/>
    <col min="8203" max="8203" width="5.26953125" style="1" customWidth="1"/>
    <col min="8204" max="8204" width="6.6328125" style="1" customWidth="1"/>
    <col min="8205" max="8205" width="6.90625" style="1" customWidth="1"/>
    <col min="8206" max="8207" width="9.453125" style="1" customWidth="1"/>
    <col min="8208" max="8208" width="8.7265625" style="1" customWidth="1"/>
    <col min="8209" max="8452" width="8" style="1"/>
    <col min="8453" max="8453" width="3.36328125" style="1" customWidth="1"/>
    <col min="8454" max="8454" width="8.36328125" style="1" customWidth="1"/>
    <col min="8455" max="8455" width="7" style="1" customWidth="1"/>
    <col min="8456" max="8456" width="5" style="1" customWidth="1"/>
    <col min="8457" max="8457" width="19.36328125" style="1" customWidth="1"/>
    <col min="8458" max="8458" width="5.26953125" style="1" bestFit="1" customWidth="1"/>
    <col min="8459" max="8459" width="5.26953125" style="1" customWidth="1"/>
    <col min="8460" max="8460" width="6.6328125" style="1" customWidth="1"/>
    <col min="8461" max="8461" width="6.90625" style="1" customWidth="1"/>
    <col min="8462" max="8463" width="9.453125" style="1" customWidth="1"/>
    <col min="8464" max="8464" width="8.7265625" style="1" customWidth="1"/>
    <col min="8465" max="8708" width="8" style="1"/>
    <col min="8709" max="8709" width="3.36328125" style="1" customWidth="1"/>
    <col min="8710" max="8710" width="8.36328125" style="1" customWidth="1"/>
    <col min="8711" max="8711" width="7" style="1" customWidth="1"/>
    <col min="8712" max="8712" width="5" style="1" customWidth="1"/>
    <col min="8713" max="8713" width="19.36328125" style="1" customWidth="1"/>
    <col min="8714" max="8714" width="5.26953125" style="1" bestFit="1" customWidth="1"/>
    <col min="8715" max="8715" width="5.26953125" style="1" customWidth="1"/>
    <col min="8716" max="8716" width="6.6328125" style="1" customWidth="1"/>
    <col min="8717" max="8717" width="6.90625" style="1" customWidth="1"/>
    <col min="8718" max="8719" width="9.453125" style="1" customWidth="1"/>
    <col min="8720" max="8720" width="8.7265625" style="1" customWidth="1"/>
    <col min="8721" max="8964" width="8" style="1"/>
    <col min="8965" max="8965" width="3.36328125" style="1" customWidth="1"/>
    <col min="8966" max="8966" width="8.36328125" style="1" customWidth="1"/>
    <col min="8967" max="8967" width="7" style="1" customWidth="1"/>
    <col min="8968" max="8968" width="5" style="1" customWidth="1"/>
    <col min="8969" max="8969" width="19.36328125" style="1" customWidth="1"/>
    <col min="8970" max="8970" width="5.26953125" style="1" bestFit="1" customWidth="1"/>
    <col min="8971" max="8971" width="5.26953125" style="1" customWidth="1"/>
    <col min="8972" max="8972" width="6.6328125" style="1" customWidth="1"/>
    <col min="8973" max="8973" width="6.90625" style="1" customWidth="1"/>
    <col min="8974" max="8975" width="9.453125" style="1" customWidth="1"/>
    <col min="8976" max="8976" width="8.7265625" style="1" customWidth="1"/>
    <col min="8977" max="9220" width="8" style="1"/>
    <col min="9221" max="9221" width="3.36328125" style="1" customWidth="1"/>
    <col min="9222" max="9222" width="8.36328125" style="1" customWidth="1"/>
    <col min="9223" max="9223" width="7" style="1" customWidth="1"/>
    <col min="9224" max="9224" width="5" style="1" customWidth="1"/>
    <col min="9225" max="9225" width="19.36328125" style="1" customWidth="1"/>
    <col min="9226" max="9226" width="5.26953125" style="1" bestFit="1" customWidth="1"/>
    <col min="9227" max="9227" width="5.26953125" style="1" customWidth="1"/>
    <col min="9228" max="9228" width="6.6328125" style="1" customWidth="1"/>
    <col min="9229" max="9229" width="6.90625" style="1" customWidth="1"/>
    <col min="9230" max="9231" width="9.453125" style="1" customWidth="1"/>
    <col min="9232" max="9232" width="8.7265625" style="1" customWidth="1"/>
    <col min="9233" max="9476" width="8" style="1"/>
    <col min="9477" max="9477" width="3.36328125" style="1" customWidth="1"/>
    <col min="9478" max="9478" width="8.36328125" style="1" customWidth="1"/>
    <col min="9479" max="9479" width="7" style="1" customWidth="1"/>
    <col min="9480" max="9480" width="5" style="1" customWidth="1"/>
    <col min="9481" max="9481" width="19.36328125" style="1" customWidth="1"/>
    <col min="9482" max="9482" width="5.26953125" style="1" bestFit="1" customWidth="1"/>
    <col min="9483" max="9483" width="5.26953125" style="1" customWidth="1"/>
    <col min="9484" max="9484" width="6.6328125" style="1" customWidth="1"/>
    <col min="9485" max="9485" width="6.90625" style="1" customWidth="1"/>
    <col min="9486" max="9487" width="9.453125" style="1" customWidth="1"/>
    <col min="9488" max="9488" width="8.7265625" style="1" customWidth="1"/>
    <col min="9489" max="9732" width="8" style="1"/>
    <col min="9733" max="9733" width="3.36328125" style="1" customWidth="1"/>
    <col min="9734" max="9734" width="8.36328125" style="1" customWidth="1"/>
    <col min="9735" max="9735" width="7" style="1" customWidth="1"/>
    <col min="9736" max="9736" width="5" style="1" customWidth="1"/>
    <col min="9737" max="9737" width="19.36328125" style="1" customWidth="1"/>
    <col min="9738" max="9738" width="5.26953125" style="1" bestFit="1" customWidth="1"/>
    <col min="9739" max="9739" width="5.26953125" style="1" customWidth="1"/>
    <col min="9740" max="9740" width="6.6328125" style="1" customWidth="1"/>
    <col min="9741" max="9741" width="6.90625" style="1" customWidth="1"/>
    <col min="9742" max="9743" width="9.453125" style="1" customWidth="1"/>
    <col min="9744" max="9744" width="8.7265625" style="1" customWidth="1"/>
    <col min="9745" max="9988" width="8" style="1"/>
    <col min="9989" max="9989" width="3.36328125" style="1" customWidth="1"/>
    <col min="9990" max="9990" width="8.36328125" style="1" customWidth="1"/>
    <col min="9991" max="9991" width="7" style="1" customWidth="1"/>
    <col min="9992" max="9992" width="5" style="1" customWidth="1"/>
    <col min="9993" max="9993" width="19.36328125" style="1" customWidth="1"/>
    <col min="9994" max="9994" width="5.26953125" style="1" bestFit="1" customWidth="1"/>
    <col min="9995" max="9995" width="5.26953125" style="1" customWidth="1"/>
    <col min="9996" max="9996" width="6.6328125" style="1" customWidth="1"/>
    <col min="9997" max="9997" width="6.90625" style="1" customWidth="1"/>
    <col min="9998" max="9999" width="9.453125" style="1" customWidth="1"/>
    <col min="10000" max="10000" width="8.7265625" style="1" customWidth="1"/>
    <col min="10001" max="10244" width="8" style="1"/>
    <col min="10245" max="10245" width="3.36328125" style="1" customWidth="1"/>
    <col min="10246" max="10246" width="8.36328125" style="1" customWidth="1"/>
    <col min="10247" max="10247" width="7" style="1" customWidth="1"/>
    <col min="10248" max="10248" width="5" style="1" customWidth="1"/>
    <col min="10249" max="10249" width="19.36328125" style="1" customWidth="1"/>
    <col min="10250" max="10250" width="5.26953125" style="1" bestFit="1" customWidth="1"/>
    <col min="10251" max="10251" width="5.26953125" style="1" customWidth="1"/>
    <col min="10252" max="10252" width="6.6328125" style="1" customWidth="1"/>
    <col min="10253" max="10253" width="6.90625" style="1" customWidth="1"/>
    <col min="10254" max="10255" width="9.453125" style="1" customWidth="1"/>
    <col min="10256" max="10256" width="8.7265625" style="1" customWidth="1"/>
    <col min="10257" max="10500" width="8" style="1"/>
    <col min="10501" max="10501" width="3.36328125" style="1" customWidth="1"/>
    <col min="10502" max="10502" width="8.36328125" style="1" customWidth="1"/>
    <col min="10503" max="10503" width="7" style="1" customWidth="1"/>
    <col min="10504" max="10504" width="5" style="1" customWidth="1"/>
    <col min="10505" max="10505" width="19.36328125" style="1" customWidth="1"/>
    <col min="10506" max="10506" width="5.26953125" style="1" bestFit="1" customWidth="1"/>
    <col min="10507" max="10507" width="5.26953125" style="1" customWidth="1"/>
    <col min="10508" max="10508" width="6.6328125" style="1" customWidth="1"/>
    <col min="10509" max="10509" width="6.90625" style="1" customWidth="1"/>
    <col min="10510" max="10511" width="9.453125" style="1" customWidth="1"/>
    <col min="10512" max="10512" width="8.7265625" style="1" customWidth="1"/>
    <col min="10513" max="10756" width="8" style="1"/>
    <col min="10757" max="10757" width="3.36328125" style="1" customWidth="1"/>
    <col min="10758" max="10758" width="8.36328125" style="1" customWidth="1"/>
    <col min="10759" max="10759" width="7" style="1" customWidth="1"/>
    <col min="10760" max="10760" width="5" style="1" customWidth="1"/>
    <col min="10761" max="10761" width="19.36328125" style="1" customWidth="1"/>
    <col min="10762" max="10762" width="5.26953125" style="1" bestFit="1" customWidth="1"/>
    <col min="10763" max="10763" width="5.26953125" style="1" customWidth="1"/>
    <col min="10764" max="10764" width="6.6328125" style="1" customWidth="1"/>
    <col min="10765" max="10765" width="6.90625" style="1" customWidth="1"/>
    <col min="10766" max="10767" width="9.453125" style="1" customWidth="1"/>
    <col min="10768" max="10768" width="8.7265625" style="1" customWidth="1"/>
    <col min="10769" max="11012" width="8" style="1"/>
    <col min="11013" max="11013" width="3.36328125" style="1" customWidth="1"/>
    <col min="11014" max="11014" width="8.36328125" style="1" customWidth="1"/>
    <col min="11015" max="11015" width="7" style="1" customWidth="1"/>
    <col min="11016" max="11016" width="5" style="1" customWidth="1"/>
    <col min="11017" max="11017" width="19.36328125" style="1" customWidth="1"/>
    <col min="11018" max="11018" width="5.26953125" style="1" bestFit="1" customWidth="1"/>
    <col min="11019" max="11019" width="5.26953125" style="1" customWidth="1"/>
    <col min="11020" max="11020" width="6.6328125" style="1" customWidth="1"/>
    <col min="11021" max="11021" width="6.90625" style="1" customWidth="1"/>
    <col min="11022" max="11023" width="9.453125" style="1" customWidth="1"/>
    <col min="11024" max="11024" width="8.7265625" style="1" customWidth="1"/>
    <col min="11025" max="11268" width="8" style="1"/>
    <col min="11269" max="11269" width="3.36328125" style="1" customWidth="1"/>
    <col min="11270" max="11270" width="8.36328125" style="1" customWidth="1"/>
    <col min="11271" max="11271" width="7" style="1" customWidth="1"/>
    <col min="11272" max="11272" width="5" style="1" customWidth="1"/>
    <col min="11273" max="11273" width="19.36328125" style="1" customWidth="1"/>
    <col min="11274" max="11274" width="5.26953125" style="1" bestFit="1" customWidth="1"/>
    <col min="11275" max="11275" width="5.26953125" style="1" customWidth="1"/>
    <col min="11276" max="11276" width="6.6328125" style="1" customWidth="1"/>
    <col min="11277" max="11277" width="6.90625" style="1" customWidth="1"/>
    <col min="11278" max="11279" width="9.453125" style="1" customWidth="1"/>
    <col min="11280" max="11280" width="8.7265625" style="1" customWidth="1"/>
    <col min="11281" max="11524" width="8" style="1"/>
    <col min="11525" max="11525" width="3.36328125" style="1" customWidth="1"/>
    <col min="11526" max="11526" width="8.36328125" style="1" customWidth="1"/>
    <col min="11527" max="11527" width="7" style="1" customWidth="1"/>
    <col min="11528" max="11528" width="5" style="1" customWidth="1"/>
    <col min="11529" max="11529" width="19.36328125" style="1" customWidth="1"/>
    <col min="11530" max="11530" width="5.26953125" style="1" bestFit="1" customWidth="1"/>
    <col min="11531" max="11531" width="5.26953125" style="1" customWidth="1"/>
    <col min="11532" max="11532" width="6.6328125" style="1" customWidth="1"/>
    <col min="11533" max="11533" width="6.90625" style="1" customWidth="1"/>
    <col min="11534" max="11535" width="9.453125" style="1" customWidth="1"/>
    <col min="11536" max="11536" width="8.7265625" style="1" customWidth="1"/>
    <col min="11537" max="11780" width="8" style="1"/>
    <col min="11781" max="11781" width="3.36328125" style="1" customWidth="1"/>
    <col min="11782" max="11782" width="8.36328125" style="1" customWidth="1"/>
    <col min="11783" max="11783" width="7" style="1" customWidth="1"/>
    <col min="11784" max="11784" width="5" style="1" customWidth="1"/>
    <col min="11785" max="11785" width="19.36328125" style="1" customWidth="1"/>
    <col min="11786" max="11786" width="5.26953125" style="1" bestFit="1" customWidth="1"/>
    <col min="11787" max="11787" width="5.26953125" style="1" customWidth="1"/>
    <col min="11788" max="11788" width="6.6328125" style="1" customWidth="1"/>
    <col min="11789" max="11789" width="6.90625" style="1" customWidth="1"/>
    <col min="11790" max="11791" width="9.453125" style="1" customWidth="1"/>
    <col min="11792" max="11792" width="8.7265625" style="1" customWidth="1"/>
    <col min="11793" max="12036" width="8" style="1"/>
    <col min="12037" max="12037" width="3.36328125" style="1" customWidth="1"/>
    <col min="12038" max="12038" width="8.36328125" style="1" customWidth="1"/>
    <col min="12039" max="12039" width="7" style="1" customWidth="1"/>
    <col min="12040" max="12040" width="5" style="1" customWidth="1"/>
    <col min="12041" max="12041" width="19.36328125" style="1" customWidth="1"/>
    <col min="12042" max="12042" width="5.26953125" style="1" bestFit="1" customWidth="1"/>
    <col min="12043" max="12043" width="5.26953125" style="1" customWidth="1"/>
    <col min="12044" max="12044" width="6.6328125" style="1" customWidth="1"/>
    <col min="12045" max="12045" width="6.90625" style="1" customWidth="1"/>
    <col min="12046" max="12047" width="9.453125" style="1" customWidth="1"/>
    <col min="12048" max="12048" width="8.7265625" style="1" customWidth="1"/>
    <col min="12049" max="12292" width="8" style="1"/>
    <col min="12293" max="12293" width="3.36328125" style="1" customWidth="1"/>
    <col min="12294" max="12294" width="8.36328125" style="1" customWidth="1"/>
    <col min="12295" max="12295" width="7" style="1" customWidth="1"/>
    <col min="12296" max="12296" width="5" style="1" customWidth="1"/>
    <col min="12297" max="12297" width="19.36328125" style="1" customWidth="1"/>
    <col min="12298" max="12298" width="5.26953125" style="1" bestFit="1" customWidth="1"/>
    <col min="12299" max="12299" width="5.26953125" style="1" customWidth="1"/>
    <col min="12300" max="12300" width="6.6328125" style="1" customWidth="1"/>
    <col min="12301" max="12301" width="6.90625" style="1" customWidth="1"/>
    <col min="12302" max="12303" width="9.453125" style="1" customWidth="1"/>
    <col min="12304" max="12304" width="8.7265625" style="1" customWidth="1"/>
    <col min="12305" max="12548" width="8" style="1"/>
    <col min="12549" max="12549" width="3.36328125" style="1" customWidth="1"/>
    <col min="12550" max="12550" width="8.36328125" style="1" customWidth="1"/>
    <col min="12551" max="12551" width="7" style="1" customWidth="1"/>
    <col min="12552" max="12552" width="5" style="1" customWidth="1"/>
    <col min="12553" max="12553" width="19.36328125" style="1" customWidth="1"/>
    <col min="12554" max="12554" width="5.26953125" style="1" bestFit="1" customWidth="1"/>
    <col min="12555" max="12555" width="5.26953125" style="1" customWidth="1"/>
    <col min="12556" max="12556" width="6.6328125" style="1" customWidth="1"/>
    <col min="12557" max="12557" width="6.90625" style="1" customWidth="1"/>
    <col min="12558" max="12559" width="9.453125" style="1" customWidth="1"/>
    <col min="12560" max="12560" width="8.7265625" style="1" customWidth="1"/>
    <col min="12561" max="12804" width="8" style="1"/>
    <col min="12805" max="12805" width="3.36328125" style="1" customWidth="1"/>
    <col min="12806" max="12806" width="8.36328125" style="1" customWidth="1"/>
    <col min="12807" max="12807" width="7" style="1" customWidth="1"/>
    <col min="12808" max="12808" width="5" style="1" customWidth="1"/>
    <col min="12809" max="12809" width="19.36328125" style="1" customWidth="1"/>
    <col min="12810" max="12810" width="5.26953125" style="1" bestFit="1" customWidth="1"/>
    <col min="12811" max="12811" width="5.26953125" style="1" customWidth="1"/>
    <col min="12812" max="12812" width="6.6328125" style="1" customWidth="1"/>
    <col min="12813" max="12813" width="6.90625" style="1" customWidth="1"/>
    <col min="12814" max="12815" width="9.453125" style="1" customWidth="1"/>
    <col min="12816" max="12816" width="8.7265625" style="1" customWidth="1"/>
    <col min="12817" max="13060" width="8" style="1"/>
    <col min="13061" max="13061" width="3.36328125" style="1" customWidth="1"/>
    <col min="13062" max="13062" width="8.36328125" style="1" customWidth="1"/>
    <col min="13063" max="13063" width="7" style="1" customWidth="1"/>
    <col min="13064" max="13064" width="5" style="1" customWidth="1"/>
    <col min="13065" max="13065" width="19.36328125" style="1" customWidth="1"/>
    <col min="13066" max="13066" width="5.26953125" style="1" bestFit="1" customWidth="1"/>
    <col min="13067" max="13067" width="5.26953125" style="1" customWidth="1"/>
    <col min="13068" max="13068" width="6.6328125" style="1" customWidth="1"/>
    <col min="13069" max="13069" width="6.90625" style="1" customWidth="1"/>
    <col min="13070" max="13071" width="9.453125" style="1" customWidth="1"/>
    <col min="13072" max="13072" width="8.7265625" style="1" customWidth="1"/>
    <col min="13073" max="13316" width="8" style="1"/>
    <col min="13317" max="13317" width="3.36328125" style="1" customWidth="1"/>
    <col min="13318" max="13318" width="8.36328125" style="1" customWidth="1"/>
    <col min="13319" max="13319" width="7" style="1" customWidth="1"/>
    <col min="13320" max="13320" width="5" style="1" customWidth="1"/>
    <col min="13321" max="13321" width="19.36328125" style="1" customWidth="1"/>
    <col min="13322" max="13322" width="5.26953125" style="1" bestFit="1" customWidth="1"/>
    <col min="13323" max="13323" width="5.26953125" style="1" customWidth="1"/>
    <col min="13324" max="13324" width="6.6328125" style="1" customWidth="1"/>
    <col min="13325" max="13325" width="6.90625" style="1" customWidth="1"/>
    <col min="13326" max="13327" width="9.453125" style="1" customWidth="1"/>
    <col min="13328" max="13328" width="8.7265625" style="1" customWidth="1"/>
    <col min="13329" max="13572" width="8" style="1"/>
    <col min="13573" max="13573" width="3.36328125" style="1" customWidth="1"/>
    <col min="13574" max="13574" width="8.36328125" style="1" customWidth="1"/>
    <col min="13575" max="13575" width="7" style="1" customWidth="1"/>
    <col min="13576" max="13576" width="5" style="1" customWidth="1"/>
    <col min="13577" max="13577" width="19.36328125" style="1" customWidth="1"/>
    <col min="13578" max="13578" width="5.26953125" style="1" bestFit="1" customWidth="1"/>
    <col min="13579" max="13579" width="5.26953125" style="1" customWidth="1"/>
    <col min="13580" max="13580" width="6.6328125" style="1" customWidth="1"/>
    <col min="13581" max="13581" width="6.90625" style="1" customWidth="1"/>
    <col min="13582" max="13583" width="9.453125" style="1" customWidth="1"/>
    <col min="13584" max="13584" width="8.7265625" style="1" customWidth="1"/>
    <col min="13585" max="13828" width="8" style="1"/>
    <col min="13829" max="13829" width="3.36328125" style="1" customWidth="1"/>
    <col min="13830" max="13830" width="8.36328125" style="1" customWidth="1"/>
    <col min="13831" max="13831" width="7" style="1" customWidth="1"/>
    <col min="13832" max="13832" width="5" style="1" customWidth="1"/>
    <col min="13833" max="13833" width="19.36328125" style="1" customWidth="1"/>
    <col min="13834" max="13834" width="5.26953125" style="1" bestFit="1" customWidth="1"/>
    <col min="13835" max="13835" width="5.26953125" style="1" customWidth="1"/>
    <col min="13836" max="13836" width="6.6328125" style="1" customWidth="1"/>
    <col min="13837" max="13837" width="6.90625" style="1" customWidth="1"/>
    <col min="13838" max="13839" width="9.453125" style="1" customWidth="1"/>
    <col min="13840" max="13840" width="8.7265625" style="1" customWidth="1"/>
    <col min="13841" max="14084" width="8" style="1"/>
    <col min="14085" max="14085" width="3.36328125" style="1" customWidth="1"/>
    <col min="14086" max="14086" width="8.36328125" style="1" customWidth="1"/>
    <col min="14087" max="14087" width="7" style="1" customWidth="1"/>
    <col min="14088" max="14088" width="5" style="1" customWidth="1"/>
    <col min="14089" max="14089" width="19.36328125" style="1" customWidth="1"/>
    <col min="14090" max="14090" width="5.26953125" style="1" bestFit="1" customWidth="1"/>
    <col min="14091" max="14091" width="5.26953125" style="1" customWidth="1"/>
    <col min="14092" max="14092" width="6.6328125" style="1" customWidth="1"/>
    <col min="14093" max="14093" width="6.90625" style="1" customWidth="1"/>
    <col min="14094" max="14095" width="9.453125" style="1" customWidth="1"/>
    <col min="14096" max="14096" width="8.7265625" style="1" customWidth="1"/>
    <col min="14097" max="14340" width="8" style="1"/>
    <col min="14341" max="14341" width="3.36328125" style="1" customWidth="1"/>
    <col min="14342" max="14342" width="8.36328125" style="1" customWidth="1"/>
    <col min="14343" max="14343" width="7" style="1" customWidth="1"/>
    <col min="14344" max="14344" width="5" style="1" customWidth="1"/>
    <col min="14345" max="14345" width="19.36328125" style="1" customWidth="1"/>
    <col min="14346" max="14346" width="5.26953125" style="1" bestFit="1" customWidth="1"/>
    <col min="14347" max="14347" width="5.26953125" style="1" customWidth="1"/>
    <col min="14348" max="14348" width="6.6328125" style="1" customWidth="1"/>
    <col min="14349" max="14349" width="6.90625" style="1" customWidth="1"/>
    <col min="14350" max="14351" width="9.453125" style="1" customWidth="1"/>
    <col min="14352" max="14352" width="8.7265625" style="1" customWidth="1"/>
    <col min="14353" max="14596" width="8" style="1"/>
    <col min="14597" max="14597" width="3.36328125" style="1" customWidth="1"/>
    <col min="14598" max="14598" width="8.36328125" style="1" customWidth="1"/>
    <col min="14599" max="14599" width="7" style="1" customWidth="1"/>
    <col min="14600" max="14600" width="5" style="1" customWidth="1"/>
    <col min="14601" max="14601" width="19.36328125" style="1" customWidth="1"/>
    <col min="14602" max="14602" width="5.26953125" style="1" bestFit="1" customWidth="1"/>
    <col min="14603" max="14603" width="5.26953125" style="1" customWidth="1"/>
    <col min="14604" max="14604" width="6.6328125" style="1" customWidth="1"/>
    <col min="14605" max="14605" width="6.90625" style="1" customWidth="1"/>
    <col min="14606" max="14607" width="9.453125" style="1" customWidth="1"/>
    <col min="14608" max="14608" width="8.7265625" style="1" customWidth="1"/>
    <col min="14609" max="14852" width="8" style="1"/>
    <col min="14853" max="14853" width="3.36328125" style="1" customWidth="1"/>
    <col min="14854" max="14854" width="8.36328125" style="1" customWidth="1"/>
    <col min="14855" max="14855" width="7" style="1" customWidth="1"/>
    <col min="14856" max="14856" width="5" style="1" customWidth="1"/>
    <col min="14857" max="14857" width="19.36328125" style="1" customWidth="1"/>
    <col min="14858" max="14858" width="5.26953125" style="1" bestFit="1" customWidth="1"/>
    <col min="14859" max="14859" width="5.26953125" style="1" customWidth="1"/>
    <col min="14860" max="14860" width="6.6328125" style="1" customWidth="1"/>
    <col min="14861" max="14861" width="6.90625" style="1" customWidth="1"/>
    <col min="14862" max="14863" width="9.453125" style="1" customWidth="1"/>
    <col min="14864" max="14864" width="8.7265625" style="1" customWidth="1"/>
    <col min="14865" max="15108" width="8" style="1"/>
    <col min="15109" max="15109" width="3.36328125" style="1" customWidth="1"/>
    <col min="15110" max="15110" width="8.36328125" style="1" customWidth="1"/>
    <col min="15111" max="15111" width="7" style="1" customWidth="1"/>
    <col min="15112" max="15112" width="5" style="1" customWidth="1"/>
    <col min="15113" max="15113" width="19.36328125" style="1" customWidth="1"/>
    <col min="15114" max="15114" width="5.26953125" style="1" bestFit="1" customWidth="1"/>
    <col min="15115" max="15115" width="5.26953125" style="1" customWidth="1"/>
    <col min="15116" max="15116" width="6.6328125" style="1" customWidth="1"/>
    <col min="15117" max="15117" width="6.90625" style="1" customWidth="1"/>
    <col min="15118" max="15119" width="9.453125" style="1" customWidth="1"/>
    <col min="15120" max="15120" width="8.7265625" style="1" customWidth="1"/>
    <col min="15121" max="15364" width="8" style="1"/>
    <col min="15365" max="15365" width="3.36328125" style="1" customWidth="1"/>
    <col min="15366" max="15366" width="8.36328125" style="1" customWidth="1"/>
    <col min="15367" max="15367" width="7" style="1" customWidth="1"/>
    <col min="15368" max="15368" width="5" style="1" customWidth="1"/>
    <col min="15369" max="15369" width="19.36328125" style="1" customWidth="1"/>
    <col min="15370" max="15370" width="5.26953125" style="1" bestFit="1" customWidth="1"/>
    <col min="15371" max="15371" width="5.26953125" style="1" customWidth="1"/>
    <col min="15372" max="15372" width="6.6328125" style="1" customWidth="1"/>
    <col min="15373" max="15373" width="6.90625" style="1" customWidth="1"/>
    <col min="15374" max="15375" width="9.453125" style="1" customWidth="1"/>
    <col min="15376" max="15376" width="8.7265625" style="1" customWidth="1"/>
    <col min="15377" max="15620" width="8" style="1"/>
    <col min="15621" max="15621" width="3.36328125" style="1" customWidth="1"/>
    <col min="15622" max="15622" width="8.36328125" style="1" customWidth="1"/>
    <col min="15623" max="15623" width="7" style="1" customWidth="1"/>
    <col min="15624" max="15624" width="5" style="1" customWidth="1"/>
    <col min="15625" max="15625" width="19.36328125" style="1" customWidth="1"/>
    <col min="15626" max="15626" width="5.26953125" style="1" bestFit="1" customWidth="1"/>
    <col min="15627" max="15627" width="5.26953125" style="1" customWidth="1"/>
    <col min="15628" max="15628" width="6.6328125" style="1" customWidth="1"/>
    <col min="15629" max="15629" width="6.90625" style="1" customWidth="1"/>
    <col min="15630" max="15631" width="9.453125" style="1" customWidth="1"/>
    <col min="15632" max="15632" width="8.7265625" style="1" customWidth="1"/>
    <col min="15633" max="15876" width="8" style="1"/>
    <col min="15877" max="15877" width="3.36328125" style="1" customWidth="1"/>
    <col min="15878" max="15878" width="8.36328125" style="1" customWidth="1"/>
    <col min="15879" max="15879" width="7" style="1" customWidth="1"/>
    <col min="15880" max="15880" width="5" style="1" customWidth="1"/>
    <col min="15881" max="15881" width="19.36328125" style="1" customWidth="1"/>
    <col min="15882" max="15882" width="5.26953125" style="1" bestFit="1" customWidth="1"/>
    <col min="15883" max="15883" width="5.26953125" style="1" customWidth="1"/>
    <col min="15884" max="15884" width="6.6328125" style="1" customWidth="1"/>
    <col min="15885" max="15885" width="6.90625" style="1" customWidth="1"/>
    <col min="15886" max="15887" width="9.453125" style="1" customWidth="1"/>
    <col min="15888" max="15888" width="8.7265625" style="1" customWidth="1"/>
    <col min="15889" max="16132" width="8" style="1"/>
    <col min="16133" max="16133" width="3.36328125" style="1" customWidth="1"/>
    <col min="16134" max="16134" width="8.36328125" style="1" customWidth="1"/>
    <col min="16135" max="16135" width="7" style="1" customWidth="1"/>
    <col min="16136" max="16136" width="5" style="1" customWidth="1"/>
    <col min="16137" max="16137" width="19.36328125" style="1" customWidth="1"/>
    <col min="16138" max="16138" width="5.26953125" style="1" bestFit="1" customWidth="1"/>
    <col min="16139" max="16139" width="5.26953125" style="1" customWidth="1"/>
    <col min="16140" max="16140" width="6.6328125" style="1" customWidth="1"/>
    <col min="16141" max="16141" width="6.90625" style="1" customWidth="1"/>
    <col min="16142" max="16143" width="9.453125" style="1" customWidth="1"/>
    <col min="16144" max="16144" width="8.7265625" style="1" customWidth="1"/>
    <col min="16145" max="16384" width="8" style="1"/>
  </cols>
  <sheetData>
    <row r="1" spans="1:19" ht="47.25" customHeight="1"/>
    <row r="2" spans="1:19" s="11" customFormat="1" ht="24.75" customHeight="1">
      <c r="A2" s="156" t="s">
        <v>108</v>
      </c>
      <c r="B2" s="29"/>
      <c r="C2" s="29"/>
      <c r="D2" s="29"/>
      <c r="E2" s="29"/>
      <c r="F2" s="241"/>
      <c r="G2" s="29"/>
      <c r="H2" s="29"/>
      <c r="I2" s="29"/>
      <c r="J2" s="29"/>
      <c r="K2" s="29"/>
      <c r="L2" s="29"/>
      <c r="M2" s="29"/>
      <c r="N2" s="29"/>
      <c r="O2" s="29"/>
      <c r="P2" s="29"/>
      <c r="Q2" s="29"/>
    </row>
    <row r="3" spans="1:19" ht="18" customHeight="1">
      <c r="A3" s="2" t="s">
        <v>2478</v>
      </c>
      <c r="B3" s="2"/>
      <c r="C3" s="2"/>
      <c r="D3" s="2"/>
      <c r="E3" s="2"/>
      <c r="S3" s="242" t="s">
        <v>128</v>
      </c>
    </row>
    <row r="4" spans="1:19" ht="18" customHeight="1">
      <c r="A4" s="2"/>
      <c r="B4" s="2"/>
      <c r="C4" s="2"/>
      <c r="D4" s="2"/>
      <c r="E4" s="2"/>
      <c r="F4" s="29"/>
      <c r="M4" s="157" t="s">
        <v>2</v>
      </c>
      <c r="N4" s="158" t="s">
        <v>54</v>
      </c>
      <c r="O4" s="158"/>
    </row>
    <row r="5" spans="1:19" ht="7.5" customHeight="1" thickBot="1">
      <c r="A5" s="2"/>
      <c r="B5" s="2"/>
      <c r="C5" s="2"/>
      <c r="D5" s="2"/>
      <c r="E5" s="2"/>
      <c r="F5" s="29"/>
    </row>
    <row r="6" spans="1:19" s="3" customFormat="1" ht="18" customHeight="1">
      <c r="A6" s="353"/>
      <c r="B6" s="356" t="s">
        <v>3</v>
      </c>
      <c r="C6" s="356" t="s">
        <v>1457</v>
      </c>
      <c r="D6" s="356" t="s">
        <v>1458</v>
      </c>
      <c r="E6" s="356" t="s">
        <v>1451</v>
      </c>
      <c r="F6" s="350" t="s">
        <v>1482</v>
      </c>
      <c r="G6" s="356" t="s">
        <v>4</v>
      </c>
      <c r="H6" s="356" t="s">
        <v>5</v>
      </c>
      <c r="I6" s="356" t="s">
        <v>6</v>
      </c>
      <c r="J6" s="368" t="s">
        <v>7</v>
      </c>
      <c r="K6" s="356" t="s">
        <v>8</v>
      </c>
      <c r="L6" s="362" t="s">
        <v>60</v>
      </c>
      <c r="M6" s="356" t="s">
        <v>9</v>
      </c>
      <c r="N6" s="356" t="s">
        <v>30</v>
      </c>
      <c r="O6" s="356" t="s">
        <v>10</v>
      </c>
      <c r="P6" s="365" t="s">
        <v>63</v>
      </c>
      <c r="Q6" s="347" t="s">
        <v>122</v>
      </c>
    </row>
    <row r="7" spans="1:19" s="3" customFormat="1" ht="13.5" customHeight="1">
      <c r="A7" s="354"/>
      <c r="B7" s="357"/>
      <c r="C7" s="357"/>
      <c r="D7" s="357"/>
      <c r="E7" s="357"/>
      <c r="F7" s="351"/>
      <c r="G7" s="357"/>
      <c r="H7" s="357"/>
      <c r="I7" s="357"/>
      <c r="J7" s="369"/>
      <c r="K7" s="357"/>
      <c r="L7" s="363"/>
      <c r="M7" s="357"/>
      <c r="N7" s="357"/>
      <c r="O7" s="357"/>
      <c r="P7" s="366"/>
      <c r="Q7" s="348"/>
    </row>
    <row r="8" spans="1:19" s="3" customFormat="1" ht="52" customHeight="1">
      <c r="A8" s="355"/>
      <c r="B8" s="358"/>
      <c r="C8" s="358"/>
      <c r="D8" s="358"/>
      <c r="E8" s="358"/>
      <c r="F8" s="352"/>
      <c r="G8" s="358"/>
      <c r="H8" s="358"/>
      <c r="I8" s="358"/>
      <c r="J8" s="370"/>
      <c r="K8" s="358"/>
      <c r="L8" s="364"/>
      <c r="M8" s="358"/>
      <c r="N8" s="358"/>
      <c r="O8" s="358"/>
      <c r="P8" s="367"/>
      <c r="Q8" s="349"/>
    </row>
    <row r="9" spans="1:19" s="4" customFormat="1" ht="23.15" customHeight="1">
      <c r="A9" s="159">
        <v>1</v>
      </c>
      <c r="B9" s="160" t="s">
        <v>11</v>
      </c>
      <c r="C9" s="164" t="s">
        <v>43</v>
      </c>
      <c r="D9" s="164" t="s">
        <v>44</v>
      </c>
      <c r="E9" s="164" t="s">
        <v>1452</v>
      </c>
      <c r="F9" s="178" t="s">
        <v>64</v>
      </c>
      <c r="G9" s="161" t="s">
        <v>74</v>
      </c>
      <c r="H9" s="162" t="s">
        <v>45</v>
      </c>
      <c r="I9" s="163">
        <v>50</v>
      </c>
      <c r="J9" s="164" t="s">
        <v>46</v>
      </c>
      <c r="K9" s="165"/>
      <c r="L9" s="163"/>
      <c r="M9" s="166">
        <v>41365</v>
      </c>
      <c r="N9" s="167"/>
      <c r="O9" s="179"/>
      <c r="P9" s="180" t="s">
        <v>64</v>
      </c>
      <c r="Q9" s="168"/>
    </row>
    <row r="10" spans="1:19" s="4" customFormat="1" ht="23.15" customHeight="1">
      <c r="A10" s="159">
        <v>2</v>
      </c>
      <c r="B10" s="160" t="s">
        <v>12</v>
      </c>
      <c r="C10" s="164" t="s">
        <v>47</v>
      </c>
      <c r="D10" s="164" t="s">
        <v>44</v>
      </c>
      <c r="E10" s="164" t="s">
        <v>1452</v>
      </c>
      <c r="F10" s="178" t="s">
        <v>64</v>
      </c>
      <c r="G10" s="161" t="s">
        <v>75</v>
      </c>
      <c r="H10" s="162" t="s">
        <v>48</v>
      </c>
      <c r="I10" s="163">
        <v>40</v>
      </c>
      <c r="J10" s="164" t="s">
        <v>46</v>
      </c>
      <c r="K10" s="165"/>
      <c r="L10" s="163"/>
      <c r="M10" s="166">
        <v>42095</v>
      </c>
      <c r="N10" s="167"/>
      <c r="O10" s="179"/>
      <c r="P10" s="180" t="s">
        <v>64</v>
      </c>
      <c r="Q10" s="168"/>
    </row>
    <row r="11" spans="1:19" s="4" customFormat="1" ht="23.15" customHeight="1">
      <c r="A11" s="159">
        <v>3</v>
      </c>
      <c r="B11" s="160" t="s">
        <v>13</v>
      </c>
      <c r="C11" s="164" t="s">
        <v>47</v>
      </c>
      <c r="D11" s="164" t="s">
        <v>44</v>
      </c>
      <c r="E11" s="164" t="s">
        <v>1452</v>
      </c>
      <c r="F11" s="178" t="s">
        <v>64</v>
      </c>
      <c r="G11" s="161" t="s">
        <v>76</v>
      </c>
      <c r="H11" s="162" t="s">
        <v>24</v>
      </c>
      <c r="I11" s="163">
        <v>40</v>
      </c>
      <c r="J11" s="164" t="s">
        <v>46</v>
      </c>
      <c r="K11" s="165"/>
      <c r="L11" s="163"/>
      <c r="M11" s="166">
        <v>42461</v>
      </c>
      <c r="N11" s="167"/>
      <c r="O11" s="179"/>
      <c r="P11" s="180" t="s">
        <v>64</v>
      </c>
      <c r="Q11" s="169" t="s">
        <v>120</v>
      </c>
    </row>
    <row r="12" spans="1:19" s="4" customFormat="1" ht="23.15" customHeight="1">
      <c r="A12" s="159">
        <v>4</v>
      </c>
      <c r="B12" s="160" t="s">
        <v>13</v>
      </c>
      <c r="C12" s="164" t="s">
        <v>47</v>
      </c>
      <c r="D12" s="164" t="s">
        <v>44</v>
      </c>
      <c r="E12" s="164" t="s">
        <v>1452</v>
      </c>
      <c r="F12" s="178" t="s">
        <v>64</v>
      </c>
      <c r="G12" s="161" t="s">
        <v>77</v>
      </c>
      <c r="H12" s="162" t="s">
        <v>24</v>
      </c>
      <c r="I12" s="163">
        <v>40</v>
      </c>
      <c r="J12" s="164" t="s">
        <v>46</v>
      </c>
      <c r="K12" s="165"/>
      <c r="L12" s="163"/>
      <c r="M12" s="166">
        <v>42461</v>
      </c>
      <c r="N12" s="167"/>
      <c r="O12" s="179"/>
      <c r="P12" s="180" t="s">
        <v>64</v>
      </c>
      <c r="Q12" s="168"/>
    </row>
    <row r="13" spans="1:19" s="4" customFormat="1" ht="23.15" customHeight="1">
      <c r="A13" s="159">
        <v>5</v>
      </c>
      <c r="B13" s="160" t="s">
        <v>13</v>
      </c>
      <c r="C13" s="164" t="s">
        <v>47</v>
      </c>
      <c r="D13" s="164" t="s">
        <v>44</v>
      </c>
      <c r="E13" s="164" t="s">
        <v>1452</v>
      </c>
      <c r="F13" s="178" t="s">
        <v>64</v>
      </c>
      <c r="G13" s="161" t="s">
        <v>78</v>
      </c>
      <c r="H13" s="162" t="s">
        <v>24</v>
      </c>
      <c r="I13" s="163">
        <v>40</v>
      </c>
      <c r="J13" s="164" t="s">
        <v>46</v>
      </c>
      <c r="K13" s="165"/>
      <c r="L13" s="163"/>
      <c r="M13" s="166">
        <v>42461</v>
      </c>
      <c r="N13" s="167"/>
      <c r="O13" s="179"/>
      <c r="P13" s="180" t="s">
        <v>64</v>
      </c>
      <c r="Q13" s="168"/>
    </row>
    <row r="14" spans="1:19" s="4" customFormat="1" ht="23.15" customHeight="1">
      <c r="A14" s="159">
        <v>6</v>
      </c>
      <c r="B14" s="160" t="s">
        <v>13</v>
      </c>
      <c r="C14" s="164" t="s">
        <v>47</v>
      </c>
      <c r="D14" s="164" t="s">
        <v>44</v>
      </c>
      <c r="E14" s="164" t="s">
        <v>1452</v>
      </c>
      <c r="F14" s="178" t="s">
        <v>64</v>
      </c>
      <c r="G14" s="161" t="s">
        <v>79</v>
      </c>
      <c r="H14" s="162" t="s">
        <v>24</v>
      </c>
      <c r="I14" s="163">
        <v>40</v>
      </c>
      <c r="J14" s="164" t="s">
        <v>46</v>
      </c>
      <c r="K14" s="165"/>
      <c r="L14" s="163"/>
      <c r="M14" s="166">
        <v>42461</v>
      </c>
      <c r="N14" s="167"/>
      <c r="O14" s="179"/>
      <c r="P14" s="180" t="s">
        <v>64</v>
      </c>
      <c r="Q14" s="168"/>
    </row>
    <row r="15" spans="1:19" s="4" customFormat="1" ht="37.5" customHeight="1">
      <c r="A15" s="159">
        <v>7</v>
      </c>
      <c r="B15" s="160" t="s">
        <v>13</v>
      </c>
      <c r="C15" s="164" t="s">
        <v>47</v>
      </c>
      <c r="D15" s="164" t="s">
        <v>44</v>
      </c>
      <c r="E15" s="164" t="s">
        <v>1452</v>
      </c>
      <c r="F15" s="178" t="s">
        <v>1581</v>
      </c>
      <c r="G15" s="161" t="s">
        <v>80</v>
      </c>
      <c r="H15" s="162" t="s">
        <v>48</v>
      </c>
      <c r="I15" s="163">
        <v>40</v>
      </c>
      <c r="J15" s="164" t="s">
        <v>46</v>
      </c>
      <c r="K15" s="165"/>
      <c r="L15" s="163"/>
      <c r="M15" s="166">
        <v>42461</v>
      </c>
      <c r="N15" s="167">
        <v>43251</v>
      </c>
      <c r="O15" s="179" t="s">
        <v>119</v>
      </c>
      <c r="P15" s="180"/>
      <c r="Q15" s="168"/>
    </row>
    <row r="16" spans="1:19" s="4" customFormat="1" ht="23.15" customHeight="1">
      <c r="A16" s="159">
        <v>8</v>
      </c>
      <c r="B16" s="160" t="s">
        <v>13</v>
      </c>
      <c r="C16" s="164" t="s">
        <v>47</v>
      </c>
      <c r="D16" s="164" t="s">
        <v>44</v>
      </c>
      <c r="E16" s="164" t="s">
        <v>1452</v>
      </c>
      <c r="F16" s="178" t="s">
        <v>64</v>
      </c>
      <c r="G16" s="161" t="s">
        <v>81</v>
      </c>
      <c r="H16" s="162" t="s">
        <v>22</v>
      </c>
      <c r="I16" s="163">
        <v>40</v>
      </c>
      <c r="J16" s="164" t="s">
        <v>46</v>
      </c>
      <c r="K16" s="165"/>
      <c r="L16" s="163"/>
      <c r="M16" s="166">
        <v>42461</v>
      </c>
      <c r="N16" s="167"/>
      <c r="O16" s="179"/>
      <c r="P16" s="180" t="s">
        <v>64</v>
      </c>
      <c r="Q16" s="168"/>
    </row>
    <row r="17" spans="1:17" s="4" customFormat="1" ht="23.15" customHeight="1">
      <c r="A17" s="159">
        <v>9</v>
      </c>
      <c r="B17" s="160" t="s">
        <v>13</v>
      </c>
      <c r="C17" s="164" t="s">
        <v>47</v>
      </c>
      <c r="D17" s="164" t="s">
        <v>44</v>
      </c>
      <c r="E17" s="164" t="s">
        <v>1452</v>
      </c>
      <c r="F17" s="178" t="s">
        <v>64</v>
      </c>
      <c r="G17" s="161" t="s">
        <v>82</v>
      </c>
      <c r="H17" s="162" t="s">
        <v>24</v>
      </c>
      <c r="I17" s="163">
        <v>40</v>
      </c>
      <c r="J17" s="164" t="s">
        <v>46</v>
      </c>
      <c r="K17" s="165"/>
      <c r="L17" s="163"/>
      <c r="M17" s="166">
        <v>42461</v>
      </c>
      <c r="N17" s="167"/>
      <c r="O17" s="179" t="s">
        <v>2489</v>
      </c>
      <c r="P17" s="180" t="s">
        <v>64</v>
      </c>
      <c r="Q17" s="168"/>
    </row>
    <row r="18" spans="1:17" s="4" customFormat="1" ht="23.15" customHeight="1">
      <c r="A18" s="159">
        <v>10</v>
      </c>
      <c r="B18" s="160" t="s">
        <v>0</v>
      </c>
      <c r="C18" s="164" t="s">
        <v>66</v>
      </c>
      <c r="D18" s="164" t="s">
        <v>44</v>
      </c>
      <c r="E18" s="164" t="s">
        <v>1452</v>
      </c>
      <c r="F18" s="178" t="s">
        <v>64</v>
      </c>
      <c r="G18" s="161" t="s">
        <v>84</v>
      </c>
      <c r="H18" s="162" t="s">
        <v>24</v>
      </c>
      <c r="I18" s="163">
        <v>40</v>
      </c>
      <c r="J18" s="164" t="s">
        <v>46</v>
      </c>
      <c r="K18" s="165"/>
      <c r="L18" s="163"/>
      <c r="M18" s="166">
        <v>42461</v>
      </c>
      <c r="N18" s="167"/>
      <c r="O18" s="179"/>
      <c r="P18" s="180" t="s">
        <v>64</v>
      </c>
      <c r="Q18" s="168"/>
    </row>
    <row r="19" spans="1:17" s="4" customFormat="1" ht="23.15" customHeight="1">
      <c r="A19" s="159">
        <v>11</v>
      </c>
      <c r="B19" s="160" t="s">
        <v>0</v>
      </c>
      <c r="C19" s="164" t="s">
        <v>66</v>
      </c>
      <c r="D19" s="164" t="s">
        <v>44</v>
      </c>
      <c r="E19" s="164" t="s">
        <v>1452</v>
      </c>
      <c r="F19" s="178" t="s">
        <v>64</v>
      </c>
      <c r="G19" s="161" t="s">
        <v>85</v>
      </c>
      <c r="H19" s="162" t="s">
        <v>24</v>
      </c>
      <c r="I19" s="163">
        <v>40</v>
      </c>
      <c r="J19" s="164" t="s">
        <v>46</v>
      </c>
      <c r="K19" s="165"/>
      <c r="L19" s="163"/>
      <c r="M19" s="166">
        <v>42461</v>
      </c>
      <c r="N19" s="167"/>
      <c r="O19" s="179"/>
      <c r="P19" s="180" t="s">
        <v>64</v>
      </c>
      <c r="Q19" s="168"/>
    </row>
    <row r="20" spans="1:17" s="4" customFormat="1" ht="23.15" customHeight="1">
      <c r="A20" s="159">
        <v>12</v>
      </c>
      <c r="B20" s="160" t="s">
        <v>0</v>
      </c>
      <c r="C20" s="164" t="s">
        <v>66</v>
      </c>
      <c r="D20" s="164" t="s">
        <v>44</v>
      </c>
      <c r="E20" s="164" t="s">
        <v>1452</v>
      </c>
      <c r="F20" s="178" t="s">
        <v>64</v>
      </c>
      <c r="G20" s="161" t="s">
        <v>86</v>
      </c>
      <c r="H20" s="162" t="s">
        <v>24</v>
      </c>
      <c r="I20" s="163">
        <v>40</v>
      </c>
      <c r="J20" s="164" t="s">
        <v>46</v>
      </c>
      <c r="K20" s="165"/>
      <c r="L20" s="163"/>
      <c r="M20" s="166">
        <v>42461</v>
      </c>
      <c r="N20" s="167"/>
      <c r="O20" s="179"/>
      <c r="P20" s="180" t="s">
        <v>64</v>
      </c>
      <c r="Q20" s="168"/>
    </row>
    <row r="21" spans="1:17" s="4" customFormat="1" ht="23.15" customHeight="1">
      <c r="A21" s="159">
        <v>13</v>
      </c>
      <c r="B21" s="160" t="s">
        <v>0</v>
      </c>
      <c r="C21" s="164" t="s">
        <v>66</v>
      </c>
      <c r="D21" s="164" t="s">
        <v>44</v>
      </c>
      <c r="E21" s="164" t="s">
        <v>1452</v>
      </c>
      <c r="F21" s="178" t="s">
        <v>64</v>
      </c>
      <c r="G21" s="161" t="s">
        <v>87</v>
      </c>
      <c r="H21" s="162" t="s">
        <v>24</v>
      </c>
      <c r="I21" s="163">
        <v>40</v>
      </c>
      <c r="J21" s="164" t="s">
        <v>46</v>
      </c>
      <c r="K21" s="165"/>
      <c r="L21" s="163"/>
      <c r="M21" s="166">
        <v>42461</v>
      </c>
      <c r="N21" s="167"/>
      <c r="O21" s="179"/>
      <c r="P21" s="180" t="s">
        <v>64</v>
      </c>
      <c r="Q21" s="168"/>
    </row>
    <row r="22" spans="1:17" s="4" customFormat="1" ht="23.15" customHeight="1">
      <c r="A22" s="159">
        <v>14</v>
      </c>
      <c r="B22" s="160" t="s">
        <v>0</v>
      </c>
      <c r="C22" s="164" t="s">
        <v>66</v>
      </c>
      <c r="D22" s="164" t="s">
        <v>44</v>
      </c>
      <c r="E22" s="164" t="s">
        <v>1452</v>
      </c>
      <c r="F22" s="178" t="s">
        <v>64</v>
      </c>
      <c r="G22" s="161" t="s">
        <v>88</v>
      </c>
      <c r="H22" s="162" t="s">
        <v>24</v>
      </c>
      <c r="I22" s="163">
        <v>40</v>
      </c>
      <c r="J22" s="164" t="s">
        <v>46</v>
      </c>
      <c r="K22" s="165"/>
      <c r="L22" s="163"/>
      <c r="M22" s="166">
        <v>42461</v>
      </c>
      <c r="N22" s="167"/>
      <c r="O22" s="179"/>
      <c r="P22" s="180" t="s">
        <v>64</v>
      </c>
      <c r="Q22" s="168"/>
    </row>
    <row r="23" spans="1:17" s="4" customFormat="1" ht="23.15" customHeight="1">
      <c r="A23" s="159">
        <v>15</v>
      </c>
      <c r="B23" s="160" t="s">
        <v>0</v>
      </c>
      <c r="C23" s="164" t="s">
        <v>66</v>
      </c>
      <c r="D23" s="164" t="s">
        <v>44</v>
      </c>
      <c r="E23" s="164" t="s">
        <v>1452</v>
      </c>
      <c r="F23" s="178" t="s">
        <v>64</v>
      </c>
      <c r="G23" s="161" t="s">
        <v>89</v>
      </c>
      <c r="H23" s="162" t="s">
        <v>24</v>
      </c>
      <c r="I23" s="163">
        <v>40</v>
      </c>
      <c r="J23" s="164" t="s">
        <v>46</v>
      </c>
      <c r="K23" s="165"/>
      <c r="L23" s="163"/>
      <c r="M23" s="166">
        <v>42461</v>
      </c>
      <c r="N23" s="167"/>
      <c r="O23" s="179"/>
      <c r="P23" s="180" t="s">
        <v>64</v>
      </c>
      <c r="Q23" s="168"/>
    </row>
    <row r="24" spans="1:17" s="4" customFormat="1" ht="23.15" customHeight="1">
      <c r="A24" s="159">
        <v>16</v>
      </c>
      <c r="B24" s="160" t="s">
        <v>1</v>
      </c>
      <c r="C24" s="164" t="s">
        <v>66</v>
      </c>
      <c r="D24" s="164" t="s">
        <v>21</v>
      </c>
      <c r="E24" s="164" t="s">
        <v>1452</v>
      </c>
      <c r="F24" s="178" t="s">
        <v>64</v>
      </c>
      <c r="G24" s="161" t="s">
        <v>90</v>
      </c>
      <c r="H24" s="162" t="s">
        <v>24</v>
      </c>
      <c r="I24" s="163">
        <v>40</v>
      </c>
      <c r="J24" s="164" t="s">
        <v>46</v>
      </c>
      <c r="K24" s="165"/>
      <c r="L24" s="163"/>
      <c r="M24" s="166">
        <v>42826</v>
      </c>
      <c r="N24" s="167"/>
      <c r="O24" s="179"/>
      <c r="P24" s="180" t="s">
        <v>64</v>
      </c>
      <c r="Q24" s="170"/>
    </row>
    <row r="25" spans="1:17" s="4" customFormat="1" ht="23.15" customHeight="1">
      <c r="A25" s="159">
        <v>17</v>
      </c>
      <c r="B25" s="160" t="s">
        <v>1</v>
      </c>
      <c r="C25" s="164" t="s">
        <v>66</v>
      </c>
      <c r="D25" s="164" t="s">
        <v>26</v>
      </c>
      <c r="E25" s="164" t="s">
        <v>1481</v>
      </c>
      <c r="F25" s="178" t="s">
        <v>64</v>
      </c>
      <c r="G25" s="161" t="s">
        <v>91</v>
      </c>
      <c r="H25" s="162" t="s">
        <v>24</v>
      </c>
      <c r="I25" s="163">
        <v>40</v>
      </c>
      <c r="J25" s="164" t="s">
        <v>46</v>
      </c>
      <c r="K25" s="165"/>
      <c r="L25" s="163"/>
      <c r="M25" s="166">
        <v>42826</v>
      </c>
      <c r="N25" s="167"/>
      <c r="O25" s="179"/>
      <c r="P25" s="180"/>
      <c r="Q25" s="168"/>
    </row>
    <row r="26" spans="1:17" s="4" customFormat="1" ht="23.15" customHeight="1">
      <c r="A26" s="159">
        <v>18</v>
      </c>
      <c r="B26" s="160" t="s">
        <v>1</v>
      </c>
      <c r="C26" s="164" t="s">
        <v>66</v>
      </c>
      <c r="D26" s="164" t="s">
        <v>26</v>
      </c>
      <c r="E26" s="164" t="s">
        <v>1481</v>
      </c>
      <c r="F26" s="178" t="s">
        <v>1585</v>
      </c>
      <c r="G26" s="161" t="s">
        <v>92</v>
      </c>
      <c r="H26" s="162" t="s">
        <v>24</v>
      </c>
      <c r="I26" s="163">
        <v>40</v>
      </c>
      <c r="J26" s="164" t="s">
        <v>46</v>
      </c>
      <c r="K26" s="165"/>
      <c r="L26" s="163"/>
      <c r="M26" s="166">
        <v>42826</v>
      </c>
      <c r="N26" s="167"/>
      <c r="O26" s="179"/>
      <c r="P26" s="180"/>
      <c r="Q26" s="168"/>
    </row>
    <row r="27" spans="1:17" s="4" customFormat="1" ht="23.15" customHeight="1">
      <c r="A27" s="159">
        <v>19</v>
      </c>
      <c r="B27" s="160" t="s">
        <v>1</v>
      </c>
      <c r="C27" s="164" t="s">
        <v>66</v>
      </c>
      <c r="D27" s="164" t="s">
        <v>26</v>
      </c>
      <c r="E27" s="164" t="s">
        <v>1456</v>
      </c>
      <c r="F27" s="178" t="s">
        <v>64</v>
      </c>
      <c r="G27" s="161" t="s">
        <v>93</v>
      </c>
      <c r="H27" s="162" t="s">
        <v>24</v>
      </c>
      <c r="I27" s="163">
        <v>40</v>
      </c>
      <c r="J27" s="164" t="s">
        <v>1582</v>
      </c>
      <c r="K27" s="165"/>
      <c r="L27" s="171"/>
      <c r="M27" s="166">
        <v>42826</v>
      </c>
      <c r="N27" s="167"/>
      <c r="O27" s="179"/>
      <c r="P27" s="180"/>
      <c r="Q27" s="168"/>
    </row>
    <row r="28" spans="1:17" s="4" customFormat="1" ht="23.15" customHeight="1">
      <c r="A28" s="159">
        <v>20</v>
      </c>
      <c r="B28" s="160" t="s">
        <v>62</v>
      </c>
      <c r="C28" s="164" t="s">
        <v>66</v>
      </c>
      <c r="D28" s="164" t="s">
        <v>21</v>
      </c>
      <c r="E28" s="164" t="s">
        <v>1452</v>
      </c>
      <c r="F28" s="178" t="s">
        <v>64</v>
      </c>
      <c r="G28" s="161" t="s">
        <v>94</v>
      </c>
      <c r="H28" s="162" t="s">
        <v>24</v>
      </c>
      <c r="I28" s="163">
        <v>40</v>
      </c>
      <c r="J28" s="164" t="s">
        <v>25</v>
      </c>
      <c r="K28" s="165" t="s">
        <v>99</v>
      </c>
      <c r="L28" s="171">
        <v>42826</v>
      </c>
      <c r="M28" s="166">
        <v>42826</v>
      </c>
      <c r="N28" s="167"/>
      <c r="O28" s="179"/>
      <c r="P28" s="180" t="s">
        <v>64</v>
      </c>
      <c r="Q28" s="168"/>
    </row>
    <row r="29" spans="1:17" s="4" customFormat="1" ht="23.15" customHeight="1">
      <c r="A29" s="159">
        <v>21</v>
      </c>
      <c r="B29" s="160" t="s">
        <v>62</v>
      </c>
      <c r="C29" s="164" t="s">
        <v>66</v>
      </c>
      <c r="D29" s="164" t="s">
        <v>26</v>
      </c>
      <c r="E29" s="164" t="s">
        <v>1481</v>
      </c>
      <c r="F29" s="178" t="s">
        <v>1585</v>
      </c>
      <c r="G29" s="161" t="s">
        <v>95</v>
      </c>
      <c r="H29" s="162" t="s">
        <v>24</v>
      </c>
      <c r="I29" s="163">
        <v>40</v>
      </c>
      <c r="J29" s="164" t="s">
        <v>25</v>
      </c>
      <c r="K29" s="165"/>
      <c r="L29" s="171">
        <v>42826</v>
      </c>
      <c r="M29" s="166">
        <v>42826</v>
      </c>
      <c r="N29" s="167"/>
      <c r="O29" s="179"/>
      <c r="P29" s="180"/>
      <c r="Q29" s="168"/>
    </row>
    <row r="30" spans="1:17" s="4" customFormat="1" ht="23.15" customHeight="1">
      <c r="A30" s="159">
        <v>22</v>
      </c>
      <c r="B30" s="160" t="s">
        <v>14</v>
      </c>
      <c r="C30" s="164" t="s">
        <v>66</v>
      </c>
      <c r="D30" s="164" t="s">
        <v>26</v>
      </c>
      <c r="E30" s="164" t="s">
        <v>1481</v>
      </c>
      <c r="F30" s="178" t="s">
        <v>1585</v>
      </c>
      <c r="G30" s="161" t="s">
        <v>96</v>
      </c>
      <c r="H30" s="162" t="s">
        <v>24</v>
      </c>
      <c r="I30" s="163">
        <v>40</v>
      </c>
      <c r="J30" s="164" t="s">
        <v>25</v>
      </c>
      <c r="K30" s="165"/>
      <c r="L30" s="163"/>
      <c r="M30" s="166">
        <v>42826</v>
      </c>
      <c r="N30" s="167"/>
      <c r="O30" s="179"/>
      <c r="P30" s="180"/>
      <c r="Q30" s="168"/>
    </row>
    <row r="31" spans="1:17" s="4" customFormat="1" ht="23.15" customHeight="1">
      <c r="A31" s="159">
        <v>23</v>
      </c>
      <c r="B31" s="160" t="s">
        <v>100</v>
      </c>
      <c r="C31" s="164" t="s">
        <v>20</v>
      </c>
      <c r="D31" s="164" t="s">
        <v>21</v>
      </c>
      <c r="E31" s="164" t="s">
        <v>1452</v>
      </c>
      <c r="F31" s="178" t="s">
        <v>64</v>
      </c>
      <c r="G31" s="161" t="s">
        <v>96</v>
      </c>
      <c r="H31" s="162" t="s">
        <v>24</v>
      </c>
      <c r="I31" s="163">
        <v>40</v>
      </c>
      <c r="J31" s="164" t="s">
        <v>25</v>
      </c>
      <c r="K31" s="165" t="s">
        <v>83</v>
      </c>
      <c r="L31" s="163"/>
      <c r="M31" s="166">
        <v>42826</v>
      </c>
      <c r="N31" s="167"/>
      <c r="O31" s="179"/>
      <c r="P31" s="180" t="s">
        <v>64</v>
      </c>
      <c r="Q31" s="168"/>
    </row>
    <row r="32" spans="1:17" s="4" customFormat="1" ht="23.15" customHeight="1">
      <c r="A32" s="159">
        <v>24</v>
      </c>
      <c r="B32" s="160" t="s">
        <v>104</v>
      </c>
      <c r="C32" s="164" t="s">
        <v>47</v>
      </c>
      <c r="D32" s="164" t="s">
        <v>44</v>
      </c>
      <c r="E32" s="164" t="s">
        <v>1452</v>
      </c>
      <c r="F32" s="178" t="s">
        <v>64</v>
      </c>
      <c r="G32" s="161" t="s">
        <v>97</v>
      </c>
      <c r="H32" s="162" t="s">
        <v>45</v>
      </c>
      <c r="I32" s="163">
        <v>40</v>
      </c>
      <c r="J32" s="164" t="s">
        <v>49</v>
      </c>
      <c r="K32" s="165" t="s">
        <v>106</v>
      </c>
      <c r="L32" s="163"/>
      <c r="M32" s="166">
        <v>42826</v>
      </c>
      <c r="N32" s="167"/>
      <c r="O32" s="179"/>
      <c r="P32" s="180"/>
      <c r="Q32" s="168"/>
    </row>
    <row r="33" spans="1:17" s="4" customFormat="1" ht="23.15" customHeight="1">
      <c r="A33" s="159">
        <v>25</v>
      </c>
      <c r="B33" s="160" t="s">
        <v>16</v>
      </c>
      <c r="C33" s="164" t="s">
        <v>66</v>
      </c>
      <c r="D33" s="164" t="s">
        <v>44</v>
      </c>
      <c r="E33" s="164" t="s">
        <v>1452</v>
      </c>
      <c r="F33" s="178" t="s">
        <v>64</v>
      </c>
      <c r="G33" s="161" t="s">
        <v>98</v>
      </c>
      <c r="H33" s="162" t="s">
        <v>48</v>
      </c>
      <c r="I33" s="163">
        <v>40</v>
      </c>
      <c r="J33" s="164" t="s">
        <v>49</v>
      </c>
      <c r="K33" s="165"/>
      <c r="L33" s="163"/>
      <c r="M33" s="166">
        <v>42826</v>
      </c>
      <c r="N33" s="167"/>
      <c r="O33" s="179"/>
      <c r="P33" s="180"/>
      <c r="Q33" s="168"/>
    </row>
    <row r="34" spans="1:17" s="4" customFormat="1" ht="22.5" customHeight="1" thickBot="1">
      <c r="A34" s="181" t="s">
        <v>17</v>
      </c>
      <c r="B34" s="182"/>
      <c r="C34" s="151"/>
      <c r="D34" s="151"/>
      <c r="E34" s="151"/>
      <c r="F34" s="39"/>
      <c r="G34" s="151"/>
      <c r="H34" s="151"/>
      <c r="I34" s="152"/>
      <c r="J34" s="151"/>
      <c r="K34" s="152"/>
      <c r="L34" s="152"/>
      <c r="M34" s="172"/>
      <c r="N34" s="173"/>
      <c r="O34" s="152"/>
      <c r="P34" s="39"/>
      <c r="Q34" s="183"/>
    </row>
    <row r="35" spans="1:17" ht="22.5" customHeight="1">
      <c r="B35" s="37"/>
      <c r="C35" s="37"/>
      <c r="D35" s="37"/>
      <c r="E35" s="37"/>
      <c r="F35" s="174"/>
      <c r="G35" s="37"/>
      <c r="H35" s="37"/>
      <c r="I35" s="37"/>
      <c r="J35" s="37"/>
      <c r="K35" s="37"/>
      <c r="L35" s="37"/>
      <c r="M35" s="37"/>
      <c r="Q35" s="175"/>
    </row>
    <row r="36" spans="1:17" ht="18.75" customHeight="1" thickBot="1">
      <c r="B36" s="31"/>
      <c r="C36" s="31"/>
      <c r="D36" s="31"/>
      <c r="E36" s="31"/>
      <c r="F36" s="174"/>
      <c r="G36" s="31"/>
      <c r="H36" s="31"/>
      <c r="I36" s="31"/>
      <c r="J36" s="31"/>
      <c r="K36" s="31"/>
      <c r="L36" s="31"/>
      <c r="N36" s="31"/>
      <c r="O36" s="31"/>
      <c r="Q36" s="175"/>
    </row>
    <row r="37" spans="1:17" ht="120" customHeight="1" thickBot="1">
      <c r="B37" s="359" t="s">
        <v>2484</v>
      </c>
      <c r="C37" s="360"/>
      <c r="D37" s="360"/>
      <c r="E37" s="360"/>
      <c r="F37" s="360"/>
      <c r="G37" s="360"/>
      <c r="H37" s="360"/>
      <c r="I37" s="360"/>
      <c r="J37" s="360"/>
      <c r="K37" s="360"/>
      <c r="L37" s="360"/>
      <c r="M37" s="360"/>
      <c r="N37" s="360"/>
      <c r="O37" s="360"/>
      <c r="P37" s="361"/>
      <c r="Q37" s="175"/>
    </row>
    <row r="38" spans="1:17" ht="12" customHeight="1">
      <c r="B38" s="176"/>
      <c r="C38" s="176"/>
      <c r="D38" s="176"/>
      <c r="E38" s="176"/>
      <c r="F38" s="176"/>
      <c r="G38" s="176"/>
      <c r="H38" s="176"/>
      <c r="I38" s="176"/>
      <c r="J38" s="176"/>
      <c r="K38" s="176"/>
      <c r="L38" s="176"/>
      <c r="M38" s="176"/>
      <c r="N38" s="176"/>
      <c r="O38" s="176"/>
      <c r="P38" s="176"/>
      <c r="Q38" s="175"/>
    </row>
    <row r="39" spans="1:17" ht="12" customHeight="1">
      <c r="B39" s="177"/>
      <c r="C39" s="177"/>
      <c r="D39" s="177"/>
      <c r="E39" s="177"/>
      <c r="F39" s="177"/>
      <c r="G39" s="177"/>
      <c r="H39" s="177"/>
      <c r="I39" s="177"/>
      <c r="J39" s="177"/>
      <c r="K39" s="177"/>
      <c r="L39" s="177"/>
      <c r="M39" s="177"/>
      <c r="N39" s="177"/>
      <c r="O39" s="177"/>
      <c r="P39" s="177"/>
      <c r="Q39" s="175"/>
    </row>
    <row r="40" spans="1:17" ht="12" customHeight="1">
      <c r="B40" s="177"/>
      <c r="C40" s="177"/>
      <c r="D40" s="177"/>
      <c r="E40" s="177"/>
      <c r="F40" s="177"/>
      <c r="G40" s="177"/>
      <c r="H40" s="177"/>
      <c r="I40" s="177"/>
      <c r="J40" s="177"/>
      <c r="K40" s="177"/>
      <c r="L40" s="177"/>
      <c r="M40" s="177"/>
      <c r="N40" s="177"/>
      <c r="O40" s="177"/>
      <c r="P40" s="177"/>
      <c r="Q40" s="175"/>
    </row>
    <row r="41" spans="1:17" ht="12" customHeight="1">
      <c r="B41" s="177"/>
      <c r="C41" s="177"/>
      <c r="D41" s="177"/>
      <c r="E41" s="177"/>
      <c r="F41" s="177"/>
      <c r="G41" s="177"/>
      <c r="H41" s="177"/>
      <c r="I41" s="177"/>
      <c r="J41" s="177"/>
      <c r="K41" s="177"/>
      <c r="L41" s="177"/>
      <c r="M41" s="177"/>
      <c r="N41" s="177"/>
      <c r="O41" s="177"/>
      <c r="P41" s="177"/>
      <c r="Q41" s="175"/>
    </row>
    <row r="42" spans="1:17" ht="12">
      <c r="B42" s="177"/>
      <c r="C42" s="177"/>
      <c r="D42" s="177"/>
      <c r="E42" s="177"/>
      <c r="F42" s="177"/>
      <c r="G42" s="177"/>
      <c r="H42" s="177"/>
      <c r="I42" s="177"/>
      <c r="J42" s="177"/>
      <c r="K42" s="177"/>
      <c r="L42" s="177"/>
      <c r="M42" s="177"/>
      <c r="N42" s="177"/>
      <c r="O42" s="177"/>
      <c r="P42" s="177"/>
      <c r="Q42" s="175"/>
    </row>
    <row r="43" spans="1:17" ht="12">
      <c r="B43" s="177"/>
      <c r="C43" s="177"/>
      <c r="D43" s="177"/>
      <c r="E43" s="177"/>
      <c r="F43" s="177"/>
      <c r="G43" s="177"/>
      <c r="H43" s="177"/>
      <c r="I43" s="177"/>
      <c r="J43" s="177"/>
      <c r="K43" s="177"/>
      <c r="L43" s="177"/>
      <c r="M43" s="177"/>
      <c r="N43" s="177"/>
      <c r="O43" s="177"/>
      <c r="P43" s="177"/>
      <c r="Q43" s="175"/>
    </row>
    <row r="44" spans="1:17" ht="12">
      <c r="B44" s="177"/>
      <c r="C44" s="177"/>
      <c r="D44" s="177"/>
      <c r="E44" s="177"/>
      <c r="F44" s="177"/>
      <c r="G44" s="177"/>
      <c r="H44" s="177"/>
      <c r="I44" s="177"/>
      <c r="J44" s="177"/>
      <c r="K44" s="177"/>
      <c r="L44" s="177"/>
      <c r="M44" s="177"/>
      <c r="N44" s="177"/>
      <c r="O44" s="177"/>
      <c r="P44" s="177"/>
      <c r="Q44" s="175"/>
    </row>
    <row r="45" spans="1:17" ht="18.75" customHeight="1">
      <c r="B45" s="177"/>
      <c r="C45" s="177"/>
      <c r="D45" s="177"/>
      <c r="E45" s="177"/>
      <c r="F45" s="177"/>
      <c r="G45" s="177"/>
      <c r="H45" s="177"/>
      <c r="I45" s="177"/>
      <c r="J45" s="177"/>
      <c r="K45" s="177"/>
      <c r="L45" s="177"/>
      <c r="M45" s="177"/>
      <c r="N45" s="177"/>
      <c r="O45" s="177"/>
      <c r="P45" s="177"/>
      <c r="Q45" s="175"/>
    </row>
    <row r="46" spans="1:17" ht="13.5" customHeight="1">
      <c r="Q46" s="175"/>
    </row>
    <row r="47" spans="1:17" ht="13.5" customHeight="1">
      <c r="Q47" s="175"/>
    </row>
    <row r="48" spans="1:17" ht="13.5" customHeight="1">
      <c r="Q48" s="175"/>
    </row>
    <row r="49" spans="6:17" ht="13.5" customHeight="1">
      <c r="Q49" s="175"/>
    </row>
    <row r="50" spans="6:17" ht="13.5" customHeight="1">
      <c r="Q50" s="175"/>
    </row>
    <row r="51" spans="6:17" ht="13.5" customHeight="1">
      <c r="Q51" s="175"/>
    </row>
    <row r="52" spans="6:17" ht="13.5" customHeight="1">
      <c r="Q52" s="175"/>
    </row>
    <row r="53" spans="6:17" ht="13.5" customHeight="1">
      <c r="Q53" s="175"/>
    </row>
    <row r="54" spans="6:17" ht="19">
      <c r="F54" s="174"/>
      <c r="Q54" s="175"/>
    </row>
    <row r="55" spans="6:17" ht="19">
      <c r="F55" s="174"/>
      <c r="Q55" s="175"/>
    </row>
    <row r="56" spans="6:17" ht="19">
      <c r="F56" s="174"/>
      <c r="Q56" s="175"/>
    </row>
    <row r="57" spans="6:17" ht="19">
      <c r="F57" s="174"/>
      <c r="Q57" s="175"/>
    </row>
    <row r="58" spans="6:17" ht="19">
      <c r="F58" s="174"/>
      <c r="Q58" s="175"/>
    </row>
    <row r="59" spans="6:17" ht="19">
      <c r="F59" s="174"/>
      <c r="Q59" s="175"/>
    </row>
    <row r="60" spans="6:17" ht="19">
      <c r="F60" s="174"/>
      <c r="Q60" s="175"/>
    </row>
    <row r="61" spans="6:17" ht="19">
      <c r="F61" s="174"/>
      <c r="Q61" s="175"/>
    </row>
    <row r="62" spans="6:17" ht="19">
      <c r="F62" s="174"/>
      <c r="Q62" s="175"/>
    </row>
    <row r="63" spans="6:17" ht="19">
      <c r="F63" s="174"/>
      <c r="Q63" s="175"/>
    </row>
    <row r="64" spans="6:17" ht="19">
      <c r="F64" s="174"/>
      <c r="Q64" s="175"/>
    </row>
    <row r="65" spans="6:17" ht="19">
      <c r="F65" s="174"/>
      <c r="Q65" s="175"/>
    </row>
    <row r="66" spans="6:17" ht="19">
      <c r="F66" s="174"/>
      <c r="Q66" s="175"/>
    </row>
    <row r="67" spans="6:17" ht="19">
      <c r="F67" s="174"/>
      <c r="Q67" s="175"/>
    </row>
    <row r="68" spans="6:17" ht="19">
      <c r="F68" s="174"/>
      <c r="Q68" s="175"/>
    </row>
    <row r="69" spans="6:17" ht="19">
      <c r="F69" s="174"/>
      <c r="Q69" s="175"/>
    </row>
    <row r="70" spans="6:17" ht="19">
      <c r="F70" s="174"/>
      <c r="Q70" s="175"/>
    </row>
    <row r="71" spans="6:17" ht="19">
      <c r="F71" s="174"/>
      <c r="Q71" s="175"/>
    </row>
    <row r="72" spans="6:17" ht="19">
      <c r="F72" s="174"/>
      <c r="Q72" s="175"/>
    </row>
    <row r="73" spans="6:17" ht="19">
      <c r="F73" s="174"/>
      <c r="Q73" s="175"/>
    </row>
    <row r="74" spans="6:17" ht="19">
      <c r="F74" s="174"/>
      <c r="Q74" s="175"/>
    </row>
    <row r="75" spans="6:17" ht="19">
      <c r="F75" s="174"/>
      <c r="Q75" s="175"/>
    </row>
    <row r="76" spans="6:17" ht="19">
      <c r="F76" s="174"/>
      <c r="Q76" s="175"/>
    </row>
    <row r="77" spans="6:17" ht="19">
      <c r="F77" s="174"/>
      <c r="Q77" s="175"/>
    </row>
    <row r="78" spans="6:17" ht="19">
      <c r="F78" s="174"/>
      <c r="Q78" s="175"/>
    </row>
    <row r="79" spans="6:17" ht="19">
      <c r="F79" s="174"/>
      <c r="Q79" s="175"/>
    </row>
    <row r="80" spans="6:17" ht="19">
      <c r="F80" s="174"/>
      <c r="Q80" s="175"/>
    </row>
    <row r="81" spans="6:17" ht="19">
      <c r="F81" s="174"/>
      <c r="Q81" s="175"/>
    </row>
    <row r="82" spans="6:17" ht="19">
      <c r="F82" s="174"/>
      <c r="Q82" s="175"/>
    </row>
    <row r="83" spans="6:17" ht="19">
      <c r="F83" s="174"/>
      <c r="Q83" s="175"/>
    </row>
    <row r="84" spans="6:17" ht="19">
      <c r="F84" s="174"/>
    </row>
    <row r="85" spans="6:17" ht="19">
      <c r="F85" s="174"/>
    </row>
    <row r="86" spans="6:17" ht="19">
      <c r="F86" s="174"/>
    </row>
    <row r="87" spans="6:17" ht="19">
      <c r="F87" s="174"/>
    </row>
    <row r="88" spans="6:17" ht="12">
      <c r="F88" s="31"/>
    </row>
    <row r="89" spans="6:17" ht="12">
      <c r="F89" s="31"/>
    </row>
    <row r="90" spans="6:17" ht="12">
      <c r="F90" s="30"/>
    </row>
    <row r="91" spans="6:17" ht="12">
      <c r="F91" s="30"/>
    </row>
    <row r="92" spans="6:17" ht="12">
      <c r="F92" s="8"/>
    </row>
    <row r="93" spans="6:17" ht="12">
      <c r="F93" s="8"/>
    </row>
    <row r="94" spans="6:17" ht="12">
      <c r="F94" s="8"/>
    </row>
    <row r="95" spans="6:17" ht="12">
      <c r="F95" s="8"/>
    </row>
    <row r="100" spans="8:8" s="1" customFormat="1" ht="12">
      <c r="H100" s="57"/>
    </row>
    <row r="101" spans="8:8" s="1" customFormat="1" ht="12">
      <c r="H101" s="57"/>
    </row>
    <row r="102" spans="8:8" s="1" customFormat="1" ht="12">
      <c r="H102" s="57"/>
    </row>
    <row r="103" spans="8:8" s="1" customFormat="1" ht="12">
      <c r="H103" s="57"/>
    </row>
  </sheetData>
  <sheetProtection algorithmName="SHA-512" hashValue="IRSknoWxn8foaFTvSrRVwY0asNG8/yFVeM65q5tKBLVnlhJfEYS/mPx7kBrQF69gDTdicl2c8RGZ4AeVyo7GWQ==" saltValue="fnNij2+YPD6zRv97TbLMRg==" spinCount="100000" sheet="1" selectLockedCells="1"/>
  <mergeCells count="18">
    <mergeCell ref="B37:P37"/>
    <mergeCell ref="L6:L8"/>
    <mergeCell ref="M6:M8"/>
    <mergeCell ref="N6:N8"/>
    <mergeCell ref="O6:O8"/>
    <mergeCell ref="P6:P8"/>
    <mergeCell ref="G6:G8"/>
    <mergeCell ref="H6:H8"/>
    <mergeCell ref="I6:I8"/>
    <mergeCell ref="J6:J8"/>
    <mergeCell ref="K6:K8"/>
    <mergeCell ref="Q6:Q8"/>
    <mergeCell ref="F6:F8"/>
    <mergeCell ref="A6:A8"/>
    <mergeCell ref="B6:B8"/>
    <mergeCell ref="C6:C8"/>
    <mergeCell ref="D6:D8"/>
    <mergeCell ref="E6:E8"/>
  </mergeCells>
  <phoneticPr fontId="1"/>
  <dataValidations count="4">
    <dataValidation type="list" allowBlank="1" showInputMessage="1" sqref="Q9:Q83" xr:uid="{04374FE2-C2C8-4EA5-8817-28730046F5EE}">
      <formula1>"派遣"</formula1>
    </dataValidation>
    <dataValidation type="list" allowBlank="1" showInputMessage="1" showErrorMessage="1" sqref="P9:P33" xr:uid="{3F5992B2-2DBF-4663-AB46-8B7CAD137F69}">
      <formula1>"○,－"</formula1>
    </dataValidation>
    <dataValidation type="list" allowBlank="1" showInputMessage="1" showErrorMessage="1" sqref="F34:F36 F54:F86" xr:uid="{EBCE927C-D85F-414A-A0DD-A8217A8B743C}">
      <formula1>$K$101:$K$102</formula1>
    </dataValidation>
    <dataValidation type="list" allowBlank="1" showInputMessage="1" showErrorMessage="1" sqref="F9:F33" xr:uid="{AC322C62-E312-4529-9FE1-3F9BA2911DC2}">
      <formula1>"○,✕"</formula1>
    </dataValidation>
  </dataValidations>
  <pageMargins left="0.59055118110236227" right="0.31496062992125984" top="0.43307086614173229" bottom="0.35433070866141736" header="0.39370078740157483" footer="0.31496062992125984"/>
  <pageSetup paperSize="9" scale="65" orientation="portrait" cellComments="asDisplayed" r:id="rId1"/>
  <headerFooter alignWithMargins="0"/>
  <colBreaks count="1" manualBreakCount="1">
    <brk id="18" max="5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2060"/>
    <pageSetUpPr fitToPage="1"/>
  </sheetPr>
  <dimension ref="A1:BC121"/>
  <sheetViews>
    <sheetView view="pageBreakPreview" zoomScale="80" zoomScaleNormal="115" zoomScaleSheetLayoutView="80" workbookViewId="0">
      <selection activeCell="A11" sqref="A11"/>
    </sheetView>
  </sheetViews>
  <sheetFormatPr defaultColWidth="8" defaultRowHeight="13"/>
  <cols>
    <col min="1" max="1" width="2.08984375" customWidth="1"/>
    <col min="2" max="2" width="11.36328125" customWidth="1"/>
    <col min="3" max="4" width="5.7265625" customWidth="1"/>
    <col min="5" max="5" width="19.1796875" customWidth="1"/>
    <col min="6" max="6" width="13.81640625" hidden="1" customWidth="1"/>
    <col min="7" max="7" width="12.26953125" customWidth="1"/>
    <col min="8" max="8" width="5" customWidth="1"/>
    <col min="9" max="9" width="5.26953125" customWidth="1"/>
    <col min="10" max="10" width="6.6328125" customWidth="1"/>
    <col min="11" max="11" width="6.90625" customWidth="1"/>
    <col min="12" max="14" width="7.6328125" customWidth="1"/>
    <col min="15" max="15" width="8.7265625" customWidth="1"/>
    <col min="16" max="16" width="7.08984375" customWidth="1"/>
    <col min="17" max="17" width="5.36328125" customWidth="1"/>
    <col min="18" max="18" width="5.36328125" hidden="1" customWidth="1"/>
    <col min="19" max="22" width="6.08984375" customWidth="1"/>
    <col min="23" max="23" width="6.26953125" customWidth="1"/>
    <col min="24" max="34" width="6.26953125" hidden="1" customWidth="1"/>
    <col min="35" max="35" width="6.08984375" customWidth="1"/>
    <col min="36" max="36" width="6.90625" customWidth="1"/>
    <col min="37" max="49" width="0" hidden="1" customWidth="1"/>
    <col min="50" max="50" width="14.7265625" hidden="1" customWidth="1"/>
    <col min="51" max="51" width="15.7265625" hidden="1" customWidth="1"/>
    <col min="52" max="52" width="12.7265625" hidden="1" customWidth="1"/>
    <col min="53" max="53" width="8.453125" hidden="1" customWidth="1"/>
    <col min="54" max="54" width="0" hidden="1" customWidth="1"/>
    <col min="55" max="55" width="20.90625" hidden="1" customWidth="1"/>
    <col min="271" max="271" width="3.36328125" customWidth="1"/>
    <col min="272" max="272" width="8.36328125" customWidth="1"/>
    <col min="273" max="273" width="7" customWidth="1"/>
    <col min="274" max="274" width="5" customWidth="1"/>
    <col min="275" max="275" width="19.36328125" customWidth="1"/>
    <col min="276" max="276" width="5.26953125" bestFit="1" customWidth="1"/>
    <col min="277" max="277" width="5.26953125" customWidth="1"/>
    <col min="278" max="278" width="6.6328125" customWidth="1"/>
    <col min="279" max="279" width="6.90625" customWidth="1"/>
    <col min="280" max="281" width="9.453125" customWidth="1"/>
    <col min="282" max="282" width="8.7265625" customWidth="1"/>
    <col min="527" max="527" width="3.36328125" customWidth="1"/>
    <col min="528" max="528" width="8.36328125" customWidth="1"/>
    <col min="529" max="529" width="7" customWidth="1"/>
    <col min="530" max="530" width="5" customWidth="1"/>
    <col min="531" max="531" width="19.36328125" customWidth="1"/>
    <col min="532" max="532" width="5.26953125" bestFit="1" customWidth="1"/>
    <col min="533" max="533" width="5.26953125" customWidth="1"/>
    <col min="534" max="534" width="6.6328125" customWidth="1"/>
    <col min="535" max="535" width="6.90625" customWidth="1"/>
    <col min="536" max="537" width="9.453125" customWidth="1"/>
    <col min="538" max="538" width="8.7265625" customWidth="1"/>
    <col min="783" max="783" width="3.36328125" customWidth="1"/>
    <col min="784" max="784" width="8.36328125" customWidth="1"/>
    <col min="785" max="785" width="7" customWidth="1"/>
    <col min="786" max="786" width="5" customWidth="1"/>
    <col min="787" max="787" width="19.36328125" customWidth="1"/>
    <col min="788" max="788" width="5.26953125" bestFit="1" customWidth="1"/>
    <col min="789" max="789" width="5.26953125" customWidth="1"/>
    <col min="790" max="790" width="6.6328125" customWidth="1"/>
    <col min="791" max="791" width="6.90625" customWidth="1"/>
    <col min="792" max="793" width="9.453125" customWidth="1"/>
    <col min="794" max="794" width="8.7265625" customWidth="1"/>
    <col min="1039" max="1039" width="3.36328125" customWidth="1"/>
    <col min="1040" max="1040" width="8.36328125" customWidth="1"/>
    <col min="1041" max="1041" width="7" customWidth="1"/>
    <col min="1042" max="1042" width="5" customWidth="1"/>
    <col min="1043" max="1043" width="19.36328125" customWidth="1"/>
    <col min="1044" max="1044" width="5.26953125" bestFit="1" customWidth="1"/>
    <col min="1045" max="1045" width="5.26953125" customWidth="1"/>
    <col min="1046" max="1046" width="6.6328125" customWidth="1"/>
    <col min="1047" max="1047" width="6.90625" customWidth="1"/>
    <col min="1048" max="1049" width="9.453125" customWidth="1"/>
    <col min="1050" max="1050" width="8.7265625" customWidth="1"/>
    <col min="1295" max="1295" width="3.36328125" customWidth="1"/>
    <col min="1296" max="1296" width="8.36328125" customWidth="1"/>
    <col min="1297" max="1297" width="7" customWidth="1"/>
    <col min="1298" max="1298" width="5" customWidth="1"/>
    <col min="1299" max="1299" width="19.36328125" customWidth="1"/>
    <col min="1300" max="1300" width="5.26953125" bestFit="1" customWidth="1"/>
    <col min="1301" max="1301" width="5.26953125" customWidth="1"/>
    <col min="1302" max="1302" width="6.6328125" customWidth="1"/>
    <col min="1303" max="1303" width="6.90625" customWidth="1"/>
    <col min="1304" max="1305" width="9.453125" customWidth="1"/>
    <col min="1306" max="1306" width="8.7265625" customWidth="1"/>
    <col min="1551" max="1551" width="3.36328125" customWidth="1"/>
    <col min="1552" max="1552" width="8.36328125" customWidth="1"/>
    <col min="1553" max="1553" width="7" customWidth="1"/>
    <col min="1554" max="1554" width="5" customWidth="1"/>
    <col min="1555" max="1555" width="19.36328125" customWidth="1"/>
    <col min="1556" max="1556" width="5.26953125" bestFit="1" customWidth="1"/>
    <col min="1557" max="1557" width="5.26953125" customWidth="1"/>
    <col min="1558" max="1558" width="6.6328125" customWidth="1"/>
    <col min="1559" max="1559" width="6.90625" customWidth="1"/>
    <col min="1560" max="1561" width="9.453125" customWidth="1"/>
    <col min="1562" max="1562" width="8.7265625" customWidth="1"/>
    <col min="1807" max="1807" width="3.36328125" customWidth="1"/>
    <col min="1808" max="1808" width="8.36328125" customWidth="1"/>
    <col min="1809" max="1809" width="7" customWidth="1"/>
    <col min="1810" max="1810" width="5" customWidth="1"/>
    <col min="1811" max="1811" width="19.36328125" customWidth="1"/>
    <col min="1812" max="1812" width="5.26953125" bestFit="1" customWidth="1"/>
    <col min="1813" max="1813" width="5.26953125" customWidth="1"/>
    <col min="1814" max="1814" width="6.6328125" customWidth="1"/>
    <col min="1815" max="1815" width="6.90625" customWidth="1"/>
    <col min="1816" max="1817" width="9.453125" customWidth="1"/>
    <col min="1818" max="1818" width="8.7265625" customWidth="1"/>
    <col min="2063" max="2063" width="3.36328125" customWidth="1"/>
    <col min="2064" max="2064" width="8.36328125" customWidth="1"/>
    <col min="2065" max="2065" width="7" customWidth="1"/>
    <col min="2066" max="2066" width="5" customWidth="1"/>
    <col min="2067" max="2067" width="19.36328125" customWidth="1"/>
    <col min="2068" max="2068" width="5.26953125" bestFit="1" customWidth="1"/>
    <col min="2069" max="2069" width="5.26953125" customWidth="1"/>
    <col min="2070" max="2070" width="6.6328125" customWidth="1"/>
    <col min="2071" max="2071" width="6.90625" customWidth="1"/>
    <col min="2072" max="2073" width="9.453125" customWidth="1"/>
    <col min="2074" max="2074" width="8.7265625" customWidth="1"/>
    <col min="2319" max="2319" width="3.36328125" customWidth="1"/>
    <col min="2320" max="2320" width="8.36328125" customWidth="1"/>
    <col min="2321" max="2321" width="7" customWidth="1"/>
    <col min="2322" max="2322" width="5" customWidth="1"/>
    <col min="2323" max="2323" width="19.36328125" customWidth="1"/>
    <col min="2324" max="2324" width="5.26953125" bestFit="1" customWidth="1"/>
    <col min="2325" max="2325" width="5.26953125" customWidth="1"/>
    <col min="2326" max="2326" width="6.6328125" customWidth="1"/>
    <col min="2327" max="2327" width="6.90625" customWidth="1"/>
    <col min="2328" max="2329" width="9.453125" customWidth="1"/>
    <col min="2330" max="2330" width="8.7265625" customWidth="1"/>
    <col min="2575" max="2575" width="3.36328125" customWidth="1"/>
    <col min="2576" max="2576" width="8.36328125" customWidth="1"/>
    <col min="2577" max="2577" width="7" customWidth="1"/>
    <col min="2578" max="2578" width="5" customWidth="1"/>
    <col min="2579" max="2579" width="19.36328125" customWidth="1"/>
    <col min="2580" max="2580" width="5.26953125" bestFit="1" customWidth="1"/>
    <col min="2581" max="2581" width="5.26953125" customWidth="1"/>
    <col min="2582" max="2582" width="6.6328125" customWidth="1"/>
    <col min="2583" max="2583" width="6.90625" customWidth="1"/>
    <col min="2584" max="2585" width="9.453125" customWidth="1"/>
    <col min="2586" max="2586" width="8.7265625" customWidth="1"/>
    <col min="2831" max="2831" width="3.36328125" customWidth="1"/>
    <col min="2832" max="2832" width="8.36328125" customWidth="1"/>
    <col min="2833" max="2833" width="7" customWidth="1"/>
    <col min="2834" max="2834" width="5" customWidth="1"/>
    <col min="2835" max="2835" width="19.36328125" customWidth="1"/>
    <col min="2836" max="2836" width="5.26953125" bestFit="1" customWidth="1"/>
    <col min="2837" max="2837" width="5.26953125" customWidth="1"/>
    <col min="2838" max="2838" width="6.6328125" customWidth="1"/>
    <col min="2839" max="2839" width="6.90625" customWidth="1"/>
    <col min="2840" max="2841" width="9.453125" customWidth="1"/>
    <col min="2842" max="2842" width="8.7265625" customWidth="1"/>
    <col min="3087" max="3087" width="3.36328125" customWidth="1"/>
    <col min="3088" max="3088" width="8.36328125" customWidth="1"/>
    <col min="3089" max="3089" width="7" customWidth="1"/>
    <col min="3090" max="3090" width="5" customWidth="1"/>
    <col min="3091" max="3091" width="19.36328125" customWidth="1"/>
    <col min="3092" max="3092" width="5.26953125" bestFit="1" customWidth="1"/>
    <col min="3093" max="3093" width="5.26953125" customWidth="1"/>
    <col min="3094" max="3094" width="6.6328125" customWidth="1"/>
    <col min="3095" max="3095" width="6.90625" customWidth="1"/>
    <col min="3096" max="3097" width="9.453125" customWidth="1"/>
    <col min="3098" max="3098" width="8.7265625" customWidth="1"/>
    <col min="3343" max="3343" width="3.36328125" customWidth="1"/>
    <col min="3344" max="3344" width="8.36328125" customWidth="1"/>
    <col min="3345" max="3345" width="7" customWidth="1"/>
    <col min="3346" max="3346" width="5" customWidth="1"/>
    <col min="3347" max="3347" width="19.36328125" customWidth="1"/>
    <col min="3348" max="3348" width="5.26953125" bestFit="1" customWidth="1"/>
    <col min="3349" max="3349" width="5.26953125" customWidth="1"/>
    <col min="3350" max="3350" width="6.6328125" customWidth="1"/>
    <col min="3351" max="3351" width="6.90625" customWidth="1"/>
    <col min="3352" max="3353" width="9.453125" customWidth="1"/>
    <col min="3354" max="3354" width="8.7265625" customWidth="1"/>
    <col min="3599" max="3599" width="3.36328125" customWidth="1"/>
    <col min="3600" max="3600" width="8.36328125" customWidth="1"/>
    <col min="3601" max="3601" width="7" customWidth="1"/>
    <col min="3602" max="3602" width="5" customWidth="1"/>
    <col min="3603" max="3603" width="19.36328125" customWidth="1"/>
    <col min="3604" max="3604" width="5.26953125" bestFit="1" customWidth="1"/>
    <col min="3605" max="3605" width="5.26953125" customWidth="1"/>
    <col min="3606" max="3606" width="6.6328125" customWidth="1"/>
    <col min="3607" max="3607" width="6.90625" customWidth="1"/>
    <col min="3608" max="3609" width="9.453125" customWidth="1"/>
    <col min="3610" max="3610" width="8.7265625" customWidth="1"/>
    <col min="3855" max="3855" width="3.36328125" customWidth="1"/>
    <col min="3856" max="3856" width="8.36328125" customWidth="1"/>
    <col min="3857" max="3857" width="7" customWidth="1"/>
    <col min="3858" max="3858" width="5" customWidth="1"/>
    <col min="3859" max="3859" width="19.36328125" customWidth="1"/>
    <col min="3860" max="3860" width="5.26953125" bestFit="1" customWidth="1"/>
    <col min="3861" max="3861" width="5.26953125" customWidth="1"/>
    <col min="3862" max="3862" width="6.6328125" customWidth="1"/>
    <col min="3863" max="3863" width="6.90625" customWidth="1"/>
    <col min="3864" max="3865" width="9.453125" customWidth="1"/>
    <col min="3866" max="3866" width="8.7265625" customWidth="1"/>
    <col min="4111" max="4111" width="3.36328125" customWidth="1"/>
    <col min="4112" max="4112" width="8.36328125" customWidth="1"/>
    <col min="4113" max="4113" width="7" customWidth="1"/>
    <col min="4114" max="4114" width="5" customWidth="1"/>
    <col min="4115" max="4115" width="19.36328125" customWidth="1"/>
    <col min="4116" max="4116" width="5.26953125" bestFit="1" customWidth="1"/>
    <col min="4117" max="4117" width="5.26953125" customWidth="1"/>
    <col min="4118" max="4118" width="6.6328125" customWidth="1"/>
    <col min="4119" max="4119" width="6.90625" customWidth="1"/>
    <col min="4120" max="4121" width="9.453125" customWidth="1"/>
    <col min="4122" max="4122" width="8.7265625" customWidth="1"/>
    <col min="4367" max="4367" width="3.36328125" customWidth="1"/>
    <col min="4368" max="4368" width="8.36328125" customWidth="1"/>
    <col min="4369" max="4369" width="7" customWidth="1"/>
    <col min="4370" max="4370" width="5" customWidth="1"/>
    <col min="4371" max="4371" width="19.36328125" customWidth="1"/>
    <col min="4372" max="4372" width="5.26953125" bestFit="1" customWidth="1"/>
    <col min="4373" max="4373" width="5.26953125" customWidth="1"/>
    <col min="4374" max="4374" width="6.6328125" customWidth="1"/>
    <col min="4375" max="4375" width="6.90625" customWidth="1"/>
    <col min="4376" max="4377" width="9.453125" customWidth="1"/>
    <col min="4378" max="4378" width="8.7265625" customWidth="1"/>
    <col min="4623" max="4623" width="3.36328125" customWidth="1"/>
    <col min="4624" max="4624" width="8.36328125" customWidth="1"/>
    <col min="4625" max="4625" width="7" customWidth="1"/>
    <col min="4626" max="4626" width="5" customWidth="1"/>
    <col min="4627" max="4627" width="19.36328125" customWidth="1"/>
    <col min="4628" max="4628" width="5.26953125" bestFit="1" customWidth="1"/>
    <col min="4629" max="4629" width="5.26953125" customWidth="1"/>
    <col min="4630" max="4630" width="6.6328125" customWidth="1"/>
    <col min="4631" max="4631" width="6.90625" customWidth="1"/>
    <col min="4632" max="4633" width="9.453125" customWidth="1"/>
    <col min="4634" max="4634" width="8.7265625" customWidth="1"/>
    <col min="4879" max="4879" width="3.36328125" customWidth="1"/>
    <col min="4880" max="4880" width="8.36328125" customWidth="1"/>
    <col min="4881" max="4881" width="7" customWidth="1"/>
    <col min="4882" max="4882" width="5" customWidth="1"/>
    <col min="4883" max="4883" width="19.36328125" customWidth="1"/>
    <col min="4884" max="4884" width="5.26953125" bestFit="1" customWidth="1"/>
    <col min="4885" max="4885" width="5.26953125" customWidth="1"/>
    <col min="4886" max="4886" width="6.6328125" customWidth="1"/>
    <col min="4887" max="4887" width="6.90625" customWidth="1"/>
    <col min="4888" max="4889" width="9.453125" customWidth="1"/>
    <col min="4890" max="4890" width="8.7265625" customWidth="1"/>
    <col min="5135" max="5135" width="3.36328125" customWidth="1"/>
    <col min="5136" max="5136" width="8.36328125" customWidth="1"/>
    <col min="5137" max="5137" width="7" customWidth="1"/>
    <col min="5138" max="5138" width="5" customWidth="1"/>
    <col min="5139" max="5139" width="19.36328125" customWidth="1"/>
    <col min="5140" max="5140" width="5.26953125" bestFit="1" customWidth="1"/>
    <col min="5141" max="5141" width="5.26953125" customWidth="1"/>
    <col min="5142" max="5142" width="6.6328125" customWidth="1"/>
    <col min="5143" max="5143" width="6.90625" customWidth="1"/>
    <col min="5144" max="5145" width="9.453125" customWidth="1"/>
    <col min="5146" max="5146" width="8.7265625" customWidth="1"/>
    <col min="5391" max="5391" width="3.36328125" customWidth="1"/>
    <col min="5392" max="5392" width="8.36328125" customWidth="1"/>
    <col min="5393" max="5393" width="7" customWidth="1"/>
    <col min="5394" max="5394" width="5" customWidth="1"/>
    <col min="5395" max="5395" width="19.36328125" customWidth="1"/>
    <col min="5396" max="5396" width="5.26953125" bestFit="1" customWidth="1"/>
    <col min="5397" max="5397" width="5.26953125" customWidth="1"/>
    <col min="5398" max="5398" width="6.6328125" customWidth="1"/>
    <col min="5399" max="5399" width="6.90625" customWidth="1"/>
    <col min="5400" max="5401" width="9.453125" customWidth="1"/>
    <col min="5402" max="5402" width="8.7265625" customWidth="1"/>
    <col min="5647" max="5647" width="3.36328125" customWidth="1"/>
    <col min="5648" max="5648" width="8.36328125" customWidth="1"/>
    <col min="5649" max="5649" width="7" customWidth="1"/>
    <col min="5650" max="5650" width="5" customWidth="1"/>
    <col min="5651" max="5651" width="19.36328125" customWidth="1"/>
    <col min="5652" max="5652" width="5.26953125" bestFit="1" customWidth="1"/>
    <col min="5653" max="5653" width="5.26953125" customWidth="1"/>
    <col min="5654" max="5654" width="6.6328125" customWidth="1"/>
    <col min="5655" max="5655" width="6.90625" customWidth="1"/>
    <col min="5656" max="5657" width="9.453125" customWidth="1"/>
    <col min="5658" max="5658" width="8.7265625" customWidth="1"/>
    <col min="5903" max="5903" width="3.36328125" customWidth="1"/>
    <col min="5904" max="5904" width="8.36328125" customWidth="1"/>
    <col min="5905" max="5905" width="7" customWidth="1"/>
    <col min="5906" max="5906" width="5" customWidth="1"/>
    <col min="5907" max="5907" width="19.36328125" customWidth="1"/>
    <col min="5908" max="5908" width="5.26953125" bestFit="1" customWidth="1"/>
    <col min="5909" max="5909" width="5.26953125" customWidth="1"/>
    <col min="5910" max="5910" width="6.6328125" customWidth="1"/>
    <col min="5911" max="5911" width="6.90625" customWidth="1"/>
    <col min="5912" max="5913" width="9.453125" customWidth="1"/>
    <col min="5914" max="5914" width="8.7265625" customWidth="1"/>
    <col min="6159" max="6159" width="3.36328125" customWidth="1"/>
    <col min="6160" max="6160" width="8.36328125" customWidth="1"/>
    <col min="6161" max="6161" width="7" customWidth="1"/>
    <col min="6162" max="6162" width="5" customWidth="1"/>
    <col min="6163" max="6163" width="19.36328125" customWidth="1"/>
    <col min="6164" max="6164" width="5.26953125" bestFit="1" customWidth="1"/>
    <col min="6165" max="6165" width="5.26953125" customWidth="1"/>
    <col min="6166" max="6166" width="6.6328125" customWidth="1"/>
    <col min="6167" max="6167" width="6.90625" customWidth="1"/>
    <col min="6168" max="6169" width="9.453125" customWidth="1"/>
    <col min="6170" max="6170" width="8.7265625" customWidth="1"/>
    <col min="6415" max="6415" width="3.36328125" customWidth="1"/>
    <col min="6416" max="6416" width="8.36328125" customWidth="1"/>
    <col min="6417" max="6417" width="7" customWidth="1"/>
    <col min="6418" max="6418" width="5" customWidth="1"/>
    <col min="6419" max="6419" width="19.36328125" customWidth="1"/>
    <col min="6420" max="6420" width="5.26953125" bestFit="1" customWidth="1"/>
    <col min="6421" max="6421" width="5.26953125" customWidth="1"/>
    <col min="6422" max="6422" width="6.6328125" customWidth="1"/>
    <col min="6423" max="6423" width="6.90625" customWidth="1"/>
    <col min="6424" max="6425" width="9.453125" customWidth="1"/>
    <col min="6426" max="6426" width="8.7265625" customWidth="1"/>
    <col min="6671" max="6671" width="3.36328125" customWidth="1"/>
    <col min="6672" max="6672" width="8.36328125" customWidth="1"/>
    <col min="6673" max="6673" width="7" customWidth="1"/>
    <col min="6674" max="6674" width="5" customWidth="1"/>
    <col min="6675" max="6675" width="19.36328125" customWidth="1"/>
    <col min="6676" max="6676" width="5.26953125" bestFit="1" customWidth="1"/>
    <col min="6677" max="6677" width="5.26953125" customWidth="1"/>
    <col min="6678" max="6678" width="6.6328125" customWidth="1"/>
    <col min="6679" max="6679" width="6.90625" customWidth="1"/>
    <col min="6680" max="6681" width="9.453125" customWidth="1"/>
    <col min="6682" max="6682" width="8.7265625" customWidth="1"/>
    <col min="6927" max="6927" width="3.36328125" customWidth="1"/>
    <col min="6928" max="6928" width="8.36328125" customWidth="1"/>
    <col min="6929" max="6929" width="7" customWidth="1"/>
    <col min="6930" max="6930" width="5" customWidth="1"/>
    <col min="6931" max="6931" width="19.36328125" customWidth="1"/>
    <col min="6932" max="6932" width="5.26953125" bestFit="1" customWidth="1"/>
    <col min="6933" max="6933" width="5.26953125" customWidth="1"/>
    <col min="6934" max="6934" width="6.6328125" customWidth="1"/>
    <col min="6935" max="6935" width="6.90625" customWidth="1"/>
    <col min="6936" max="6937" width="9.453125" customWidth="1"/>
    <col min="6938" max="6938" width="8.7265625" customWidth="1"/>
    <col min="7183" max="7183" width="3.36328125" customWidth="1"/>
    <col min="7184" max="7184" width="8.36328125" customWidth="1"/>
    <col min="7185" max="7185" width="7" customWidth="1"/>
    <col min="7186" max="7186" width="5" customWidth="1"/>
    <col min="7187" max="7187" width="19.36328125" customWidth="1"/>
    <col min="7188" max="7188" width="5.26953125" bestFit="1" customWidth="1"/>
    <col min="7189" max="7189" width="5.26953125" customWidth="1"/>
    <col min="7190" max="7190" width="6.6328125" customWidth="1"/>
    <col min="7191" max="7191" width="6.90625" customWidth="1"/>
    <col min="7192" max="7193" width="9.453125" customWidth="1"/>
    <col min="7194" max="7194" width="8.7265625" customWidth="1"/>
    <col min="7439" max="7439" width="3.36328125" customWidth="1"/>
    <col min="7440" max="7440" width="8.36328125" customWidth="1"/>
    <col min="7441" max="7441" width="7" customWidth="1"/>
    <col min="7442" max="7442" width="5" customWidth="1"/>
    <col min="7443" max="7443" width="19.36328125" customWidth="1"/>
    <col min="7444" max="7444" width="5.26953125" bestFit="1" customWidth="1"/>
    <col min="7445" max="7445" width="5.26953125" customWidth="1"/>
    <col min="7446" max="7446" width="6.6328125" customWidth="1"/>
    <col min="7447" max="7447" width="6.90625" customWidth="1"/>
    <col min="7448" max="7449" width="9.453125" customWidth="1"/>
    <col min="7450" max="7450" width="8.7265625" customWidth="1"/>
    <col min="7695" max="7695" width="3.36328125" customWidth="1"/>
    <col min="7696" max="7696" width="8.36328125" customWidth="1"/>
    <col min="7697" max="7697" width="7" customWidth="1"/>
    <col min="7698" max="7698" width="5" customWidth="1"/>
    <col min="7699" max="7699" width="19.36328125" customWidth="1"/>
    <col min="7700" max="7700" width="5.26953125" bestFit="1" customWidth="1"/>
    <col min="7701" max="7701" width="5.26953125" customWidth="1"/>
    <col min="7702" max="7702" width="6.6328125" customWidth="1"/>
    <col min="7703" max="7703" width="6.90625" customWidth="1"/>
    <col min="7704" max="7705" width="9.453125" customWidth="1"/>
    <col min="7706" max="7706" width="8.7265625" customWidth="1"/>
    <col min="7951" max="7951" width="3.36328125" customWidth="1"/>
    <col min="7952" max="7952" width="8.36328125" customWidth="1"/>
    <col min="7953" max="7953" width="7" customWidth="1"/>
    <col min="7954" max="7954" width="5" customWidth="1"/>
    <col min="7955" max="7955" width="19.36328125" customWidth="1"/>
    <col min="7956" max="7956" width="5.26953125" bestFit="1" customWidth="1"/>
    <col min="7957" max="7957" width="5.26953125" customWidth="1"/>
    <col min="7958" max="7958" width="6.6328125" customWidth="1"/>
    <col min="7959" max="7959" width="6.90625" customWidth="1"/>
    <col min="7960" max="7961" width="9.453125" customWidth="1"/>
    <col min="7962" max="7962" width="8.7265625" customWidth="1"/>
    <col min="8207" max="8207" width="3.36328125" customWidth="1"/>
    <col min="8208" max="8208" width="8.36328125" customWidth="1"/>
    <col min="8209" max="8209" width="7" customWidth="1"/>
    <col min="8210" max="8210" width="5" customWidth="1"/>
    <col min="8211" max="8211" width="19.36328125" customWidth="1"/>
    <col min="8212" max="8212" width="5.26953125" bestFit="1" customWidth="1"/>
    <col min="8213" max="8213" width="5.26953125" customWidth="1"/>
    <col min="8214" max="8214" width="6.6328125" customWidth="1"/>
    <col min="8215" max="8215" width="6.90625" customWidth="1"/>
    <col min="8216" max="8217" width="9.453125" customWidth="1"/>
    <col min="8218" max="8218" width="8.7265625" customWidth="1"/>
    <col min="8463" max="8463" width="3.36328125" customWidth="1"/>
    <col min="8464" max="8464" width="8.36328125" customWidth="1"/>
    <col min="8465" max="8465" width="7" customWidth="1"/>
    <col min="8466" max="8466" width="5" customWidth="1"/>
    <col min="8467" max="8467" width="19.36328125" customWidth="1"/>
    <col min="8468" max="8468" width="5.26953125" bestFit="1" customWidth="1"/>
    <col min="8469" max="8469" width="5.26953125" customWidth="1"/>
    <col min="8470" max="8470" width="6.6328125" customWidth="1"/>
    <col min="8471" max="8471" width="6.90625" customWidth="1"/>
    <col min="8472" max="8473" width="9.453125" customWidth="1"/>
    <col min="8474" max="8474" width="8.7265625" customWidth="1"/>
    <col min="8719" max="8719" width="3.36328125" customWidth="1"/>
    <col min="8720" max="8720" width="8.36328125" customWidth="1"/>
    <col min="8721" max="8721" width="7" customWidth="1"/>
    <col min="8722" max="8722" width="5" customWidth="1"/>
    <col min="8723" max="8723" width="19.36328125" customWidth="1"/>
    <col min="8724" max="8724" width="5.26953125" bestFit="1" customWidth="1"/>
    <col min="8725" max="8725" width="5.26953125" customWidth="1"/>
    <col min="8726" max="8726" width="6.6328125" customWidth="1"/>
    <col min="8727" max="8727" width="6.90625" customWidth="1"/>
    <col min="8728" max="8729" width="9.453125" customWidth="1"/>
    <col min="8730" max="8730" width="8.7265625" customWidth="1"/>
    <col min="8975" max="8975" width="3.36328125" customWidth="1"/>
    <col min="8976" max="8976" width="8.36328125" customWidth="1"/>
    <col min="8977" max="8977" width="7" customWidth="1"/>
    <col min="8978" max="8978" width="5" customWidth="1"/>
    <col min="8979" max="8979" width="19.36328125" customWidth="1"/>
    <col min="8980" max="8980" width="5.26953125" bestFit="1" customWidth="1"/>
    <col min="8981" max="8981" width="5.26953125" customWidth="1"/>
    <col min="8982" max="8982" width="6.6328125" customWidth="1"/>
    <col min="8983" max="8983" width="6.90625" customWidth="1"/>
    <col min="8984" max="8985" width="9.453125" customWidth="1"/>
    <col min="8986" max="8986" width="8.7265625" customWidth="1"/>
    <col min="9231" max="9231" width="3.36328125" customWidth="1"/>
    <col min="9232" max="9232" width="8.36328125" customWidth="1"/>
    <col min="9233" max="9233" width="7" customWidth="1"/>
    <col min="9234" max="9234" width="5" customWidth="1"/>
    <col min="9235" max="9235" width="19.36328125" customWidth="1"/>
    <col min="9236" max="9236" width="5.26953125" bestFit="1" customWidth="1"/>
    <col min="9237" max="9237" width="5.26953125" customWidth="1"/>
    <col min="9238" max="9238" width="6.6328125" customWidth="1"/>
    <col min="9239" max="9239" width="6.90625" customWidth="1"/>
    <col min="9240" max="9241" width="9.453125" customWidth="1"/>
    <col min="9242" max="9242" width="8.7265625" customWidth="1"/>
    <col min="9487" max="9487" width="3.36328125" customWidth="1"/>
    <col min="9488" max="9488" width="8.36328125" customWidth="1"/>
    <col min="9489" max="9489" width="7" customWidth="1"/>
    <col min="9490" max="9490" width="5" customWidth="1"/>
    <col min="9491" max="9491" width="19.36328125" customWidth="1"/>
    <col min="9492" max="9492" width="5.26953125" bestFit="1" customWidth="1"/>
    <col min="9493" max="9493" width="5.26953125" customWidth="1"/>
    <col min="9494" max="9494" width="6.6328125" customWidth="1"/>
    <col min="9495" max="9495" width="6.90625" customWidth="1"/>
    <col min="9496" max="9497" width="9.453125" customWidth="1"/>
    <col min="9498" max="9498" width="8.7265625" customWidth="1"/>
    <col min="9743" max="9743" width="3.36328125" customWidth="1"/>
    <col min="9744" max="9744" width="8.36328125" customWidth="1"/>
    <col min="9745" max="9745" width="7" customWidth="1"/>
    <col min="9746" max="9746" width="5" customWidth="1"/>
    <col min="9747" max="9747" width="19.36328125" customWidth="1"/>
    <col min="9748" max="9748" width="5.26953125" bestFit="1" customWidth="1"/>
    <col min="9749" max="9749" width="5.26953125" customWidth="1"/>
    <col min="9750" max="9750" width="6.6328125" customWidth="1"/>
    <col min="9751" max="9751" width="6.90625" customWidth="1"/>
    <col min="9752" max="9753" width="9.453125" customWidth="1"/>
    <col min="9754" max="9754" width="8.7265625" customWidth="1"/>
    <col min="9999" max="9999" width="3.36328125" customWidth="1"/>
    <col min="10000" max="10000" width="8.36328125" customWidth="1"/>
    <col min="10001" max="10001" width="7" customWidth="1"/>
    <col min="10002" max="10002" width="5" customWidth="1"/>
    <col min="10003" max="10003" width="19.36328125" customWidth="1"/>
    <col min="10004" max="10004" width="5.26953125" bestFit="1" customWidth="1"/>
    <col min="10005" max="10005" width="5.26953125" customWidth="1"/>
    <col min="10006" max="10006" width="6.6328125" customWidth="1"/>
    <col min="10007" max="10007" width="6.90625" customWidth="1"/>
    <col min="10008" max="10009" width="9.453125" customWidth="1"/>
    <col min="10010" max="10010" width="8.7265625" customWidth="1"/>
    <col min="10255" max="10255" width="3.36328125" customWidth="1"/>
    <col min="10256" max="10256" width="8.36328125" customWidth="1"/>
    <col min="10257" max="10257" width="7" customWidth="1"/>
    <col min="10258" max="10258" width="5" customWidth="1"/>
    <col min="10259" max="10259" width="19.36328125" customWidth="1"/>
    <col min="10260" max="10260" width="5.26953125" bestFit="1" customWidth="1"/>
    <col min="10261" max="10261" width="5.26953125" customWidth="1"/>
    <col min="10262" max="10262" width="6.6328125" customWidth="1"/>
    <col min="10263" max="10263" width="6.90625" customWidth="1"/>
    <col min="10264" max="10265" width="9.453125" customWidth="1"/>
    <col min="10266" max="10266" width="8.7265625" customWidth="1"/>
    <col min="10511" max="10511" width="3.36328125" customWidth="1"/>
    <col min="10512" max="10512" width="8.36328125" customWidth="1"/>
    <col min="10513" max="10513" width="7" customWidth="1"/>
    <col min="10514" max="10514" width="5" customWidth="1"/>
    <col min="10515" max="10515" width="19.36328125" customWidth="1"/>
    <col min="10516" max="10516" width="5.26953125" bestFit="1" customWidth="1"/>
    <col min="10517" max="10517" width="5.26953125" customWidth="1"/>
    <col min="10518" max="10518" width="6.6328125" customWidth="1"/>
    <col min="10519" max="10519" width="6.90625" customWidth="1"/>
    <col min="10520" max="10521" width="9.453125" customWidth="1"/>
    <col min="10522" max="10522" width="8.7265625" customWidth="1"/>
    <col min="10767" max="10767" width="3.36328125" customWidth="1"/>
    <col min="10768" max="10768" width="8.36328125" customWidth="1"/>
    <col min="10769" max="10769" width="7" customWidth="1"/>
    <col min="10770" max="10770" width="5" customWidth="1"/>
    <col min="10771" max="10771" width="19.36328125" customWidth="1"/>
    <col min="10772" max="10772" width="5.26953125" bestFit="1" customWidth="1"/>
    <col min="10773" max="10773" width="5.26953125" customWidth="1"/>
    <col min="10774" max="10774" width="6.6328125" customWidth="1"/>
    <col min="10775" max="10775" width="6.90625" customWidth="1"/>
    <col min="10776" max="10777" width="9.453125" customWidth="1"/>
    <col min="10778" max="10778" width="8.7265625" customWidth="1"/>
    <col min="11023" max="11023" width="3.36328125" customWidth="1"/>
    <col min="11024" max="11024" width="8.36328125" customWidth="1"/>
    <col min="11025" max="11025" width="7" customWidth="1"/>
    <col min="11026" max="11026" width="5" customWidth="1"/>
    <col min="11027" max="11027" width="19.36328125" customWidth="1"/>
    <col min="11028" max="11028" width="5.26953125" bestFit="1" customWidth="1"/>
    <col min="11029" max="11029" width="5.26953125" customWidth="1"/>
    <col min="11030" max="11030" width="6.6328125" customWidth="1"/>
    <col min="11031" max="11031" width="6.90625" customWidth="1"/>
    <col min="11032" max="11033" width="9.453125" customWidth="1"/>
    <col min="11034" max="11034" width="8.7265625" customWidth="1"/>
    <col min="11279" max="11279" width="3.36328125" customWidth="1"/>
    <col min="11280" max="11280" width="8.36328125" customWidth="1"/>
    <col min="11281" max="11281" width="7" customWidth="1"/>
    <col min="11282" max="11282" width="5" customWidth="1"/>
    <col min="11283" max="11283" width="19.36328125" customWidth="1"/>
    <col min="11284" max="11284" width="5.26953125" bestFit="1" customWidth="1"/>
    <col min="11285" max="11285" width="5.26953125" customWidth="1"/>
    <col min="11286" max="11286" width="6.6328125" customWidth="1"/>
    <col min="11287" max="11287" width="6.90625" customWidth="1"/>
    <col min="11288" max="11289" width="9.453125" customWidth="1"/>
    <col min="11290" max="11290" width="8.7265625" customWidth="1"/>
    <col min="11535" max="11535" width="3.36328125" customWidth="1"/>
    <col min="11536" max="11536" width="8.36328125" customWidth="1"/>
    <col min="11537" max="11537" width="7" customWidth="1"/>
    <col min="11538" max="11538" width="5" customWidth="1"/>
    <col min="11539" max="11539" width="19.36328125" customWidth="1"/>
    <col min="11540" max="11540" width="5.26953125" bestFit="1" customWidth="1"/>
    <col min="11541" max="11541" width="5.26953125" customWidth="1"/>
    <col min="11542" max="11542" width="6.6328125" customWidth="1"/>
    <col min="11543" max="11543" width="6.90625" customWidth="1"/>
    <col min="11544" max="11545" width="9.453125" customWidth="1"/>
    <col min="11546" max="11546" width="8.7265625" customWidth="1"/>
    <col min="11791" max="11791" width="3.36328125" customWidth="1"/>
    <col min="11792" max="11792" width="8.36328125" customWidth="1"/>
    <col min="11793" max="11793" width="7" customWidth="1"/>
    <col min="11794" max="11794" width="5" customWidth="1"/>
    <col min="11795" max="11795" width="19.36328125" customWidth="1"/>
    <col min="11796" max="11796" width="5.26953125" bestFit="1" customWidth="1"/>
    <col min="11797" max="11797" width="5.26953125" customWidth="1"/>
    <col min="11798" max="11798" width="6.6328125" customWidth="1"/>
    <col min="11799" max="11799" width="6.90625" customWidth="1"/>
    <col min="11800" max="11801" width="9.453125" customWidth="1"/>
    <col min="11802" max="11802" width="8.7265625" customWidth="1"/>
    <col min="12047" max="12047" width="3.36328125" customWidth="1"/>
    <col min="12048" max="12048" width="8.36328125" customWidth="1"/>
    <col min="12049" max="12049" width="7" customWidth="1"/>
    <col min="12050" max="12050" width="5" customWidth="1"/>
    <col min="12051" max="12051" width="19.36328125" customWidth="1"/>
    <col min="12052" max="12052" width="5.26953125" bestFit="1" customWidth="1"/>
    <col min="12053" max="12053" width="5.26953125" customWidth="1"/>
    <col min="12054" max="12054" width="6.6328125" customWidth="1"/>
    <col min="12055" max="12055" width="6.90625" customWidth="1"/>
    <col min="12056" max="12057" width="9.453125" customWidth="1"/>
    <col min="12058" max="12058" width="8.7265625" customWidth="1"/>
    <col min="12303" max="12303" width="3.36328125" customWidth="1"/>
    <col min="12304" max="12304" width="8.36328125" customWidth="1"/>
    <col min="12305" max="12305" width="7" customWidth="1"/>
    <col min="12306" max="12306" width="5" customWidth="1"/>
    <col min="12307" max="12307" width="19.36328125" customWidth="1"/>
    <col min="12308" max="12308" width="5.26953125" bestFit="1" customWidth="1"/>
    <col min="12309" max="12309" width="5.26953125" customWidth="1"/>
    <col min="12310" max="12310" width="6.6328125" customWidth="1"/>
    <col min="12311" max="12311" width="6.90625" customWidth="1"/>
    <col min="12312" max="12313" width="9.453125" customWidth="1"/>
    <col min="12314" max="12314" width="8.7265625" customWidth="1"/>
    <col min="12559" max="12559" width="3.36328125" customWidth="1"/>
    <col min="12560" max="12560" width="8.36328125" customWidth="1"/>
    <col min="12561" max="12561" width="7" customWidth="1"/>
    <col min="12562" max="12562" width="5" customWidth="1"/>
    <col min="12563" max="12563" width="19.36328125" customWidth="1"/>
    <col min="12564" max="12564" width="5.26953125" bestFit="1" customWidth="1"/>
    <col min="12565" max="12565" width="5.26953125" customWidth="1"/>
    <col min="12566" max="12566" width="6.6328125" customWidth="1"/>
    <col min="12567" max="12567" width="6.90625" customWidth="1"/>
    <col min="12568" max="12569" width="9.453125" customWidth="1"/>
    <col min="12570" max="12570" width="8.7265625" customWidth="1"/>
    <col min="12815" max="12815" width="3.36328125" customWidth="1"/>
    <col min="12816" max="12816" width="8.36328125" customWidth="1"/>
    <col min="12817" max="12817" width="7" customWidth="1"/>
    <col min="12818" max="12818" width="5" customWidth="1"/>
    <col min="12819" max="12819" width="19.36328125" customWidth="1"/>
    <col min="12820" max="12820" width="5.26953125" bestFit="1" customWidth="1"/>
    <col min="12821" max="12821" width="5.26953125" customWidth="1"/>
    <col min="12822" max="12822" width="6.6328125" customWidth="1"/>
    <col min="12823" max="12823" width="6.90625" customWidth="1"/>
    <col min="12824" max="12825" width="9.453125" customWidth="1"/>
    <col min="12826" max="12826" width="8.7265625" customWidth="1"/>
    <col min="13071" max="13071" width="3.36328125" customWidth="1"/>
    <col min="13072" max="13072" width="8.36328125" customWidth="1"/>
    <col min="13073" max="13073" width="7" customWidth="1"/>
    <col min="13074" max="13074" width="5" customWidth="1"/>
    <col min="13075" max="13075" width="19.36328125" customWidth="1"/>
    <col min="13076" max="13076" width="5.26953125" bestFit="1" customWidth="1"/>
    <col min="13077" max="13077" width="5.26953125" customWidth="1"/>
    <col min="13078" max="13078" width="6.6328125" customWidth="1"/>
    <col min="13079" max="13079" width="6.90625" customWidth="1"/>
    <col min="13080" max="13081" width="9.453125" customWidth="1"/>
    <col min="13082" max="13082" width="8.7265625" customWidth="1"/>
    <col min="13327" max="13327" width="3.36328125" customWidth="1"/>
    <col min="13328" max="13328" width="8.36328125" customWidth="1"/>
    <col min="13329" max="13329" width="7" customWidth="1"/>
    <col min="13330" max="13330" width="5" customWidth="1"/>
    <col min="13331" max="13331" width="19.36328125" customWidth="1"/>
    <col min="13332" max="13332" width="5.26953125" bestFit="1" customWidth="1"/>
    <col min="13333" max="13333" width="5.26953125" customWidth="1"/>
    <col min="13334" max="13334" width="6.6328125" customWidth="1"/>
    <col min="13335" max="13335" width="6.90625" customWidth="1"/>
    <col min="13336" max="13337" width="9.453125" customWidth="1"/>
    <col min="13338" max="13338" width="8.7265625" customWidth="1"/>
    <col min="13583" max="13583" width="3.36328125" customWidth="1"/>
    <col min="13584" max="13584" width="8.36328125" customWidth="1"/>
    <col min="13585" max="13585" width="7" customWidth="1"/>
    <col min="13586" max="13586" width="5" customWidth="1"/>
    <col min="13587" max="13587" width="19.36328125" customWidth="1"/>
    <col min="13588" max="13588" width="5.26953125" bestFit="1" customWidth="1"/>
    <col min="13589" max="13589" width="5.26953125" customWidth="1"/>
    <col min="13590" max="13590" width="6.6328125" customWidth="1"/>
    <col min="13591" max="13591" width="6.90625" customWidth="1"/>
    <col min="13592" max="13593" width="9.453125" customWidth="1"/>
    <col min="13594" max="13594" width="8.7265625" customWidth="1"/>
    <col min="13839" max="13839" width="3.36328125" customWidth="1"/>
    <col min="13840" max="13840" width="8.36328125" customWidth="1"/>
    <col min="13841" max="13841" width="7" customWidth="1"/>
    <col min="13842" max="13842" width="5" customWidth="1"/>
    <col min="13843" max="13843" width="19.36328125" customWidth="1"/>
    <col min="13844" max="13844" width="5.26953125" bestFit="1" customWidth="1"/>
    <col min="13845" max="13845" width="5.26953125" customWidth="1"/>
    <col min="13846" max="13846" width="6.6328125" customWidth="1"/>
    <col min="13847" max="13847" width="6.90625" customWidth="1"/>
    <col min="13848" max="13849" width="9.453125" customWidth="1"/>
    <col min="13850" max="13850" width="8.7265625" customWidth="1"/>
    <col min="14095" max="14095" width="3.36328125" customWidth="1"/>
    <col min="14096" max="14096" width="8.36328125" customWidth="1"/>
    <col min="14097" max="14097" width="7" customWidth="1"/>
    <col min="14098" max="14098" width="5" customWidth="1"/>
    <col min="14099" max="14099" width="19.36328125" customWidth="1"/>
    <col min="14100" max="14100" width="5.26953125" bestFit="1" customWidth="1"/>
    <col min="14101" max="14101" width="5.26953125" customWidth="1"/>
    <col min="14102" max="14102" width="6.6328125" customWidth="1"/>
    <col min="14103" max="14103" width="6.90625" customWidth="1"/>
    <col min="14104" max="14105" width="9.453125" customWidth="1"/>
    <col min="14106" max="14106" width="8.7265625" customWidth="1"/>
    <col min="14351" max="14351" width="3.36328125" customWidth="1"/>
    <col min="14352" max="14352" width="8.36328125" customWidth="1"/>
    <col min="14353" max="14353" width="7" customWidth="1"/>
    <col min="14354" max="14354" width="5" customWidth="1"/>
    <col min="14355" max="14355" width="19.36328125" customWidth="1"/>
    <col min="14356" max="14356" width="5.26953125" bestFit="1" customWidth="1"/>
    <col min="14357" max="14357" width="5.26953125" customWidth="1"/>
    <col min="14358" max="14358" width="6.6328125" customWidth="1"/>
    <col min="14359" max="14359" width="6.90625" customWidth="1"/>
    <col min="14360" max="14361" width="9.453125" customWidth="1"/>
    <col min="14362" max="14362" width="8.7265625" customWidth="1"/>
    <col min="14607" max="14607" width="3.36328125" customWidth="1"/>
    <col min="14608" max="14608" width="8.36328125" customWidth="1"/>
    <col min="14609" max="14609" width="7" customWidth="1"/>
    <col min="14610" max="14610" width="5" customWidth="1"/>
    <col min="14611" max="14611" width="19.36328125" customWidth="1"/>
    <col min="14612" max="14612" width="5.26953125" bestFit="1" customWidth="1"/>
    <col min="14613" max="14613" width="5.26953125" customWidth="1"/>
    <col min="14614" max="14614" width="6.6328125" customWidth="1"/>
    <col min="14615" max="14615" width="6.90625" customWidth="1"/>
    <col min="14616" max="14617" width="9.453125" customWidth="1"/>
    <col min="14618" max="14618" width="8.7265625" customWidth="1"/>
    <col min="14863" max="14863" width="3.36328125" customWidth="1"/>
    <col min="14864" max="14864" width="8.36328125" customWidth="1"/>
    <col min="14865" max="14865" width="7" customWidth="1"/>
    <col min="14866" max="14866" width="5" customWidth="1"/>
    <col min="14867" max="14867" width="19.36328125" customWidth="1"/>
    <col min="14868" max="14868" width="5.26953125" bestFit="1" customWidth="1"/>
    <col min="14869" max="14869" width="5.26953125" customWidth="1"/>
    <col min="14870" max="14870" width="6.6328125" customWidth="1"/>
    <col min="14871" max="14871" width="6.90625" customWidth="1"/>
    <col min="14872" max="14873" width="9.453125" customWidth="1"/>
    <col min="14874" max="14874" width="8.7265625" customWidth="1"/>
    <col min="15119" max="15119" width="3.36328125" customWidth="1"/>
    <col min="15120" max="15120" width="8.36328125" customWidth="1"/>
    <col min="15121" max="15121" width="7" customWidth="1"/>
    <col min="15122" max="15122" width="5" customWidth="1"/>
    <col min="15123" max="15123" width="19.36328125" customWidth="1"/>
    <col min="15124" max="15124" width="5.26953125" bestFit="1" customWidth="1"/>
    <col min="15125" max="15125" width="5.26953125" customWidth="1"/>
    <col min="15126" max="15126" width="6.6328125" customWidth="1"/>
    <col min="15127" max="15127" width="6.90625" customWidth="1"/>
    <col min="15128" max="15129" width="9.453125" customWidth="1"/>
    <col min="15130" max="15130" width="8.7265625" customWidth="1"/>
    <col min="15375" max="15375" width="3.36328125" customWidth="1"/>
    <col min="15376" max="15376" width="8.36328125" customWidth="1"/>
    <col min="15377" max="15377" width="7" customWidth="1"/>
    <col min="15378" max="15378" width="5" customWidth="1"/>
    <col min="15379" max="15379" width="19.36328125" customWidth="1"/>
    <col min="15380" max="15380" width="5.26953125" bestFit="1" customWidth="1"/>
    <col min="15381" max="15381" width="5.26953125" customWidth="1"/>
    <col min="15382" max="15382" width="6.6328125" customWidth="1"/>
    <col min="15383" max="15383" width="6.90625" customWidth="1"/>
    <col min="15384" max="15385" width="9.453125" customWidth="1"/>
    <col min="15386" max="15386" width="8.7265625" customWidth="1"/>
    <col min="15631" max="15631" width="3.36328125" customWidth="1"/>
    <col min="15632" max="15632" width="8.36328125" customWidth="1"/>
    <col min="15633" max="15633" width="7" customWidth="1"/>
    <col min="15634" max="15634" width="5" customWidth="1"/>
    <col min="15635" max="15635" width="19.36328125" customWidth="1"/>
    <col min="15636" max="15636" width="5.26953125" bestFit="1" customWidth="1"/>
    <col min="15637" max="15637" width="5.26953125" customWidth="1"/>
    <col min="15638" max="15638" width="6.6328125" customWidth="1"/>
    <col min="15639" max="15639" width="6.90625" customWidth="1"/>
    <col min="15640" max="15641" width="9.453125" customWidth="1"/>
    <col min="15642" max="15642" width="8.7265625" customWidth="1"/>
    <col min="15887" max="15887" width="3.36328125" customWidth="1"/>
    <col min="15888" max="15888" width="8.36328125" customWidth="1"/>
    <col min="15889" max="15889" width="7" customWidth="1"/>
    <col min="15890" max="15890" width="5" customWidth="1"/>
    <col min="15891" max="15891" width="19.36328125" customWidth="1"/>
    <col min="15892" max="15892" width="5.26953125" bestFit="1" customWidth="1"/>
    <col min="15893" max="15893" width="5.26953125" customWidth="1"/>
    <col min="15894" max="15894" width="6.6328125" customWidth="1"/>
    <col min="15895" max="15895" width="6.90625" customWidth="1"/>
    <col min="15896" max="15897" width="9.453125" customWidth="1"/>
    <col min="15898" max="15898" width="8.7265625" customWidth="1"/>
    <col min="16143" max="16143" width="3.36328125" customWidth="1"/>
    <col min="16144" max="16144" width="8.36328125" customWidth="1"/>
    <col min="16145" max="16145" width="7" customWidth="1"/>
    <col min="16146" max="16146" width="5" customWidth="1"/>
    <col min="16147" max="16147" width="19.36328125" customWidth="1"/>
    <col min="16148" max="16148" width="5.26953125" bestFit="1" customWidth="1"/>
    <col min="16149" max="16149" width="5.26953125" customWidth="1"/>
    <col min="16150" max="16150" width="6.6328125" customWidth="1"/>
    <col min="16151" max="16151" width="6.90625" customWidth="1"/>
    <col min="16152" max="16153" width="9.453125" customWidth="1"/>
    <col min="16154" max="16154" width="8.7265625" customWidth="1"/>
  </cols>
  <sheetData>
    <row r="1" spans="1:55" ht="55.5" customHeight="1"/>
    <row r="2" spans="1:55" ht="21.75" customHeight="1">
      <c r="T2" s="378"/>
      <c r="U2" s="379"/>
      <c r="V2" s="380"/>
      <c r="W2" s="129" t="s">
        <v>31</v>
      </c>
      <c r="X2" s="129" t="s">
        <v>32</v>
      </c>
      <c r="Y2" s="129" t="s">
        <v>33</v>
      </c>
      <c r="Z2" s="129" t="s">
        <v>34</v>
      </c>
      <c r="AA2" s="129" t="s">
        <v>35</v>
      </c>
      <c r="AB2" s="129" t="s">
        <v>36</v>
      </c>
      <c r="AC2" s="129" t="s">
        <v>37</v>
      </c>
      <c r="AD2" s="129" t="s">
        <v>38</v>
      </c>
      <c r="AE2" s="129" t="s">
        <v>39</v>
      </c>
      <c r="AF2" s="129" t="s">
        <v>40</v>
      </c>
      <c r="AG2" s="129" t="s">
        <v>41</v>
      </c>
      <c r="AH2" s="129" t="s">
        <v>42</v>
      </c>
    </row>
    <row r="3" spans="1:55" s="11" customFormat="1" ht="20.149999999999999" customHeight="1">
      <c r="A3" s="377"/>
      <c r="B3" s="377"/>
      <c r="C3" s="377"/>
      <c r="D3" s="377"/>
      <c r="E3" s="377"/>
      <c r="F3" s="377"/>
      <c r="G3" s="377"/>
      <c r="H3" s="377"/>
      <c r="I3" s="377"/>
      <c r="J3" s="377"/>
      <c r="K3" s="377"/>
      <c r="L3" s="377"/>
      <c r="M3" s="377"/>
      <c r="N3" s="377"/>
      <c r="O3" s="377"/>
      <c r="P3" s="377"/>
      <c r="Q3" s="29"/>
      <c r="R3" s="29"/>
      <c r="S3">
        <v>1</v>
      </c>
      <c r="T3" s="378" t="s">
        <v>55</v>
      </c>
      <c r="U3" s="379"/>
      <c r="V3" s="380"/>
      <c r="W3" s="130">
        <f>COUNTIF(W11:W85,$S$3)</f>
        <v>0</v>
      </c>
      <c r="X3" s="130">
        <f t="shared" ref="X3:AH3" si="0">COUNTIF(X11:X85,$Q$3)</f>
        <v>0</v>
      </c>
      <c r="Y3" s="130">
        <f t="shared" si="0"/>
        <v>0</v>
      </c>
      <c r="Z3" s="130">
        <f t="shared" si="0"/>
        <v>0</v>
      </c>
      <c r="AA3" s="130">
        <f t="shared" si="0"/>
        <v>0</v>
      </c>
      <c r="AB3" s="130">
        <f t="shared" si="0"/>
        <v>0</v>
      </c>
      <c r="AC3" s="130">
        <f t="shared" si="0"/>
        <v>0</v>
      </c>
      <c r="AD3" s="130">
        <f t="shared" si="0"/>
        <v>0</v>
      </c>
      <c r="AE3" s="130">
        <f t="shared" si="0"/>
        <v>0</v>
      </c>
      <c r="AF3" s="130">
        <f t="shared" si="0"/>
        <v>0</v>
      </c>
      <c r="AG3" s="130">
        <f t="shared" si="0"/>
        <v>0</v>
      </c>
      <c r="AH3" s="130">
        <f t="shared" si="0"/>
        <v>0</v>
      </c>
      <c r="AI3" s="44"/>
      <c r="AJ3" s="44"/>
    </row>
    <row r="4" spans="1:55" s="11" customFormat="1" ht="20.149999999999999" customHeight="1">
      <c r="A4" s="377" t="s">
        <v>108</v>
      </c>
      <c r="B4" s="377"/>
      <c r="C4" s="377"/>
      <c r="D4" s="377"/>
      <c r="E4" s="377"/>
      <c r="F4" s="377"/>
      <c r="G4" s="377"/>
      <c r="H4" s="377"/>
      <c r="I4" s="377"/>
      <c r="J4" s="377"/>
      <c r="K4" s="377"/>
      <c r="L4" s="377"/>
      <c r="M4" s="377"/>
      <c r="N4" s="377"/>
      <c r="O4" s="377"/>
      <c r="P4" s="377"/>
      <c r="Q4" s="29"/>
      <c r="R4" s="29"/>
      <c r="S4">
        <v>2</v>
      </c>
      <c r="T4" s="378" t="s">
        <v>67</v>
      </c>
      <c r="U4" s="379"/>
      <c r="V4" s="380"/>
      <c r="W4" s="130">
        <f>COUNTIF(W11:W85,$S$4)</f>
        <v>0</v>
      </c>
      <c r="X4" s="130">
        <f t="shared" ref="X4:AH4" si="1">COUNTIF(X11:X85,$Q$4)</f>
        <v>0</v>
      </c>
      <c r="Y4" s="130">
        <f t="shared" si="1"/>
        <v>0</v>
      </c>
      <c r="Z4" s="130">
        <f t="shared" si="1"/>
        <v>0</v>
      </c>
      <c r="AA4" s="130">
        <f t="shared" si="1"/>
        <v>0</v>
      </c>
      <c r="AB4" s="130">
        <f t="shared" si="1"/>
        <v>0</v>
      </c>
      <c r="AC4" s="130">
        <f t="shared" si="1"/>
        <v>0</v>
      </c>
      <c r="AD4" s="130">
        <f t="shared" si="1"/>
        <v>0</v>
      </c>
      <c r="AE4" s="130">
        <f t="shared" si="1"/>
        <v>0</v>
      </c>
      <c r="AF4" s="130">
        <f t="shared" si="1"/>
        <v>0</v>
      </c>
      <c r="AG4" s="130">
        <f t="shared" si="1"/>
        <v>0</v>
      </c>
      <c r="AH4" s="130">
        <f t="shared" si="1"/>
        <v>0</v>
      </c>
      <c r="AI4" s="44"/>
      <c r="AJ4" s="44"/>
    </row>
    <row r="5" spans="1:55" ht="20.149999999999999" customHeight="1">
      <c r="A5" s="2" t="s">
        <v>2479</v>
      </c>
      <c r="B5" s="2"/>
      <c r="C5" s="2"/>
      <c r="D5" s="2"/>
      <c r="E5" s="1"/>
      <c r="F5" s="1"/>
      <c r="G5" s="1"/>
      <c r="H5" s="383"/>
      <c r="I5" s="383"/>
      <c r="J5" s="383"/>
      <c r="K5" s="61"/>
      <c r="L5" s="1"/>
      <c r="M5" s="1"/>
      <c r="N5" s="1"/>
      <c r="O5" s="1"/>
      <c r="P5" s="1"/>
      <c r="Q5" s="1"/>
      <c r="R5" s="1"/>
      <c r="S5">
        <v>3</v>
      </c>
      <c r="T5" s="378" t="s">
        <v>68</v>
      </c>
      <c r="U5" s="379"/>
      <c r="V5" s="380"/>
      <c r="W5" s="130">
        <f>COUNTIF(W11:W85,$S$5)</f>
        <v>0</v>
      </c>
      <c r="X5" s="130">
        <f t="shared" ref="X5:AH5" si="2">COUNTIF(X11:X85,$Q$5)</f>
        <v>0</v>
      </c>
      <c r="Y5" s="130">
        <f t="shared" si="2"/>
        <v>0</v>
      </c>
      <c r="Z5" s="130">
        <f t="shared" si="2"/>
        <v>0</v>
      </c>
      <c r="AA5" s="130">
        <f t="shared" si="2"/>
        <v>0</v>
      </c>
      <c r="AB5" s="130">
        <f t="shared" si="2"/>
        <v>0</v>
      </c>
      <c r="AC5" s="130">
        <f t="shared" si="2"/>
        <v>0</v>
      </c>
      <c r="AD5" s="130">
        <f t="shared" si="2"/>
        <v>0</v>
      </c>
      <c r="AE5" s="130">
        <f t="shared" si="2"/>
        <v>0</v>
      </c>
      <c r="AF5" s="130">
        <f t="shared" si="2"/>
        <v>0</v>
      </c>
      <c r="AG5" s="130">
        <f t="shared" si="2"/>
        <v>0</v>
      </c>
      <c r="AH5" s="130">
        <f t="shared" si="2"/>
        <v>0</v>
      </c>
      <c r="AI5" s="45"/>
    </row>
    <row r="6" spans="1:55" ht="20.149999999999999" customHeight="1" thickBot="1">
      <c r="A6" s="2"/>
      <c r="B6" s="381"/>
      <c r="C6" s="381"/>
      <c r="D6" s="381"/>
      <c r="E6" s="381"/>
      <c r="F6" s="381"/>
      <c r="G6" s="381"/>
      <c r="H6" s="381"/>
      <c r="I6" s="381"/>
      <c r="J6" s="381"/>
      <c r="K6" s="381"/>
      <c r="L6" s="381"/>
      <c r="M6" s="18" t="s">
        <v>59</v>
      </c>
      <c r="N6" s="382">
        <f>①基本情報!D5</f>
        <v>0</v>
      </c>
      <c r="O6" s="382"/>
      <c r="P6" s="382"/>
      <c r="Q6" s="34"/>
      <c r="R6" s="34"/>
      <c r="S6">
        <v>4</v>
      </c>
      <c r="T6" s="374" t="s">
        <v>121</v>
      </c>
      <c r="U6" s="375"/>
      <c r="V6" s="376"/>
      <c r="W6" s="131">
        <f>COUNTIF(W11:W85,$S$6)</f>
        <v>0</v>
      </c>
      <c r="X6" s="131">
        <f t="shared" ref="X6:AH6" si="3">COUNTIF(X11:X85,$Q$6)</f>
        <v>0</v>
      </c>
      <c r="Y6" s="131">
        <f t="shared" si="3"/>
        <v>0</v>
      </c>
      <c r="Z6" s="131">
        <f t="shared" si="3"/>
        <v>0</v>
      </c>
      <c r="AA6" s="131">
        <f t="shared" si="3"/>
        <v>0</v>
      </c>
      <c r="AB6" s="131">
        <f t="shared" si="3"/>
        <v>0</v>
      </c>
      <c r="AC6" s="131">
        <f t="shared" si="3"/>
        <v>0</v>
      </c>
      <c r="AD6" s="131">
        <f t="shared" si="3"/>
        <v>0</v>
      </c>
      <c r="AE6" s="131">
        <f t="shared" si="3"/>
        <v>0</v>
      </c>
      <c r="AF6" s="131">
        <f t="shared" si="3"/>
        <v>0</v>
      </c>
      <c r="AG6" s="131">
        <f t="shared" si="3"/>
        <v>0</v>
      </c>
      <c r="AH6" s="131">
        <f t="shared" si="3"/>
        <v>0</v>
      </c>
    </row>
    <row r="7" spans="1:55" ht="20.149999999999999" customHeight="1" thickTop="1" thickBot="1">
      <c r="A7" s="2"/>
      <c r="B7" s="244" t="s">
        <v>2487</v>
      </c>
      <c r="C7" s="2"/>
      <c r="D7" s="2"/>
      <c r="E7" s="1"/>
      <c r="F7" s="1"/>
      <c r="G7" s="1"/>
      <c r="H7" s="57"/>
      <c r="I7" s="1"/>
      <c r="J7" s="1"/>
      <c r="K7" s="1"/>
      <c r="L7" s="1"/>
      <c r="M7" s="1"/>
      <c r="N7" s="1"/>
      <c r="O7" s="1"/>
      <c r="P7" s="1"/>
      <c r="Q7" s="1"/>
      <c r="R7" s="1"/>
      <c r="T7" s="371" t="s">
        <v>72</v>
      </c>
      <c r="U7" s="372"/>
      <c r="V7" s="373"/>
      <c r="W7" s="132">
        <f>SUM(W3:W6)</f>
        <v>0</v>
      </c>
      <c r="X7" s="132">
        <f t="shared" ref="X7:AH7" si="4">SUM(X3:X6)</f>
        <v>0</v>
      </c>
      <c r="Y7" s="132">
        <f t="shared" si="4"/>
        <v>0</v>
      </c>
      <c r="Z7" s="132">
        <f t="shared" si="4"/>
        <v>0</v>
      </c>
      <c r="AA7" s="132">
        <f t="shared" si="4"/>
        <v>0</v>
      </c>
      <c r="AB7" s="132">
        <f t="shared" si="4"/>
        <v>0</v>
      </c>
      <c r="AC7" s="132">
        <f t="shared" si="4"/>
        <v>0</v>
      </c>
      <c r="AD7" s="132">
        <f t="shared" si="4"/>
        <v>0</v>
      </c>
      <c r="AE7" s="132">
        <f t="shared" si="4"/>
        <v>0</v>
      </c>
      <c r="AF7" s="132">
        <f t="shared" si="4"/>
        <v>0</v>
      </c>
      <c r="AG7" s="132">
        <f t="shared" si="4"/>
        <v>0</v>
      </c>
      <c r="AH7" s="132">
        <f t="shared" si="4"/>
        <v>0</v>
      </c>
    </row>
    <row r="8" spans="1:55" s="3" customFormat="1" ht="23.25" customHeight="1">
      <c r="A8" s="399"/>
      <c r="B8" s="387" t="s">
        <v>3</v>
      </c>
      <c r="C8" s="387" t="s">
        <v>1454</v>
      </c>
      <c r="D8" s="387" t="s">
        <v>1455</v>
      </c>
      <c r="E8" s="405" t="s">
        <v>1569</v>
      </c>
      <c r="F8" s="396" t="s">
        <v>1570</v>
      </c>
      <c r="G8" s="387" t="s">
        <v>4</v>
      </c>
      <c r="H8" s="387" t="s">
        <v>5</v>
      </c>
      <c r="I8" s="387" t="s">
        <v>6</v>
      </c>
      <c r="J8" s="396" t="s">
        <v>7</v>
      </c>
      <c r="K8" s="387" t="s">
        <v>8</v>
      </c>
      <c r="L8" s="393" t="s">
        <v>60</v>
      </c>
      <c r="M8" s="387" t="s">
        <v>65</v>
      </c>
      <c r="N8" s="387" t="s">
        <v>30</v>
      </c>
      <c r="O8" s="387" t="s">
        <v>10</v>
      </c>
      <c r="P8" s="390" t="s">
        <v>63</v>
      </c>
      <c r="Q8" s="347" t="s">
        <v>122</v>
      </c>
      <c r="R8" s="384" t="s">
        <v>117</v>
      </c>
      <c r="S8"/>
      <c r="T8" s="126"/>
      <c r="U8" s="126"/>
      <c r="V8" s="126"/>
      <c r="W8" s="126"/>
    </row>
    <row r="9" spans="1:55" s="3" customFormat="1" ht="18.75" customHeight="1">
      <c r="A9" s="400"/>
      <c r="B9" s="388"/>
      <c r="C9" s="388"/>
      <c r="D9" s="388"/>
      <c r="E9" s="406"/>
      <c r="F9" s="397"/>
      <c r="G9" s="388"/>
      <c r="H9" s="388"/>
      <c r="I9" s="388"/>
      <c r="J9" s="397"/>
      <c r="K9" s="388"/>
      <c r="L9" s="394"/>
      <c r="M9" s="388"/>
      <c r="N9" s="388"/>
      <c r="O9" s="388"/>
      <c r="P9" s="391"/>
      <c r="Q9" s="348"/>
      <c r="R9" s="385"/>
      <c r="S9"/>
      <c r="T9" s="127"/>
      <c r="U9" s="127"/>
      <c r="V9" s="127"/>
      <c r="W9" s="128">
        <v>45748</v>
      </c>
      <c r="X9" s="10">
        <f>EDATE(W9,1)</f>
        <v>45778</v>
      </c>
      <c r="Y9" s="10">
        <f t="shared" ref="Y9:AH9" si="5">EDATE(X9,1)</f>
        <v>45809</v>
      </c>
      <c r="Z9" s="10">
        <f t="shared" si="5"/>
        <v>45839</v>
      </c>
      <c r="AA9" s="10">
        <f t="shared" si="5"/>
        <v>45870</v>
      </c>
      <c r="AB9" s="10">
        <f t="shared" si="5"/>
        <v>45901</v>
      </c>
      <c r="AC9" s="10">
        <f t="shared" si="5"/>
        <v>45931</v>
      </c>
      <c r="AD9" s="10">
        <f t="shared" si="5"/>
        <v>45962</v>
      </c>
      <c r="AE9" s="10">
        <f t="shared" si="5"/>
        <v>45992</v>
      </c>
      <c r="AF9" s="10">
        <f t="shared" si="5"/>
        <v>46023</v>
      </c>
      <c r="AG9" s="10">
        <f t="shared" si="5"/>
        <v>46054</v>
      </c>
      <c r="AH9" s="10">
        <f t="shared" si="5"/>
        <v>46082</v>
      </c>
      <c r="AI9" s="56" t="s">
        <v>127</v>
      </c>
      <c r="AJ9" s="10"/>
    </row>
    <row r="10" spans="1:55" s="3" customFormat="1" ht="42" customHeight="1">
      <c r="A10" s="401"/>
      <c r="B10" s="389"/>
      <c r="C10" s="389"/>
      <c r="D10" s="389"/>
      <c r="E10" s="407"/>
      <c r="F10" s="398"/>
      <c r="G10" s="389"/>
      <c r="H10" s="389"/>
      <c r="I10" s="389"/>
      <c r="J10" s="398"/>
      <c r="K10" s="389"/>
      <c r="L10" s="395"/>
      <c r="M10" s="389"/>
      <c r="N10" s="389"/>
      <c r="O10" s="389"/>
      <c r="P10" s="392"/>
      <c r="Q10" s="349"/>
      <c r="R10" s="386"/>
      <c r="S10" s="26" t="s">
        <v>50</v>
      </c>
      <c r="T10" s="26" t="s">
        <v>51</v>
      </c>
      <c r="U10" s="26" t="s">
        <v>52</v>
      </c>
      <c r="V10" s="26"/>
      <c r="W10" s="19">
        <v>4</v>
      </c>
      <c r="X10" s="19">
        <v>5</v>
      </c>
      <c r="Y10" s="19">
        <v>6</v>
      </c>
      <c r="Z10" s="19">
        <v>7</v>
      </c>
      <c r="AA10" s="19">
        <v>8</v>
      </c>
      <c r="AB10" s="19">
        <v>9</v>
      </c>
      <c r="AC10" s="19">
        <v>10</v>
      </c>
      <c r="AD10" s="19">
        <v>11</v>
      </c>
      <c r="AE10" s="19">
        <v>12</v>
      </c>
      <c r="AF10" s="19">
        <v>1</v>
      </c>
      <c r="AG10" s="19">
        <v>2</v>
      </c>
      <c r="AH10" s="19">
        <v>3</v>
      </c>
      <c r="AI10" s="52" t="s">
        <v>126</v>
      </c>
      <c r="AJ10" s="53" t="s">
        <v>125</v>
      </c>
      <c r="AL10" s="3">
        <v>4</v>
      </c>
      <c r="AM10" s="3">
        <v>5</v>
      </c>
      <c r="AN10" s="3">
        <v>6</v>
      </c>
      <c r="AO10" s="3">
        <v>7</v>
      </c>
      <c r="AP10" s="3">
        <v>8</v>
      </c>
      <c r="AQ10" s="3">
        <v>9</v>
      </c>
      <c r="AR10" s="3">
        <v>10</v>
      </c>
      <c r="AS10" s="3">
        <v>11</v>
      </c>
      <c r="AT10" s="3">
        <v>12</v>
      </c>
      <c r="AU10" s="3">
        <v>1</v>
      </c>
      <c r="AV10" s="3">
        <v>2</v>
      </c>
      <c r="AW10" s="3">
        <v>3</v>
      </c>
      <c r="AX10" s="46" t="s">
        <v>123</v>
      </c>
      <c r="AY10" s="47" t="s">
        <v>124</v>
      </c>
      <c r="AZ10" s="47" t="s">
        <v>1334</v>
      </c>
      <c r="BA10" s="3" t="s">
        <v>1335</v>
      </c>
      <c r="BB10" s="3" t="s">
        <v>1336</v>
      </c>
      <c r="BC10" s="3" t="s">
        <v>1337</v>
      </c>
    </row>
    <row r="11" spans="1:55" s="4" customFormat="1" ht="24" customHeight="1">
      <c r="A11" s="186">
        <v>1</v>
      </c>
      <c r="B11" s="187"/>
      <c r="C11" s="188"/>
      <c r="D11" s="189" t="str">
        <f t="shared" ref="D11:D42" si="6">IF(E11="○","常",IF(B11="","","非"))</f>
        <v/>
      </c>
      <c r="E11" s="190"/>
      <c r="F11" s="190"/>
      <c r="G11" s="191"/>
      <c r="H11" s="12"/>
      <c r="I11" s="13"/>
      <c r="J11" s="14"/>
      <c r="K11" s="15"/>
      <c r="L11" s="16"/>
      <c r="M11" s="16"/>
      <c r="N11" s="16"/>
      <c r="O11" s="192"/>
      <c r="P11" s="193" t="str">
        <f>IF(W11="","","○")</f>
        <v/>
      </c>
      <c r="Q11" s="194"/>
      <c r="R11" s="184"/>
      <c r="S11" s="26" t="str">
        <f t="shared" ref="S11:S42" si="7">IF(J11="有",IF(OR(B11="園長",B11="施設長",B11="管理者",B11="主任保育士",B11="保育士",B11="家庭的保育者"),1,IF(OR(B11="準保育士",B11="短時間保育士"),2,0)),IF(J11="無",IF(OR(B11="要件緩和対象",B11="保健師（みなし保育士）",B11="看護師（みなし保育士）",B11="准看護師（みなし保育士）"),3,""),""))</f>
        <v/>
      </c>
      <c r="T11" s="26" t="str">
        <f t="shared" ref="T11:T42" si="8">IF(AND(C11="正",D11="常"),1,IF(AND(C11="パート",D11="常"),2,""))</f>
        <v/>
      </c>
      <c r="U11" s="26" t="str">
        <f>IF(AND(S11=1,T11=1),1,IF(AND(S11=2,T11=2),2,IF(AND(S11=3,T11=1),3,IF(AND(S11=3,T11=2),3,IF(AND(B11="主任保育士",T11=2),2,"")))))</f>
        <v/>
      </c>
      <c r="V11" s="26" t="str">
        <f t="shared" ref="V11:V42" si="9">IF(AND(T11=2,Q11="派遣"),4,IF(T11=1,"",""))</f>
        <v/>
      </c>
      <c r="W11" s="62" t="str">
        <f t="shared" ref="W11:AH11" si="10">IF($V11="",IF($M11="","",IF(W$9&gt;=$M11,IF($N11="",$U11,IF(W$9&gt;$N11,"",$U11)),"")),$V11)</f>
        <v/>
      </c>
      <c r="X11" s="62" t="str">
        <f t="shared" si="10"/>
        <v/>
      </c>
      <c r="Y11" s="62" t="str">
        <f t="shared" si="10"/>
        <v/>
      </c>
      <c r="Z11" s="62" t="str">
        <f t="shared" si="10"/>
        <v/>
      </c>
      <c r="AA11" s="62" t="str">
        <f t="shared" si="10"/>
        <v/>
      </c>
      <c r="AB11" s="62" t="str">
        <f t="shared" si="10"/>
        <v/>
      </c>
      <c r="AC11" s="62" t="str">
        <f t="shared" si="10"/>
        <v/>
      </c>
      <c r="AD11" s="62" t="str">
        <f t="shared" si="10"/>
        <v/>
      </c>
      <c r="AE11" s="62" t="str">
        <f t="shared" si="10"/>
        <v/>
      </c>
      <c r="AF11" s="62" t="str">
        <f t="shared" si="10"/>
        <v/>
      </c>
      <c r="AG11" s="62" t="str">
        <f t="shared" si="10"/>
        <v/>
      </c>
      <c r="AH11" s="62" t="str">
        <f t="shared" si="10"/>
        <v/>
      </c>
      <c r="AI11" s="54">
        <f t="shared" ref="AI11:AI42" si="11">COUNT(W11:AH11)</f>
        <v>0</v>
      </c>
      <c r="AJ11" s="55">
        <f t="shared" ref="AJ11:AJ42" si="12">IF(AND(J11="有",Q11=""),COUNT(W11:AH11),0)</f>
        <v>0</v>
      </c>
      <c r="AK11" s="4" t="str">
        <f t="shared" ref="AK11:AK42" si="13">IF(P11="","",G11)</f>
        <v/>
      </c>
      <c r="AL11" s="4" t="str">
        <f t="shared" ref="AL11:AL42" si="14">IF(W11="","","○")</f>
        <v/>
      </c>
      <c r="AM11" s="4" t="str">
        <f t="shared" ref="AM11:AM42" si="15">IF(X11="","","○")</f>
        <v/>
      </c>
      <c r="AN11" s="4" t="str">
        <f t="shared" ref="AN11:AN42" si="16">IF(Y11="","","○")</f>
        <v/>
      </c>
      <c r="AO11" s="4" t="str">
        <f t="shared" ref="AO11:AO42" si="17">IF(Z11="","","○")</f>
        <v/>
      </c>
      <c r="AP11" s="4" t="str">
        <f t="shared" ref="AP11:AP42" si="18">IF(AA11="","","○")</f>
        <v/>
      </c>
      <c r="AQ11" s="4" t="str">
        <f t="shared" ref="AQ11:AQ42" si="19">IF(AB11="","","○")</f>
        <v/>
      </c>
      <c r="AR11" s="4" t="str">
        <f t="shared" ref="AR11:AR42" si="20">IF(AC11="","","○")</f>
        <v/>
      </c>
      <c r="AS11" s="4" t="str">
        <f t="shared" ref="AS11:AS42" si="21">IF(AD11="","","○")</f>
        <v/>
      </c>
      <c r="AT11" s="4" t="str">
        <f t="shared" ref="AT11:AT42" si="22">IF(AE11="","","○")</f>
        <v/>
      </c>
      <c r="AU11" s="4" t="str">
        <f t="shared" ref="AU11:AU42" si="23">IF(AF11="","","○")</f>
        <v/>
      </c>
      <c r="AV11" s="4" t="str">
        <f t="shared" ref="AV11:AV42" si="24">IF(AG11="","","○")</f>
        <v/>
      </c>
      <c r="AW11" s="4" t="str">
        <f t="shared" ref="AW11:AW42" si="25">IF(AH11="","","○")</f>
        <v/>
      </c>
      <c r="AX11" s="4">
        <f>COUNTIF(AL11:AW11,"○")</f>
        <v>0</v>
      </c>
      <c r="BA11" s="60" t="str">
        <f>IF($N11="","",TEXT($N11,"yyyy/m/d"))</f>
        <v/>
      </c>
      <c r="BB11" s="4" t="str">
        <f>IF($BA11="","",DATEVALUE($BA11))</f>
        <v/>
      </c>
      <c r="BC11" s="4" t="str">
        <f t="shared" ref="BC11:BC17" si="26">IF($AZ11=$BB11,"",1)</f>
        <v/>
      </c>
    </row>
    <row r="12" spans="1:55" s="4" customFormat="1" ht="23.15" customHeight="1">
      <c r="A12" s="186">
        <v>2</v>
      </c>
      <c r="B12" s="187"/>
      <c r="C12" s="188"/>
      <c r="D12" s="189" t="str">
        <f t="shared" si="6"/>
        <v/>
      </c>
      <c r="E12" s="190"/>
      <c r="F12" s="190"/>
      <c r="G12" s="191"/>
      <c r="H12" s="12"/>
      <c r="I12" s="13"/>
      <c r="J12" s="14"/>
      <c r="K12" s="15"/>
      <c r="L12" s="16"/>
      <c r="M12" s="16"/>
      <c r="N12" s="16"/>
      <c r="O12" s="192"/>
      <c r="P12" s="193" t="str">
        <f t="shared" ref="P12:P75" si="27">IF(W12="","","○")</f>
        <v/>
      </c>
      <c r="Q12" s="38"/>
      <c r="R12" s="184"/>
      <c r="S12" s="26" t="str">
        <f t="shared" si="7"/>
        <v/>
      </c>
      <c r="T12" s="26" t="str">
        <f t="shared" si="8"/>
        <v/>
      </c>
      <c r="U12" s="26" t="str">
        <f t="shared" ref="U12:U75" si="28">IF(AND(S12=1,T12=1),1,IF(AND(S12=2,T12=2),2,IF(AND(S12=3,T12=1),3,IF(AND(S12=3,T12=2),3,IF(AND(B12="主任保育士",T12=2),2,"")))))</f>
        <v/>
      </c>
      <c r="V12" s="26" t="str">
        <f t="shared" si="9"/>
        <v/>
      </c>
      <c r="W12" s="62" t="str">
        <f t="shared" ref="W12:AH21" si="29">IF($V12="",IF($M12="","",IF(W$9&gt;=$M12,IF($N12="",$U12,IF(W$9&gt;$N12,"",$U12)),"")),IF(AND(W$9&gt;=$M12,OR($N12&gt;=W$9,$N12="")),$V12,""))</f>
        <v/>
      </c>
      <c r="X12" s="62" t="str">
        <f t="shared" si="29"/>
        <v/>
      </c>
      <c r="Y12" s="62" t="str">
        <f t="shared" si="29"/>
        <v/>
      </c>
      <c r="Z12" s="62" t="str">
        <f t="shared" si="29"/>
        <v/>
      </c>
      <c r="AA12" s="62" t="str">
        <f t="shared" si="29"/>
        <v/>
      </c>
      <c r="AB12" s="62" t="str">
        <f t="shared" si="29"/>
        <v/>
      </c>
      <c r="AC12" s="62" t="str">
        <f t="shared" si="29"/>
        <v/>
      </c>
      <c r="AD12" s="62" t="str">
        <f t="shared" si="29"/>
        <v/>
      </c>
      <c r="AE12" s="62" t="str">
        <f t="shared" si="29"/>
        <v/>
      </c>
      <c r="AF12" s="62" t="str">
        <f t="shared" si="29"/>
        <v/>
      </c>
      <c r="AG12" s="62" t="str">
        <f t="shared" si="29"/>
        <v/>
      </c>
      <c r="AH12" s="62" t="str">
        <f t="shared" si="29"/>
        <v/>
      </c>
      <c r="AI12" s="54">
        <f t="shared" si="11"/>
        <v>0</v>
      </c>
      <c r="AJ12" s="55">
        <f t="shared" si="12"/>
        <v>0</v>
      </c>
      <c r="AK12" s="4" t="str">
        <f t="shared" si="13"/>
        <v/>
      </c>
      <c r="AL12" s="4" t="str">
        <f t="shared" si="14"/>
        <v/>
      </c>
      <c r="AM12" s="4" t="str">
        <f t="shared" si="15"/>
        <v/>
      </c>
      <c r="AN12" s="4" t="str">
        <f t="shared" si="16"/>
        <v/>
      </c>
      <c r="AO12" s="4" t="str">
        <f t="shared" si="17"/>
        <v/>
      </c>
      <c r="AP12" s="4" t="str">
        <f t="shared" si="18"/>
        <v/>
      </c>
      <c r="AQ12" s="4" t="str">
        <f t="shared" si="19"/>
        <v/>
      </c>
      <c r="AR12" s="4" t="str">
        <f t="shared" si="20"/>
        <v/>
      </c>
      <c r="AS12" s="4" t="str">
        <f t="shared" si="21"/>
        <v/>
      </c>
      <c r="AT12" s="4" t="str">
        <f t="shared" si="22"/>
        <v/>
      </c>
      <c r="AU12" s="4" t="str">
        <f t="shared" si="23"/>
        <v/>
      </c>
      <c r="AV12" s="4" t="str">
        <f t="shared" si="24"/>
        <v/>
      </c>
      <c r="AW12" s="4" t="str">
        <f t="shared" si="25"/>
        <v/>
      </c>
      <c r="AX12" s="4">
        <f t="shared" ref="AX12:AX75" si="30">COUNTIF(AL12:AW12,"○")</f>
        <v>0</v>
      </c>
      <c r="BA12" s="60" t="str">
        <f t="shared" ref="BA12:BA75" si="31">IF($N12="","",TEXT($N12,"yyyy/m/d"))</f>
        <v/>
      </c>
      <c r="BB12" s="4" t="str">
        <f t="shared" ref="BB12:BB75" si="32">IF($BA12="","",DATEVALUE($BA12))</f>
        <v/>
      </c>
      <c r="BC12" s="4" t="str">
        <f t="shared" si="26"/>
        <v/>
      </c>
    </row>
    <row r="13" spans="1:55" s="4" customFormat="1" ht="23.15" customHeight="1">
      <c r="A13" s="186">
        <v>3</v>
      </c>
      <c r="B13" s="187"/>
      <c r="C13" s="188"/>
      <c r="D13" s="189" t="str">
        <f t="shared" si="6"/>
        <v/>
      </c>
      <c r="E13" s="190"/>
      <c r="F13" s="190"/>
      <c r="G13" s="191"/>
      <c r="H13" s="12"/>
      <c r="I13" s="13"/>
      <c r="J13" s="14"/>
      <c r="K13" s="15"/>
      <c r="L13" s="16"/>
      <c r="M13" s="16"/>
      <c r="N13" s="16"/>
      <c r="O13" s="192"/>
      <c r="P13" s="193" t="str">
        <f t="shared" si="27"/>
        <v/>
      </c>
      <c r="Q13" s="38"/>
      <c r="R13" s="184"/>
      <c r="S13" s="26" t="str">
        <f t="shared" si="7"/>
        <v/>
      </c>
      <c r="T13" s="26" t="str">
        <f t="shared" si="8"/>
        <v/>
      </c>
      <c r="U13" s="26" t="str">
        <f t="shared" si="28"/>
        <v/>
      </c>
      <c r="V13" s="26" t="str">
        <f t="shared" si="9"/>
        <v/>
      </c>
      <c r="W13" s="62" t="str">
        <f t="shared" si="29"/>
        <v/>
      </c>
      <c r="X13" s="62" t="str">
        <f t="shared" si="29"/>
        <v/>
      </c>
      <c r="Y13" s="62" t="str">
        <f t="shared" si="29"/>
        <v/>
      </c>
      <c r="Z13" s="62" t="str">
        <f t="shared" si="29"/>
        <v/>
      </c>
      <c r="AA13" s="62" t="str">
        <f t="shared" si="29"/>
        <v/>
      </c>
      <c r="AB13" s="62" t="str">
        <f t="shared" si="29"/>
        <v/>
      </c>
      <c r="AC13" s="62" t="str">
        <f t="shared" si="29"/>
        <v/>
      </c>
      <c r="AD13" s="62" t="str">
        <f t="shared" si="29"/>
        <v/>
      </c>
      <c r="AE13" s="62" t="str">
        <f t="shared" si="29"/>
        <v/>
      </c>
      <c r="AF13" s="62" t="str">
        <f t="shared" si="29"/>
        <v/>
      </c>
      <c r="AG13" s="62" t="str">
        <f t="shared" si="29"/>
        <v/>
      </c>
      <c r="AH13" s="62" t="str">
        <f t="shared" si="29"/>
        <v/>
      </c>
      <c r="AI13" s="54">
        <f t="shared" si="11"/>
        <v>0</v>
      </c>
      <c r="AJ13" s="55">
        <f t="shared" si="12"/>
        <v>0</v>
      </c>
      <c r="AK13" s="4" t="str">
        <f t="shared" si="13"/>
        <v/>
      </c>
      <c r="AL13" s="4" t="str">
        <f t="shared" si="14"/>
        <v/>
      </c>
      <c r="AM13" s="4" t="str">
        <f t="shared" si="15"/>
        <v/>
      </c>
      <c r="AN13" s="4" t="str">
        <f t="shared" si="16"/>
        <v/>
      </c>
      <c r="AO13" s="4" t="str">
        <f t="shared" si="17"/>
        <v/>
      </c>
      <c r="AP13" s="4" t="str">
        <f t="shared" si="18"/>
        <v/>
      </c>
      <c r="AQ13" s="4" t="str">
        <f t="shared" si="19"/>
        <v/>
      </c>
      <c r="AR13" s="4" t="str">
        <f t="shared" si="20"/>
        <v/>
      </c>
      <c r="AS13" s="4" t="str">
        <f t="shared" si="21"/>
        <v/>
      </c>
      <c r="AT13" s="4" t="str">
        <f t="shared" si="22"/>
        <v/>
      </c>
      <c r="AU13" s="4" t="str">
        <f t="shared" si="23"/>
        <v/>
      </c>
      <c r="AV13" s="4" t="str">
        <f t="shared" si="24"/>
        <v/>
      </c>
      <c r="AW13" s="4" t="str">
        <f t="shared" si="25"/>
        <v/>
      </c>
      <c r="AX13" s="4">
        <f t="shared" si="30"/>
        <v>0</v>
      </c>
      <c r="BA13" s="60" t="str">
        <f t="shared" si="31"/>
        <v/>
      </c>
      <c r="BB13" s="4" t="str">
        <f t="shared" si="32"/>
        <v/>
      </c>
      <c r="BC13" s="4" t="str">
        <f t="shared" si="26"/>
        <v/>
      </c>
    </row>
    <row r="14" spans="1:55" s="4" customFormat="1" ht="23.15" customHeight="1">
      <c r="A14" s="186">
        <v>4</v>
      </c>
      <c r="B14" s="187"/>
      <c r="C14" s="188"/>
      <c r="D14" s="189" t="str">
        <f t="shared" si="6"/>
        <v/>
      </c>
      <c r="E14" s="190"/>
      <c r="F14" s="190"/>
      <c r="G14" s="191"/>
      <c r="H14" s="12"/>
      <c r="I14" s="13"/>
      <c r="J14" s="14"/>
      <c r="K14" s="15"/>
      <c r="L14" s="16"/>
      <c r="M14" s="16"/>
      <c r="N14" s="16"/>
      <c r="O14" s="192"/>
      <c r="P14" s="193" t="str">
        <f t="shared" si="27"/>
        <v/>
      </c>
      <c r="Q14" s="38"/>
      <c r="R14" s="184"/>
      <c r="S14" s="26" t="str">
        <f t="shared" si="7"/>
        <v/>
      </c>
      <c r="T14" s="26" t="str">
        <f t="shared" si="8"/>
        <v/>
      </c>
      <c r="U14" s="26" t="str">
        <f t="shared" si="28"/>
        <v/>
      </c>
      <c r="V14" s="26" t="str">
        <f t="shared" si="9"/>
        <v/>
      </c>
      <c r="W14" s="62" t="str">
        <f t="shared" si="29"/>
        <v/>
      </c>
      <c r="X14" s="62" t="str">
        <f t="shared" si="29"/>
        <v/>
      </c>
      <c r="Y14" s="62" t="str">
        <f t="shared" si="29"/>
        <v/>
      </c>
      <c r="Z14" s="62" t="str">
        <f t="shared" si="29"/>
        <v/>
      </c>
      <c r="AA14" s="62" t="str">
        <f t="shared" si="29"/>
        <v/>
      </c>
      <c r="AB14" s="62" t="str">
        <f t="shared" si="29"/>
        <v/>
      </c>
      <c r="AC14" s="62" t="str">
        <f t="shared" si="29"/>
        <v/>
      </c>
      <c r="AD14" s="62" t="str">
        <f t="shared" si="29"/>
        <v/>
      </c>
      <c r="AE14" s="62" t="str">
        <f t="shared" si="29"/>
        <v/>
      </c>
      <c r="AF14" s="62" t="str">
        <f t="shared" si="29"/>
        <v/>
      </c>
      <c r="AG14" s="62" t="str">
        <f t="shared" si="29"/>
        <v/>
      </c>
      <c r="AH14" s="62" t="str">
        <f t="shared" si="29"/>
        <v/>
      </c>
      <c r="AI14" s="54">
        <f t="shared" si="11"/>
        <v>0</v>
      </c>
      <c r="AJ14" s="55">
        <f t="shared" si="12"/>
        <v>0</v>
      </c>
      <c r="AK14" s="4" t="str">
        <f t="shared" si="13"/>
        <v/>
      </c>
      <c r="AL14" s="4" t="str">
        <f t="shared" si="14"/>
        <v/>
      </c>
      <c r="AM14" s="4" t="str">
        <f t="shared" si="15"/>
        <v/>
      </c>
      <c r="AN14" s="4" t="str">
        <f t="shared" si="16"/>
        <v/>
      </c>
      <c r="AO14" s="4" t="str">
        <f t="shared" si="17"/>
        <v/>
      </c>
      <c r="AP14" s="4" t="str">
        <f t="shared" si="18"/>
        <v/>
      </c>
      <c r="AQ14" s="4" t="str">
        <f t="shared" si="19"/>
        <v/>
      </c>
      <c r="AR14" s="4" t="str">
        <f t="shared" si="20"/>
        <v/>
      </c>
      <c r="AS14" s="4" t="str">
        <f t="shared" si="21"/>
        <v/>
      </c>
      <c r="AT14" s="4" t="str">
        <f t="shared" si="22"/>
        <v/>
      </c>
      <c r="AU14" s="4" t="str">
        <f t="shared" si="23"/>
        <v/>
      </c>
      <c r="AV14" s="4" t="str">
        <f t="shared" si="24"/>
        <v/>
      </c>
      <c r="AW14" s="4" t="str">
        <f t="shared" si="25"/>
        <v/>
      </c>
      <c r="AX14" s="4">
        <f t="shared" si="30"/>
        <v>0</v>
      </c>
      <c r="BA14" s="60" t="str">
        <f t="shared" si="31"/>
        <v/>
      </c>
      <c r="BB14" s="4" t="str">
        <f t="shared" si="32"/>
        <v/>
      </c>
      <c r="BC14" s="4" t="str">
        <f t="shared" si="26"/>
        <v/>
      </c>
    </row>
    <row r="15" spans="1:55" s="4" customFormat="1" ht="23.15" customHeight="1">
      <c r="A15" s="186">
        <v>5</v>
      </c>
      <c r="B15" s="187"/>
      <c r="C15" s="188"/>
      <c r="D15" s="189" t="str">
        <f t="shared" si="6"/>
        <v/>
      </c>
      <c r="E15" s="190"/>
      <c r="F15" s="190"/>
      <c r="G15" s="191"/>
      <c r="H15" s="12"/>
      <c r="I15" s="13"/>
      <c r="J15" s="14"/>
      <c r="K15" s="15"/>
      <c r="L15" s="16"/>
      <c r="M15" s="16"/>
      <c r="N15" s="16"/>
      <c r="O15" s="192"/>
      <c r="P15" s="193" t="str">
        <f t="shared" si="27"/>
        <v/>
      </c>
      <c r="Q15" s="38"/>
      <c r="R15" s="184"/>
      <c r="S15" s="26" t="str">
        <f t="shared" si="7"/>
        <v/>
      </c>
      <c r="T15" s="26" t="str">
        <f t="shared" si="8"/>
        <v/>
      </c>
      <c r="U15" s="26" t="str">
        <f t="shared" si="28"/>
        <v/>
      </c>
      <c r="V15" s="26" t="str">
        <f t="shared" si="9"/>
        <v/>
      </c>
      <c r="W15" s="62" t="str">
        <f t="shared" si="29"/>
        <v/>
      </c>
      <c r="X15" s="62" t="str">
        <f t="shared" si="29"/>
        <v/>
      </c>
      <c r="Y15" s="62" t="str">
        <f t="shared" si="29"/>
        <v/>
      </c>
      <c r="Z15" s="62" t="str">
        <f t="shared" si="29"/>
        <v/>
      </c>
      <c r="AA15" s="62" t="str">
        <f t="shared" si="29"/>
        <v/>
      </c>
      <c r="AB15" s="62" t="str">
        <f t="shared" si="29"/>
        <v/>
      </c>
      <c r="AC15" s="62" t="str">
        <f t="shared" si="29"/>
        <v/>
      </c>
      <c r="AD15" s="62" t="str">
        <f t="shared" si="29"/>
        <v/>
      </c>
      <c r="AE15" s="62" t="str">
        <f t="shared" si="29"/>
        <v/>
      </c>
      <c r="AF15" s="62" t="str">
        <f t="shared" si="29"/>
        <v/>
      </c>
      <c r="AG15" s="62" t="str">
        <f t="shared" si="29"/>
        <v/>
      </c>
      <c r="AH15" s="62" t="str">
        <f t="shared" si="29"/>
        <v/>
      </c>
      <c r="AI15" s="54">
        <f t="shared" si="11"/>
        <v>0</v>
      </c>
      <c r="AJ15" s="55">
        <f t="shared" si="12"/>
        <v>0</v>
      </c>
      <c r="AK15" s="4" t="str">
        <f t="shared" si="13"/>
        <v/>
      </c>
      <c r="AL15" s="4" t="str">
        <f t="shared" si="14"/>
        <v/>
      </c>
      <c r="AM15" s="4" t="str">
        <f t="shared" si="15"/>
        <v/>
      </c>
      <c r="AN15" s="4" t="str">
        <f t="shared" si="16"/>
        <v/>
      </c>
      <c r="AO15" s="4" t="str">
        <f t="shared" si="17"/>
        <v/>
      </c>
      <c r="AP15" s="4" t="str">
        <f t="shared" si="18"/>
        <v/>
      </c>
      <c r="AQ15" s="4" t="str">
        <f t="shared" si="19"/>
        <v/>
      </c>
      <c r="AR15" s="4" t="str">
        <f t="shared" si="20"/>
        <v/>
      </c>
      <c r="AS15" s="4" t="str">
        <f t="shared" si="21"/>
        <v/>
      </c>
      <c r="AT15" s="4" t="str">
        <f t="shared" si="22"/>
        <v/>
      </c>
      <c r="AU15" s="4" t="str">
        <f t="shared" si="23"/>
        <v/>
      </c>
      <c r="AV15" s="4" t="str">
        <f t="shared" si="24"/>
        <v/>
      </c>
      <c r="AW15" s="4" t="str">
        <f t="shared" si="25"/>
        <v/>
      </c>
      <c r="AX15" s="4">
        <f t="shared" si="30"/>
        <v>0</v>
      </c>
      <c r="BA15" s="60" t="str">
        <f t="shared" si="31"/>
        <v/>
      </c>
      <c r="BB15" s="4" t="str">
        <f t="shared" si="32"/>
        <v/>
      </c>
      <c r="BC15" s="4" t="str">
        <f t="shared" si="26"/>
        <v/>
      </c>
    </row>
    <row r="16" spans="1:55" s="4" customFormat="1" ht="23.15" customHeight="1">
      <c r="A16" s="186">
        <v>6</v>
      </c>
      <c r="B16" s="187"/>
      <c r="C16" s="188"/>
      <c r="D16" s="189" t="str">
        <f t="shared" si="6"/>
        <v/>
      </c>
      <c r="E16" s="190"/>
      <c r="F16" s="190"/>
      <c r="G16" s="191"/>
      <c r="H16" s="12"/>
      <c r="I16" s="13"/>
      <c r="J16" s="14"/>
      <c r="K16" s="15"/>
      <c r="L16" s="16"/>
      <c r="M16" s="16"/>
      <c r="N16" s="16"/>
      <c r="O16" s="192"/>
      <c r="P16" s="193" t="str">
        <f t="shared" si="27"/>
        <v/>
      </c>
      <c r="Q16" s="38"/>
      <c r="R16" s="184"/>
      <c r="S16" s="26" t="str">
        <f t="shared" si="7"/>
        <v/>
      </c>
      <c r="T16" s="26" t="str">
        <f t="shared" si="8"/>
        <v/>
      </c>
      <c r="U16" s="26" t="str">
        <f t="shared" si="28"/>
        <v/>
      </c>
      <c r="V16" s="26" t="str">
        <f t="shared" si="9"/>
        <v/>
      </c>
      <c r="W16" s="62" t="str">
        <f t="shared" si="29"/>
        <v/>
      </c>
      <c r="X16" s="62" t="str">
        <f t="shared" si="29"/>
        <v/>
      </c>
      <c r="Y16" s="62" t="str">
        <f t="shared" si="29"/>
        <v/>
      </c>
      <c r="Z16" s="62" t="str">
        <f t="shared" si="29"/>
        <v/>
      </c>
      <c r="AA16" s="62" t="str">
        <f t="shared" si="29"/>
        <v/>
      </c>
      <c r="AB16" s="62" t="str">
        <f t="shared" si="29"/>
        <v/>
      </c>
      <c r="AC16" s="62" t="str">
        <f t="shared" si="29"/>
        <v/>
      </c>
      <c r="AD16" s="62" t="str">
        <f t="shared" si="29"/>
        <v/>
      </c>
      <c r="AE16" s="62" t="str">
        <f t="shared" si="29"/>
        <v/>
      </c>
      <c r="AF16" s="62" t="str">
        <f t="shared" si="29"/>
        <v/>
      </c>
      <c r="AG16" s="62" t="str">
        <f t="shared" si="29"/>
        <v/>
      </c>
      <c r="AH16" s="62" t="str">
        <f t="shared" si="29"/>
        <v/>
      </c>
      <c r="AI16" s="54">
        <f t="shared" si="11"/>
        <v>0</v>
      </c>
      <c r="AJ16" s="55">
        <f t="shared" si="12"/>
        <v>0</v>
      </c>
      <c r="AK16" s="4" t="str">
        <f t="shared" si="13"/>
        <v/>
      </c>
      <c r="AL16" s="4" t="str">
        <f t="shared" si="14"/>
        <v/>
      </c>
      <c r="AM16" s="4" t="str">
        <f t="shared" si="15"/>
        <v/>
      </c>
      <c r="AN16" s="4" t="str">
        <f t="shared" si="16"/>
        <v/>
      </c>
      <c r="AO16" s="4" t="str">
        <f t="shared" si="17"/>
        <v/>
      </c>
      <c r="AP16" s="4" t="str">
        <f t="shared" si="18"/>
        <v/>
      </c>
      <c r="AQ16" s="4" t="str">
        <f t="shared" si="19"/>
        <v/>
      </c>
      <c r="AR16" s="4" t="str">
        <f t="shared" si="20"/>
        <v/>
      </c>
      <c r="AS16" s="4" t="str">
        <f t="shared" si="21"/>
        <v/>
      </c>
      <c r="AT16" s="4" t="str">
        <f t="shared" si="22"/>
        <v/>
      </c>
      <c r="AU16" s="4" t="str">
        <f t="shared" si="23"/>
        <v/>
      </c>
      <c r="AV16" s="4" t="str">
        <f t="shared" si="24"/>
        <v/>
      </c>
      <c r="AW16" s="4" t="str">
        <f t="shared" si="25"/>
        <v/>
      </c>
      <c r="AX16" s="4">
        <f t="shared" si="30"/>
        <v>0</v>
      </c>
      <c r="BA16" s="60" t="str">
        <f t="shared" si="31"/>
        <v/>
      </c>
      <c r="BB16" s="4" t="str">
        <f t="shared" si="32"/>
        <v/>
      </c>
      <c r="BC16" s="4" t="str">
        <f t="shared" si="26"/>
        <v/>
      </c>
    </row>
    <row r="17" spans="1:55" s="4" customFormat="1" ht="23.15" customHeight="1">
      <c r="A17" s="186">
        <v>7</v>
      </c>
      <c r="B17" s="187"/>
      <c r="C17" s="188"/>
      <c r="D17" s="189" t="str">
        <f t="shared" si="6"/>
        <v/>
      </c>
      <c r="E17" s="190"/>
      <c r="F17" s="190"/>
      <c r="G17" s="191"/>
      <c r="H17" s="12"/>
      <c r="I17" s="13"/>
      <c r="J17" s="14"/>
      <c r="K17" s="15"/>
      <c r="L17" s="16"/>
      <c r="M17" s="16"/>
      <c r="N17" s="16"/>
      <c r="O17" s="192"/>
      <c r="P17" s="193" t="str">
        <f t="shared" si="27"/>
        <v/>
      </c>
      <c r="Q17" s="38"/>
      <c r="R17" s="184"/>
      <c r="S17" s="26" t="str">
        <f t="shared" si="7"/>
        <v/>
      </c>
      <c r="T17" s="26" t="str">
        <f t="shared" si="8"/>
        <v/>
      </c>
      <c r="U17" s="26" t="str">
        <f t="shared" si="28"/>
        <v/>
      </c>
      <c r="V17" s="26" t="str">
        <f t="shared" si="9"/>
        <v/>
      </c>
      <c r="W17" s="62" t="str">
        <f t="shared" si="29"/>
        <v/>
      </c>
      <c r="X17" s="62" t="str">
        <f t="shared" si="29"/>
        <v/>
      </c>
      <c r="Y17" s="62" t="str">
        <f t="shared" si="29"/>
        <v/>
      </c>
      <c r="Z17" s="62" t="str">
        <f t="shared" si="29"/>
        <v/>
      </c>
      <c r="AA17" s="62" t="str">
        <f t="shared" si="29"/>
        <v/>
      </c>
      <c r="AB17" s="62" t="str">
        <f t="shared" si="29"/>
        <v/>
      </c>
      <c r="AC17" s="62" t="str">
        <f t="shared" si="29"/>
        <v/>
      </c>
      <c r="AD17" s="62" t="str">
        <f t="shared" si="29"/>
        <v/>
      </c>
      <c r="AE17" s="62" t="str">
        <f t="shared" si="29"/>
        <v/>
      </c>
      <c r="AF17" s="62" t="str">
        <f t="shared" si="29"/>
        <v/>
      </c>
      <c r="AG17" s="62" t="str">
        <f t="shared" si="29"/>
        <v/>
      </c>
      <c r="AH17" s="62" t="str">
        <f t="shared" si="29"/>
        <v/>
      </c>
      <c r="AI17" s="54">
        <f t="shared" si="11"/>
        <v>0</v>
      </c>
      <c r="AJ17" s="55">
        <f t="shared" si="12"/>
        <v>0</v>
      </c>
      <c r="AK17" s="4" t="str">
        <f t="shared" si="13"/>
        <v/>
      </c>
      <c r="AL17" s="4" t="str">
        <f t="shared" si="14"/>
        <v/>
      </c>
      <c r="AM17" s="4" t="str">
        <f t="shared" si="15"/>
        <v/>
      </c>
      <c r="AN17" s="4" t="str">
        <f t="shared" si="16"/>
        <v/>
      </c>
      <c r="AO17" s="4" t="str">
        <f t="shared" si="17"/>
        <v/>
      </c>
      <c r="AP17" s="4" t="str">
        <f t="shared" si="18"/>
        <v/>
      </c>
      <c r="AQ17" s="4" t="str">
        <f t="shared" si="19"/>
        <v/>
      </c>
      <c r="AR17" s="4" t="str">
        <f t="shared" si="20"/>
        <v/>
      </c>
      <c r="AS17" s="4" t="str">
        <f t="shared" si="21"/>
        <v/>
      </c>
      <c r="AT17" s="4" t="str">
        <f t="shared" si="22"/>
        <v/>
      </c>
      <c r="AU17" s="4" t="str">
        <f t="shared" si="23"/>
        <v/>
      </c>
      <c r="AV17" s="4" t="str">
        <f t="shared" si="24"/>
        <v/>
      </c>
      <c r="AW17" s="4" t="str">
        <f t="shared" si="25"/>
        <v/>
      </c>
      <c r="AX17" s="4">
        <f t="shared" si="30"/>
        <v>0</v>
      </c>
      <c r="BA17" s="60" t="str">
        <f t="shared" si="31"/>
        <v/>
      </c>
      <c r="BB17" s="4" t="str">
        <f t="shared" si="32"/>
        <v/>
      </c>
      <c r="BC17" s="4" t="str">
        <f t="shared" si="26"/>
        <v/>
      </c>
    </row>
    <row r="18" spans="1:55" s="4" customFormat="1" ht="23.15" customHeight="1">
      <c r="A18" s="186">
        <v>8</v>
      </c>
      <c r="B18" s="187"/>
      <c r="C18" s="188"/>
      <c r="D18" s="189" t="str">
        <f t="shared" si="6"/>
        <v/>
      </c>
      <c r="E18" s="190"/>
      <c r="F18" s="190"/>
      <c r="G18" s="191"/>
      <c r="H18" s="12"/>
      <c r="I18" s="13"/>
      <c r="J18" s="14"/>
      <c r="K18" s="15"/>
      <c r="L18" s="16"/>
      <c r="M18" s="16"/>
      <c r="N18" s="16"/>
      <c r="O18" s="192"/>
      <c r="P18" s="193" t="str">
        <f t="shared" si="27"/>
        <v/>
      </c>
      <c r="Q18" s="38"/>
      <c r="R18" s="184"/>
      <c r="S18" s="26" t="str">
        <f t="shared" si="7"/>
        <v/>
      </c>
      <c r="T18" s="26" t="str">
        <f t="shared" si="8"/>
        <v/>
      </c>
      <c r="U18" s="26" t="str">
        <f t="shared" si="28"/>
        <v/>
      </c>
      <c r="V18" s="26" t="str">
        <f t="shared" si="9"/>
        <v/>
      </c>
      <c r="W18" s="62" t="str">
        <f t="shared" si="29"/>
        <v/>
      </c>
      <c r="X18" s="62" t="str">
        <f t="shared" si="29"/>
        <v/>
      </c>
      <c r="Y18" s="62" t="str">
        <f t="shared" si="29"/>
        <v/>
      </c>
      <c r="Z18" s="62" t="str">
        <f t="shared" si="29"/>
        <v/>
      </c>
      <c r="AA18" s="62" t="str">
        <f t="shared" si="29"/>
        <v/>
      </c>
      <c r="AB18" s="62" t="str">
        <f t="shared" si="29"/>
        <v/>
      </c>
      <c r="AC18" s="62" t="str">
        <f t="shared" si="29"/>
        <v/>
      </c>
      <c r="AD18" s="62" t="str">
        <f t="shared" si="29"/>
        <v/>
      </c>
      <c r="AE18" s="62" t="str">
        <f t="shared" si="29"/>
        <v/>
      </c>
      <c r="AF18" s="62" t="str">
        <f t="shared" si="29"/>
        <v/>
      </c>
      <c r="AG18" s="62" t="str">
        <f t="shared" si="29"/>
        <v/>
      </c>
      <c r="AH18" s="62" t="str">
        <f t="shared" si="29"/>
        <v/>
      </c>
      <c r="AI18" s="54">
        <f t="shared" si="11"/>
        <v>0</v>
      </c>
      <c r="AJ18" s="55">
        <f t="shared" si="12"/>
        <v>0</v>
      </c>
      <c r="AK18" s="4" t="str">
        <f t="shared" si="13"/>
        <v/>
      </c>
      <c r="AL18" s="4" t="str">
        <f t="shared" si="14"/>
        <v/>
      </c>
      <c r="AM18" s="4" t="str">
        <f t="shared" si="15"/>
        <v/>
      </c>
      <c r="AN18" s="4" t="str">
        <f t="shared" si="16"/>
        <v/>
      </c>
      <c r="AO18" s="4" t="str">
        <f t="shared" si="17"/>
        <v/>
      </c>
      <c r="AP18" s="4" t="str">
        <f t="shared" si="18"/>
        <v/>
      </c>
      <c r="AQ18" s="4" t="str">
        <f t="shared" si="19"/>
        <v/>
      </c>
      <c r="AR18" s="4" t="str">
        <f t="shared" si="20"/>
        <v/>
      </c>
      <c r="AS18" s="4" t="str">
        <f t="shared" si="21"/>
        <v/>
      </c>
      <c r="AT18" s="4" t="str">
        <f t="shared" si="22"/>
        <v/>
      </c>
      <c r="AU18" s="4" t="str">
        <f t="shared" si="23"/>
        <v/>
      </c>
      <c r="AV18" s="4" t="str">
        <f t="shared" si="24"/>
        <v/>
      </c>
      <c r="AW18" s="4" t="str">
        <f t="shared" si="25"/>
        <v/>
      </c>
      <c r="AX18" s="4">
        <f t="shared" si="30"/>
        <v>0</v>
      </c>
      <c r="BA18" s="60" t="str">
        <f t="shared" si="31"/>
        <v/>
      </c>
      <c r="BB18" s="4" t="str">
        <f t="shared" si="32"/>
        <v/>
      </c>
      <c r="BC18" s="4" t="str">
        <f>IF($AZ18=$BB18,"",1)</f>
        <v/>
      </c>
    </row>
    <row r="19" spans="1:55" s="4" customFormat="1" ht="23.15" customHeight="1">
      <c r="A19" s="186">
        <v>9</v>
      </c>
      <c r="B19" s="187"/>
      <c r="C19" s="188"/>
      <c r="D19" s="189" t="str">
        <f t="shared" si="6"/>
        <v/>
      </c>
      <c r="E19" s="190"/>
      <c r="F19" s="190"/>
      <c r="G19" s="191"/>
      <c r="H19" s="12"/>
      <c r="I19" s="13"/>
      <c r="J19" s="14"/>
      <c r="K19" s="15"/>
      <c r="L19" s="16"/>
      <c r="M19" s="16"/>
      <c r="N19" s="16"/>
      <c r="O19" s="192"/>
      <c r="P19" s="193" t="str">
        <f t="shared" si="27"/>
        <v/>
      </c>
      <c r="Q19" s="38"/>
      <c r="R19" s="184"/>
      <c r="S19" s="26" t="str">
        <f t="shared" si="7"/>
        <v/>
      </c>
      <c r="T19" s="26" t="str">
        <f t="shared" si="8"/>
        <v/>
      </c>
      <c r="U19" s="26" t="str">
        <f t="shared" si="28"/>
        <v/>
      </c>
      <c r="V19" s="26" t="str">
        <f t="shared" si="9"/>
        <v/>
      </c>
      <c r="W19" s="62" t="str">
        <f t="shared" si="29"/>
        <v/>
      </c>
      <c r="X19" s="62" t="str">
        <f t="shared" si="29"/>
        <v/>
      </c>
      <c r="Y19" s="62" t="str">
        <f t="shared" si="29"/>
        <v/>
      </c>
      <c r="Z19" s="62" t="str">
        <f t="shared" si="29"/>
        <v/>
      </c>
      <c r="AA19" s="62" t="str">
        <f t="shared" si="29"/>
        <v/>
      </c>
      <c r="AB19" s="62" t="str">
        <f t="shared" si="29"/>
        <v/>
      </c>
      <c r="AC19" s="62" t="str">
        <f t="shared" si="29"/>
        <v/>
      </c>
      <c r="AD19" s="62" t="str">
        <f t="shared" si="29"/>
        <v/>
      </c>
      <c r="AE19" s="62" t="str">
        <f t="shared" si="29"/>
        <v/>
      </c>
      <c r="AF19" s="62" t="str">
        <f t="shared" si="29"/>
        <v/>
      </c>
      <c r="AG19" s="62" t="str">
        <f t="shared" si="29"/>
        <v/>
      </c>
      <c r="AH19" s="62" t="str">
        <f t="shared" si="29"/>
        <v/>
      </c>
      <c r="AI19" s="54">
        <f t="shared" si="11"/>
        <v>0</v>
      </c>
      <c r="AJ19" s="55">
        <f t="shared" si="12"/>
        <v>0</v>
      </c>
      <c r="AK19" s="4" t="str">
        <f t="shared" si="13"/>
        <v/>
      </c>
      <c r="AL19" s="4" t="str">
        <f t="shared" si="14"/>
        <v/>
      </c>
      <c r="AM19" s="4" t="str">
        <f t="shared" si="15"/>
        <v/>
      </c>
      <c r="AN19" s="4" t="str">
        <f t="shared" si="16"/>
        <v/>
      </c>
      <c r="AO19" s="4" t="str">
        <f t="shared" si="17"/>
        <v/>
      </c>
      <c r="AP19" s="4" t="str">
        <f t="shared" si="18"/>
        <v/>
      </c>
      <c r="AQ19" s="4" t="str">
        <f t="shared" si="19"/>
        <v/>
      </c>
      <c r="AR19" s="4" t="str">
        <f t="shared" si="20"/>
        <v/>
      </c>
      <c r="AS19" s="4" t="str">
        <f t="shared" si="21"/>
        <v/>
      </c>
      <c r="AT19" s="4" t="str">
        <f t="shared" si="22"/>
        <v/>
      </c>
      <c r="AU19" s="4" t="str">
        <f t="shared" si="23"/>
        <v/>
      </c>
      <c r="AV19" s="4" t="str">
        <f t="shared" si="24"/>
        <v/>
      </c>
      <c r="AW19" s="4" t="str">
        <f t="shared" si="25"/>
        <v/>
      </c>
      <c r="AX19" s="4">
        <f t="shared" si="30"/>
        <v>0</v>
      </c>
      <c r="BA19" s="60" t="str">
        <f t="shared" si="31"/>
        <v/>
      </c>
      <c r="BB19" s="4" t="str">
        <f t="shared" si="32"/>
        <v/>
      </c>
      <c r="BC19" s="4" t="str">
        <f t="shared" ref="BC19:BC82" si="33">IF($AZ19=$BB19,"",1)</f>
        <v/>
      </c>
    </row>
    <row r="20" spans="1:55" s="4" customFormat="1" ht="23.15" customHeight="1">
      <c r="A20" s="186">
        <v>10</v>
      </c>
      <c r="B20" s="187"/>
      <c r="C20" s="188"/>
      <c r="D20" s="189" t="str">
        <f t="shared" si="6"/>
        <v/>
      </c>
      <c r="E20" s="190"/>
      <c r="F20" s="190"/>
      <c r="G20" s="191"/>
      <c r="H20" s="12"/>
      <c r="I20" s="13"/>
      <c r="J20" s="14"/>
      <c r="K20" s="15"/>
      <c r="L20" s="16"/>
      <c r="M20" s="16"/>
      <c r="N20" s="16"/>
      <c r="O20" s="192"/>
      <c r="P20" s="193" t="str">
        <f t="shared" si="27"/>
        <v/>
      </c>
      <c r="Q20" s="38"/>
      <c r="R20" s="184"/>
      <c r="S20" s="26" t="str">
        <f t="shared" si="7"/>
        <v/>
      </c>
      <c r="T20" s="26" t="str">
        <f t="shared" si="8"/>
        <v/>
      </c>
      <c r="U20" s="26" t="str">
        <f t="shared" si="28"/>
        <v/>
      </c>
      <c r="V20" s="26" t="str">
        <f t="shared" si="9"/>
        <v/>
      </c>
      <c r="W20" s="62" t="str">
        <f t="shared" si="29"/>
        <v/>
      </c>
      <c r="X20" s="62" t="str">
        <f t="shared" si="29"/>
        <v/>
      </c>
      <c r="Y20" s="62" t="str">
        <f t="shared" si="29"/>
        <v/>
      </c>
      <c r="Z20" s="62" t="str">
        <f t="shared" si="29"/>
        <v/>
      </c>
      <c r="AA20" s="62" t="str">
        <f t="shared" si="29"/>
        <v/>
      </c>
      <c r="AB20" s="62" t="str">
        <f t="shared" si="29"/>
        <v/>
      </c>
      <c r="AC20" s="62" t="str">
        <f t="shared" si="29"/>
        <v/>
      </c>
      <c r="AD20" s="62" t="str">
        <f t="shared" si="29"/>
        <v/>
      </c>
      <c r="AE20" s="62" t="str">
        <f t="shared" si="29"/>
        <v/>
      </c>
      <c r="AF20" s="62" t="str">
        <f t="shared" si="29"/>
        <v/>
      </c>
      <c r="AG20" s="62" t="str">
        <f t="shared" si="29"/>
        <v/>
      </c>
      <c r="AH20" s="62" t="str">
        <f t="shared" si="29"/>
        <v/>
      </c>
      <c r="AI20" s="54">
        <f t="shared" si="11"/>
        <v>0</v>
      </c>
      <c r="AJ20" s="55">
        <f t="shared" si="12"/>
        <v>0</v>
      </c>
      <c r="AK20" s="4" t="str">
        <f t="shared" si="13"/>
        <v/>
      </c>
      <c r="AL20" s="4" t="str">
        <f t="shared" si="14"/>
        <v/>
      </c>
      <c r="AM20" s="4" t="str">
        <f t="shared" si="15"/>
        <v/>
      </c>
      <c r="AN20" s="4" t="str">
        <f t="shared" si="16"/>
        <v/>
      </c>
      <c r="AO20" s="4" t="str">
        <f t="shared" si="17"/>
        <v/>
      </c>
      <c r="AP20" s="4" t="str">
        <f t="shared" si="18"/>
        <v/>
      </c>
      <c r="AQ20" s="4" t="str">
        <f t="shared" si="19"/>
        <v/>
      </c>
      <c r="AR20" s="4" t="str">
        <f t="shared" si="20"/>
        <v/>
      </c>
      <c r="AS20" s="4" t="str">
        <f t="shared" si="21"/>
        <v/>
      </c>
      <c r="AT20" s="4" t="str">
        <f t="shared" si="22"/>
        <v/>
      </c>
      <c r="AU20" s="4" t="str">
        <f t="shared" si="23"/>
        <v/>
      </c>
      <c r="AV20" s="4" t="str">
        <f t="shared" si="24"/>
        <v/>
      </c>
      <c r="AW20" s="4" t="str">
        <f t="shared" si="25"/>
        <v/>
      </c>
      <c r="AX20" s="4">
        <f t="shared" si="30"/>
        <v>0</v>
      </c>
      <c r="BA20" s="60" t="str">
        <f t="shared" si="31"/>
        <v/>
      </c>
      <c r="BB20" s="4" t="str">
        <f t="shared" si="32"/>
        <v/>
      </c>
      <c r="BC20" s="4" t="str">
        <f t="shared" si="33"/>
        <v/>
      </c>
    </row>
    <row r="21" spans="1:55" s="4" customFormat="1" ht="23.15" customHeight="1">
      <c r="A21" s="186">
        <v>11</v>
      </c>
      <c r="B21" s="187"/>
      <c r="C21" s="188"/>
      <c r="D21" s="189" t="str">
        <f t="shared" si="6"/>
        <v/>
      </c>
      <c r="E21" s="190"/>
      <c r="F21" s="190"/>
      <c r="G21" s="191"/>
      <c r="H21" s="12"/>
      <c r="I21" s="13"/>
      <c r="J21" s="14"/>
      <c r="K21" s="15"/>
      <c r="L21" s="16"/>
      <c r="M21" s="16"/>
      <c r="N21" s="16"/>
      <c r="O21" s="192"/>
      <c r="P21" s="193" t="str">
        <f t="shared" si="27"/>
        <v/>
      </c>
      <c r="Q21" s="38"/>
      <c r="R21" s="184"/>
      <c r="S21" s="26" t="str">
        <f t="shared" si="7"/>
        <v/>
      </c>
      <c r="T21" s="26" t="str">
        <f t="shared" si="8"/>
        <v/>
      </c>
      <c r="U21" s="26" t="str">
        <f t="shared" si="28"/>
        <v/>
      </c>
      <c r="V21" s="26" t="str">
        <f t="shared" si="9"/>
        <v/>
      </c>
      <c r="W21" s="62" t="str">
        <f t="shared" si="29"/>
        <v/>
      </c>
      <c r="X21" s="62" t="str">
        <f t="shared" si="29"/>
        <v/>
      </c>
      <c r="Y21" s="62" t="str">
        <f t="shared" si="29"/>
        <v/>
      </c>
      <c r="Z21" s="62" t="str">
        <f t="shared" si="29"/>
        <v/>
      </c>
      <c r="AA21" s="62" t="str">
        <f t="shared" si="29"/>
        <v/>
      </c>
      <c r="AB21" s="62" t="str">
        <f t="shared" si="29"/>
        <v/>
      </c>
      <c r="AC21" s="62" t="str">
        <f t="shared" si="29"/>
        <v/>
      </c>
      <c r="AD21" s="62" t="str">
        <f t="shared" si="29"/>
        <v/>
      </c>
      <c r="AE21" s="62" t="str">
        <f t="shared" si="29"/>
        <v/>
      </c>
      <c r="AF21" s="62" t="str">
        <f t="shared" si="29"/>
        <v/>
      </c>
      <c r="AG21" s="62" t="str">
        <f t="shared" si="29"/>
        <v/>
      </c>
      <c r="AH21" s="62" t="str">
        <f t="shared" si="29"/>
        <v/>
      </c>
      <c r="AI21" s="54">
        <f t="shared" si="11"/>
        <v>0</v>
      </c>
      <c r="AJ21" s="55">
        <f t="shared" si="12"/>
        <v>0</v>
      </c>
      <c r="AK21" s="4" t="str">
        <f t="shared" si="13"/>
        <v/>
      </c>
      <c r="AL21" s="4" t="str">
        <f t="shared" si="14"/>
        <v/>
      </c>
      <c r="AM21" s="4" t="str">
        <f t="shared" si="15"/>
        <v/>
      </c>
      <c r="AN21" s="4" t="str">
        <f t="shared" si="16"/>
        <v/>
      </c>
      <c r="AO21" s="4" t="str">
        <f t="shared" si="17"/>
        <v/>
      </c>
      <c r="AP21" s="4" t="str">
        <f t="shared" si="18"/>
        <v/>
      </c>
      <c r="AQ21" s="4" t="str">
        <f t="shared" si="19"/>
        <v/>
      </c>
      <c r="AR21" s="4" t="str">
        <f t="shared" si="20"/>
        <v/>
      </c>
      <c r="AS21" s="4" t="str">
        <f t="shared" si="21"/>
        <v/>
      </c>
      <c r="AT21" s="4" t="str">
        <f t="shared" si="22"/>
        <v/>
      </c>
      <c r="AU21" s="4" t="str">
        <f t="shared" si="23"/>
        <v/>
      </c>
      <c r="AV21" s="4" t="str">
        <f t="shared" si="24"/>
        <v/>
      </c>
      <c r="AW21" s="4" t="str">
        <f t="shared" si="25"/>
        <v/>
      </c>
      <c r="AX21" s="4">
        <f t="shared" si="30"/>
        <v>0</v>
      </c>
      <c r="BA21" s="60" t="str">
        <f t="shared" si="31"/>
        <v/>
      </c>
      <c r="BB21" s="4" t="str">
        <f t="shared" si="32"/>
        <v/>
      </c>
      <c r="BC21" s="4" t="str">
        <f t="shared" si="33"/>
        <v/>
      </c>
    </row>
    <row r="22" spans="1:55" s="4" customFormat="1" ht="23.15" customHeight="1">
      <c r="A22" s="186">
        <v>12</v>
      </c>
      <c r="B22" s="187"/>
      <c r="C22" s="188"/>
      <c r="D22" s="189" t="str">
        <f t="shared" si="6"/>
        <v/>
      </c>
      <c r="E22" s="190"/>
      <c r="F22" s="190"/>
      <c r="G22" s="191"/>
      <c r="H22" s="12"/>
      <c r="I22" s="13"/>
      <c r="J22" s="14"/>
      <c r="K22" s="15"/>
      <c r="L22" s="16"/>
      <c r="M22" s="16"/>
      <c r="N22" s="16"/>
      <c r="O22" s="192"/>
      <c r="P22" s="193" t="str">
        <f t="shared" si="27"/>
        <v/>
      </c>
      <c r="Q22" s="38"/>
      <c r="R22" s="184"/>
      <c r="S22" s="26" t="str">
        <f t="shared" si="7"/>
        <v/>
      </c>
      <c r="T22" s="26" t="str">
        <f t="shared" si="8"/>
        <v/>
      </c>
      <c r="U22" s="26" t="str">
        <f t="shared" si="28"/>
        <v/>
      </c>
      <c r="V22" s="26" t="str">
        <f t="shared" si="9"/>
        <v/>
      </c>
      <c r="W22" s="62" t="str">
        <f t="shared" ref="W22:AH31" si="34">IF($V22="",IF($M22="","",IF(W$9&gt;=$M22,IF($N22="",$U22,IF(W$9&gt;$N22,"",$U22)),"")),IF(AND(W$9&gt;=$M22,OR($N22&gt;=W$9,$N22="")),$V22,""))</f>
        <v/>
      </c>
      <c r="X22" s="62" t="str">
        <f t="shared" si="34"/>
        <v/>
      </c>
      <c r="Y22" s="62" t="str">
        <f t="shared" si="34"/>
        <v/>
      </c>
      <c r="Z22" s="62" t="str">
        <f t="shared" si="34"/>
        <v/>
      </c>
      <c r="AA22" s="62" t="str">
        <f t="shared" si="34"/>
        <v/>
      </c>
      <c r="AB22" s="62" t="str">
        <f t="shared" si="34"/>
        <v/>
      </c>
      <c r="AC22" s="62" t="str">
        <f t="shared" si="34"/>
        <v/>
      </c>
      <c r="AD22" s="62" t="str">
        <f t="shared" si="34"/>
        <v/>
      </c>
      <c r="AE22" s="62" t="str">
        <f t="shared" si="34"/>
        <v/>
      </c>
      <c r="AF22" s="62" t="str">
        <f t="shared" si="34"/>
        <v/>
      </c>
      <c r="AG22" s="62" t="str">
        <f t="shared" si="34"/>
        <v/>
      </c>
      <c r="AH22" s="62" t="str">
        <f t="shared" si="34"/>
        <v/>
      </c>
      <c r="AI22" s="54">
        <f t="shared" si="11"/>
        <v>0</v>
      </c>
      <c r="AJ22" s="55">
        <f t="shared" si="12"/>
        <v>0</v>
      </c>
      <c r="AK22" s="4" t="str">
        <f t="shared" si="13"/>
        <v/>
      </c>
      <c r="AL22" s="4" t="str">
        <f t="shared" si="14"/>
        <v/>
      </c>
      <c r="AM22" s="4" t="str">
        <f t="shared" si="15"/>
        <v/>
      </c>
      <c r="AN22" s="4" t="str">
        <f t="shared" si="16"/>
        <v/>
      </c>
      <c r="AO22" s="4" t="str">
        <f t="shared" si="17"/>
        <v/>
      </c>
      <c r="AP22" s="4" t="str">
        <f t="shared" si="18"/>
        <v/>
      </c>
      <c r="AQ22" s="4" t="str">
        <f t="shared" si="19"/>
        <v/>
      </c>
      <c r="AR22" s="4" t="str">
        <f t="shared" si="20"/>
        <v/>
      </c>
      <c r="AS22" s="4" t="str">
        <f t="shared" si="21"/>
        <v/>
      </c>
      <c r="AT22" s="4" t="str">
        <f t="shared" si="22"/>
        <v/>
      </c>
      <c r="AU22" s="4" t="str">
        <f t="shared" si="23"/>
        <v/>
      </c>
      <c r="AV22" s="4" t="str">
        <f t="shared" si="24"/>
        <v/>
      </c>
      <c r="AW22" s="4" t="str">
        <f t="shared" si="25"/>
        <v/>
      </c>
      <c r="AX22" s="4">
        <f t="shared" si="30"/>
        <v>0</v>
      </c>
      <c r="BA22" s="60" t="str">
        <f t="shared" si="31"/>
        <v/>
      </c>
      <c r="BB22" s="4" t="str">
        <f t="shared" si="32"/>
        <v/>
      </c>
      <c r="BC22" s="4" t="str">
        <f t="shared" si="33"/>
        <v/>
      </c>
    </row>
    <row r="23" spans="1:55" s="4" customFormat="1" ht="23.15" customHeight="1">
      <c r="A23" s="186">
        <v>13</v>
      </c>
      <c r="B23" s="187"/>
      <c r="C23" s="188"/>
      <c r="D23" s="189" t="str">
        <f t="shared" si="6"/>
        <v/>
      </c>
      <c r="E23" s="190"/>
      <c r="F23" s="190"/>
      <c r="G23" s="191"/>
      <c r="H23" s="12"/>
      <c r="I23" s="13"/>
      <c r="J23" s="14"/>
      <c r="K23" s="15"/>
      <c r="L23" s="16"/>
      <c r="M23" s="16"/>
      <c r="N23" s="16"/>
      <c r="O23" s="192"/>
      <c r="P23" s="193" t="str">
        <f t="shared" si="27"/>
        <v/>
      </c>
      <c r="Q23" s="38"/>
      <c r="R23" s="184"/>
      <c r="S23" s="26" t="str">
        <f t="shared" si="7"/>
        <v/>
      </c>
      <c r="T23" s="26" t="str">
        <f t="shared" si="8"/>
        <v/>
      </c>
      <c r="U23" s="26" t="str">
        <f t="shared" si="28"/>
        <v/>
      </c>
      <c r="V23" s="26" t="str">
        <f t="shared" si="9"/>
        <v/>
      </c>
      <c r="W23" s="62" t="str">
        <f t="shared" si="34"/>
        <v/>
      </c>
      <c r="X23" s="62" t="str">
        <f t="shared" si="34"/>
        <v/>
      </c>
      <c r="Y23" s="62" t="str">
        <f t="shared" si="34"/>
        <v/>
      </c>
      <c r="Z23" s="62" t="str">
        <f t="shared" si="34"/>
        <v/>
      </c>
      <c r="AA23" s="62" t="str">
        <f t="shared" si="34"/>
        <v/>
      </c>
      <c r="AB23" s="62" t="str">
        <f t="shared" si="34"/>
        <v/>
      </c>
      <c r="AC23" s="62" t="str">
        <f t="shared" si="34"/>
        <v/>
      </c>
      <c r="AD23" s="62" t="str">
        <f t="shared" si="34"/>
        <v/>
      </c>
      <c r="AE23" s="62" t="str">
        <f t="shared" si="34"/>
        <v/>
      </c>
      <c r="AF23" s="62" t="str">
        <f t="shared" si="34"/>
        <v/>
      </c>
      <c r="AG23" s="62" t="str">
        <f t="shared" si="34"/>
        <v/>
      </c>
      <c r="AH23" s="62" t="str">
        <f t="shared" si="34"/>
        <v/>
      </c>
      <c r="AI23" s="54">
        <f t="shared" si="11"/>
        <v>0</v>
      </c>
      <c r="AJ23" s="55">
        <f t="shared" si="12"/>
        <v>0</v>
      </c>
      <c r="AK23" s="4" t="str">
        <f t="shared" si="13"/>
        <v/>
      </c>
      <c r="AL23" s="4" t="str">
        <f t="shared" si="14"/>
        <v/>
      </c>
      <c r="AM23" s="4" t="str">
        <f t="shared" si="15"/>
        <v/>
      </c>
      <c r="AN23" s="4" t="str">
        <f t="shared" si="16"/>
        <v/>
      </c>
      <c r="AO23" s="4" t="str">
        <f t="shared" si="17"/>
        <v/>
      </c>
      <c r="AP23" s="4" t="str">
        <f t="shared" si="18"/>
        <v/>
      </c>
      <c r="AQ23" s="4" t="str">
        <f t="shared" si="19"/>
        <v/>
      </c>
      <c r="AR23" s="4" t="str">
        <f t="shared" si="20"/>
        <v/>
      </c>
      <c r="AS23" s="4" t="str">
        <f t="shared" si="21"/>
        <v/>
      </c>
      <c r="AT23" s="4" t="str">
        <f t="shared" si="22"/>
        <v/>
      </c>
      <c r="AU23" s="4" t="str">
        <f t="shared" si="23"/>
        <v/>
      </c>
      <c r="AV23" s="4" t="str">
        <f t="shared" si="24"/>
        <v/>
      </c>
      <c r="AW23" s="4" t="str">
        <f t="shared" si="25"/>
        <v/>
      </c>
      <c r="AX23" s="4">
        <f t="shared" si="30"/>
        <v>0</v>
      </c>
      <c r="BA23" s="60" t="str">
        <f t="shared" si="31"/>
        <v/>
      </c>
      <c r="BB23" s="4" t="str">
        <f t="shared" si="32"/>
        <v/>
      </c>
      <c r="BC23" s="4" t="str">
        <f t="shared" si="33"/>
        <v/>
      </c>
    </row>
    <row r="24" spans="1:55" s="4" customFormat="1" ht="23.15" customHeight="1">
      <c r="A24" s="186">
        <v>14</v>
      </c>
      <c r="B24" s="187"/>
      <c r="C24" s="188"/>
      <c r="D24" s="189" t="str">
        <f t="shared" si="6"/>
        <v/>
      </c>
      <c r="E24" s="190"/>
      <c r="F24" s="190"/>
      <c r="G24" s="191"/>
      <c r="H24" s="12"/>
      <c r="I24" s="13"/>
      <c r="J24" s="14"/>
      <c r="K24" s="15"/>
      <c r="L24" s="16"/>
      <c r="M24" s="16"/>
      <c r="N24" s="16"/>
      <c r="O24" s="192"/>
      <c r="P24" s="193" t="str">
        <f t="shared" si="27"/>
        <v/>
      </c>
      <c r="Q24" s="38"/>
      <c r="R24" s="184"/>
      <c r="S24" s="26" t="str">
        <f t="shared" si="7"/>
        <v/>
      </c>
      <c r="T24" s="26" t="str">
        <f t="shared" si="8"/>
        <v/>
      </c>
      <c r="U24" s="26" t="str">
        <f t="shared" si="28"/>
        <v/>
      </c>
      <c r="V24" s="26" t="str">
        <f t="shared" si="9"/>
        <v/>
      </c>
      <c r="W24" s="62" t="str">
        <f t="shared" si="34"/>
        <v/>
      </c>
      <c r="X24" s="62" t="str">
        <f t="shared" si="34"/>
        <v/>
      </c>
      <c r="Y24" s="62" t="str">
        <f t="shared" si="34"/>
        <v/>
      </c>
      <c r="Z24" s="62" t="str">
        <f t="shared" si="34"/>
        <v/>
      </c>
      <c r="AA24" s="62" t="str">
        <f t="shared" si="34"/>
        <v/>
      </c>
      <c r="AB24" s="62" t="str">
        <f t="shared" si="34"/>
        <v/>
      </c>
      <c r="AC24" s="62" t="str">
        <f t="shared" si="34"/>
        <v/>
      </c>
      <c r="AD24" s="62" t="str">
        <f t="shared" si="34"/>
        <v/>
      </c>
      <c r="AE24" s="62" t="str">
        <f t="shared" si="34"/>
        <v/>
      </c>
      <c r="AF24" s="62" t="str">
        <f t="shared" si="34"/>
        <v/>
      </c>
      <c r="AG24" s="62" t="str">
        <f t="shared" si="34"/>
        <v/>
      </c>
      <c r="AH24" s="62" t="str">
        <f t="shared" si="34"/>
        <v/>
      </c>
      <c r="AI24" s="54">
        <f t="shared" si="11"/>
        <v>0</v>
      </c>
      <c r="AJ24" s="55">
        <f t="shared" si="12"/>
        <v>0</v>
      </c>
      <c r="AK24" s="4" t="str">
        <f t="shared" si="13"/>
        <v/>
      </c>
      <c r="AL24" s="4" t="str">
        <f t="shared" si="14"/>
        <v/>
      </c>
      <c r="AM24" s="4" t="str">
        <f t="shared" si="15"/>
        <v/>
      </c>
      <c r="AN24" s="4" t="str">
        <f t="shared" si="16"/>
        <v/>
      </c>
      <c r="AO24" s="4" t="str">
        <f t="shared" si="17"/>
        <v/>
      </c>
      <c r="AP24" s="4" t="str">
        <f t="shared" si="18"/>
        <v/>
      </c>
      <c r="AQ24" s="4" t="str">
        <f t="shared" si="19"/>
        <v/>
      </c>
      <c r="AR24" s="4" t="str">
        <f t="shared" si="20"/>
        <v/>
      </c>
      <c r="AS24" s="4" t="str">
        <f t="shared" si="21"/>
        <v/>
      </c>
      <c r="AT24" s="4" t="str">
        <f t="shared" si="22"/>
        <v/>
      </c>
      <c r="AU24" s="4" t="str">
        <f t="shared" si="23"/>
        <v/>
      </c>
      <c r="AV24" s="4" t="str">
        <f t="shared" si="24"/>
        <v/>
      </c>
      <c r="AW24" s="4" t="str">
        <f t="shared" si="25"/>
        <v/>
      </c>
      <c r="AX24" s="4">
        <f t="shared" si="30"/>
        <v>0</v>
      </c>
      <c r="BA24" s="60" t="str">
        <f t="shared" si="31"/>
        <v/>
      </c>
      <c r="BB24" s="4" t="str">
        <f t="shared" si="32"/>
        <v/>
      </c>
      <c r="BC24" s="4" t="str">
        <f t="shared" si="33"/>
        <v/>
      </c>
    </row>
    <row r="25" spans="1:55" s="4" customFormat="1" ht="23.15" customHeight="1">
      <c r="A25" s="186">
        <v>15</v>
      </c>
      <c r="B25" s="187"/>
      <c r="C25" s="188"/>
      <c r="D25" s="189" t="str">
        <f t="shared" si="6"/>
        <v/>
      </c>
      <c r="E25" s="190"/>
      <c r="F25" s="190"/>
      <c r="G25" s="191"/>
      <c r="H25" s="12"/>
      <c r="I25" s="13"/>
      <c r="J25" s="14"/>
      <c r="K25" s="15"/>
      <c r="L25" s="16"/>
      <c r="M25" s="16"/>
      <c r="N25" s="16"/>
      <c r="O25" s="192"/>
      <c r="P25" s="193" t="str">
        <f t="shared" si="27"/>
        <v/>
      </c>
      <c r="Q25" s="38"/>
      <c r="R25" s="184"/>
      <c r="S25" s="26" t="str">
        <f t="shared" si="7"/>
        <v/>
      </c>
      <c r="T25" s="26" t="str">
        <f t="shared" si="8"/>
        <v/>
      </c>
      <c r="U25" s="26" t="str">
        <f t="shared" si="28"/>
        <v/>
      </c>
      <c r="V25" s="26" t="str">
        <f t="shared" si="9"/>
        <v/>
      </c>
      <c r="W25" s="62" t="str">
        <f t="shared" si="34"/>
        <v/>
      </c>
      <c r="X25" s="62" t="str">
        <f t="shared" si="34"/>
        <v/>
      </c>
      <c r="Y25" s="62" t="str">
        <f t="shared" si="34"/>
        <v/>
      </c>
      <c r="Z25" s="62" t="str">
        <f t="shared" si="34"/>
        <v/>
      </c>
      <c r="AA25" s="62" t="str">
        <f t="shared" si="34"/>
        <v/>
      </c>
      <c r="AB25" s="62" t="str">
        <f t="shared" si="34"/>
        <v/>
      </c>
      <c r="AC25" s="62" t="str">
        <f t="shared" si="34"/>
        <v/>
      </c>
      <c r="AD25" s="62" t="str">
        <f t="shared" si="34"/>
        <v/>
      </c>
      <c r="AE25" s="62" t="str">
        <f t="shared" si="34"/>
        <v/>
      </c>
      <c r="AF25" s="62" t="str">
        <f t="shared" si="34"/>
        <v/>
      </c>
      <c r="AG25" s="62" t="str">
        <f t="shared" si="34"/>
        <v/>
      </c>
      <c r="AH25" s="62" t="str">
        <f t="shared" si="34"/>
        <v/>
      </c>
      <c r="AI25" s="54">
        <f t="shared" si="11"/>
        <v>0</v>
      </c>
      <c r="AJ25" s="55">
        <f t="shared" si="12"/>
        <v>0</v>
      </c>
      <c r="AK25" s="4" t="str">
        <f t="shared" si="13"/>
        <v/>
      </c>
      <c r="AL25" s="4" t="str">
        <f t="shared" si="14"/>
        <v/>
      </c>
      <c r="AM25" s="4" t="str">
        <f t="shared" si="15"/>
        <v/>
      </c>
      <c r="AN25" s="4" t="str">
        <f t="shared" si="16"/>
        <v/>
      </c>
      <c r="AO25" s="4" t="str">
        <f t="shared" si="17"/>
        <v/>
      </c>
      <c r="AP25" s="4" t="str">
        <f t="shared" si="18"/>
        <v/>
      </c>
      <c r="AQ25" s="4" t="str">
        <f t="shared" si="19"/>
        <v/>
      </c>
      <c r="AR25" s="4" t="str">
        <f t="shared" si="20"/>
        <v/>
      </c>
      <c r="AS25" s="4" t="str">
        <f t="shared" si="21"/>
        <v/>
      </c>
      <c r="AT25" s="4" t="str">
        <f t="shared" si="22"/>
        <v/>
      </c>
      <c r="AU25" s="4" t="str">
        <f t="shared" si="23"/>
        <v/>
      </c>
      <c r="AV25" s="4" t="str">
        <f t="shared" si="24"/>
        <v/>
      </c>
      <c r="AW25" s="4" t="str">
        <f t="shared" si="25"/>
        <v/>
      </c>
      <c r="AX25" s="4">
        <f t="shared" si="30"/>
        <v>0</v>
      </c>
      <c r="BA25" s="60" t="str">
        <f t="shared" si="31"/>
        <v/>
      </c>
      <c r="BB25" s="4" t="str">
        <f t="shared" si="32"/>
        <v/>
      </c>
      <c r="BC25" s="4" t="str">
        <f t="shared" si="33"/>
        <v/>
      </c>
    </row>
    <row r="26" spans="1:55" s="4" customFormat="1" ht="23.15" customHeight="1">
      <c r="A26" s="186">
        <v>16</v>
      </c>
      <c r="B26" s="187"/>
      <c r="C26" s="188"/>
      <c r="D26" s="189" t="str">
        <f t="shared" si="6"/>
        <v/>
      </c>
      <c r="E26" s="190"/>
      <c r="F26" s="190"/>
      <c r="G26" s="191"/>
      <c r="H26" s="12"/>
      <c r="I26" s="13"/>
      <c r="J26" s="14"/>
      <c r="K26" s="15"/>
      <c r="L26" s="16"/>
      <c r="M26" s="16"/>
      <c r="N26" s="16"/>
      <c r="O26" s="192"/>
      <c r="P26" s="193" t="str">
        <f t="shared" si="27"/>
        <v/>
      </c>
      <c r="Q26" s="38"/>
      <c r="R26" s="184"/>
      <c r="S26" s="26" t="str">
        <f t="shared" si="7"/>
        <v/>
      </c>
      <c r="T26" s="26" t="str">
        <f t="shared" si="8"/>
        <v/>
      </c>
      <c r="U26" s="26" t="str">
        <f t="shared" si="28"/>
        <v/>
      </c>
      <c r="V26" s="26" t="str">
        <f t="shared" si="9"/>
        <v/>
      </c>
      <c r="W26" s="62" t="str">
        <f t="shared" si="34"/>
        <v/>
      </c>
      <c r="X26" s="62" t="str">
        <f t="shared" si="34"/>
        <v/>
      </c>
      <c r="Y26" s="62" t="str">
        <f t="shared" si="34"/>
        <v/>
      </c>
      <c r="Z26" s="62" t="str">
        <f t="shared" si="34"/>
        <v/>
      </c>
      <c r="AA26" s="62" t="str">
        <f t="shared" si="34"/>
        <v/>
      </c>
      <c r="AB26" s="62" t="str">
        <f t="shared" si="34"/>
        <v/>
      </c>
      <c r="AC26" s="62" t="str">
        <f t="shared" si="34"/>
        <v/>
      </c>
      <c r="AD26" s="62" t="str">
        <f t="shared" si="34"/>
        <v/>
      </c>
      <c r="AE26" s="62" t="str">
        <f t="shared" si="34"/>
        <v/>
      </c>
      <c r="AF26" s="62" t="str">
        <f t="shared" si="34"/>
        <v/>
      </c>
      <c r="AG26" s="62" t="str">
        <f t="shared" si="34"/>
        <v/>
      </c>
      <c r="AH26" s="62" t="str">
        <f t="shared" si="34"/>
        <v/>
      </c>
      <c r="AI26" s="54">
        <f t="shared" si="11"/>
        <v>0</v>
      </c>
      <c r="AJ26" s="55">
        <f t="shared" si="12"/>
        <v>0</v>
      </c>
      <c r="AK26" s="4" t="str">
        <f t="shared" si="13"/>
        <v/>
      </c>
      <c r="AL26" s="4" t="str">
        <f t="shared" si="14"/>
        <v/>
      </c>
      <c r="AM26" s="4" t="str">
        <f t="shared" si="15"/>
        <v/>
      </c>
      <c r="AN26" s="4" t="str">
        <f t="shared" si="16"/>
        <v/>
      </c>
      <c r="AO26" s="4" t="str">
        <f t="shared" si="17"/>
        <v/>
      </c>
      <c r="AP26" s="4" t="str">
        <f t="shared" si="18"/>
        <v/>
      </c>
      <c r="AQ26" s="4" t="str">
        <f t="shared" si="19"/>
        <v/>
      </c>
      <c r="AR26" s="4" t="str">
        <f t="shared" si="20"/>
        <v/>
      </c>
      <c r="AS26" s="4" t="str">
        <f t="shared" si="21"/>
        <v/>
      </c>
      <c r="AT26" s="4" t="str">
        <f t="shared" si="22"/>
        <v/>
      </c>
      <c r="AU26" s="4" t="str">
        <f t="shared" si="23"/>
        <v/>
      </c>
      <c r="AV26" s="4" t="str">
        <f t="shared" si="24"/>
        <v/>
      </c>
      <c r="AW26" s="4" t="str">
        <f t="shared" si="25"/>
        <v/>
      </c>
      <c r="AX26" s="4">
        <f t="shared" si="30"/>
        <v>0</v>
      </c>
      <c r="BA26" s="60" t="str">
        <f t="shared" si="31"/>
        <v/>
      </c>
      <c r="BB26" s="4" t="str">
        <f t="shared" si="32"/>
        <v/>
      </c>
      <c r="BC26" s="4" t="str">
        <f t="shared" si="33"/>
        <v/>
      </c>
    </row>
    <row r="27" spans="1:55" s="4" customFormat="1" ht="23.15" customHeight="1">
      <c r="A27" s="186">
        <v>17</v>
      </c>
      <c r="B27" s="187"/>
      <c r="C27" s="188"/>
      <c r="D27" s="189" t="str">
        <f t="shared" si="6"/>
        <v/>
      </c>
      <c r="E27" s="190"/>
      <c r="F27" s="190"/>
      <c r="G27" s="191"/>
      <c r="H27" s="12"/>
      <c r="I27" s="13"/>
      <c r="J27" s="14"/>
      <c r="K27" s="15"/>
      <c r="L27" s="16"/>
      <c r="M27" s="16"/>
      <c r="N27" s="16"/>
      <c r="O27" s="192"/>
      <c r="P27" s="193" t="str">
        <f t="shared" si="27"/>
        <v/>
      </c>
      <c r="Q27" s="38"/>
      <c r="R27" s="184"/>
      <c r="S27" s="26" t="str">
        <f t="shared" si="7"/>
        <v/>
      </c>
      <c r="T27" s="26" t="str">
        <f t="shared" si="8"/>
        <v/>
      </c>
      <c r="U27" s="26" t="str">
        <f t="shared" si="28"/>
        <v/>
      </c>
      <c r="V27" s="26" t="str">
        <f t="shared" si="9"/>
        <v/>
      </c>
      <c r="W27" s="62" t="str">
        <f t="shared" si="34"/>
        <v/>
      </c>
      <c r="X27" s="62" t="str">
        <f t="shared" si="34"/>
        <v/>
      </c>
      <c r="Y27" s="62" t="str">
        <f t="shared" si="34"/>
        <v/>
      </c>
      <c r="Z27" s="62" t="str">
        <f t="shared" si="34"/>
        <v/>
      </c>
      <c r="AA27" s="62" t="str">
        <f t="shared" si="34"/>
        <v/>
      </c>
      <c r="AB27" s="62" t="str">
        <f t="shared" si="34"/>
        <v/>
      </c>
      <c r="AC27" s="62" t="str">
        <f t="shared" si="34"/>
        <v/>
      </c>
      <c r="AD27" s="62" t="str">
        <f t="shared" si="34"/>
        <v/>
      </c>
      <c r="AE27" s="62" t="str">
        <f t="shared" si="34"/>
        <v/>
      </c>
      <c r="AF27" s="62" t="str">
        <f t="shared" si="34"/>
        <v/>
      </c>
      <c r="AG27" s="62" t="str">
        <f t="shared" si="34"/>
        <v/>
      </c>
      <c r="AH27" s="62" t="str">
        <f t="shared" si="34"/>
        <v/>
      </c>
      <c r="AI27" s="54">
        <f t="shared" si="11"/>
        <v>0</v>
      </c>
      <c r="AJ27" s="55">
        <f t="shared" si="12"/>
        <v>0</v>
      </c>
      <c r="AK27" s="4" t="str">
        <f t="shared" si="13"/>
        <v/>
      </c>
      <c r="AL27" s="4" t="str">
        <f t="shared" si="14"/>
        <v/>
      </c>
      <c r="AM27" s="4" t="str">
        <f t="shared" si="15"/>
        <v/>
      </c>
      <c r="AN27" s="4" t="str">
        <f t="shared" si="16"/>
        <v/>
      </c>
      <c r="AO27" s="4" t="str">
        <f t="shared" si="17"/>
        <v/>
      </c>
      <c r="AP27" s="4" t="str">
        <f t="shared" si="18"/>
        <v/>
      </c>
      <c r="AQ27" s="4" t="str">
        <f t="shared" si="19"/>
        <v/>
      </c>
      <c r="AR27" s="4" t="str">
        <f t="shared" si="20"/>
        <v/>
      </c>
      <c r="AS27" s="4" t="str">
        <f t="shared" si="21"/>
        <v/>
      </c>
      <c r="AT27" s="4" t="str">
        <f t="shared" si="22"/>
        <v/>
      </c>
      <c r="AU27" s="4" t="str">
        <f t="shared" si="23"/>
        <v/>
      </c>
      <c r="AV27" s="4" t="str">
        <f t="shared" si="24"/>
        <v/>
      </c>
      <c r="AW27" s="4" t="str">
        <f t="shared" si="25"/>
        <v/>
      </c>
      <c r="AX27" s="4">
        <f t="shared" si="30"/>
        <v>0</v>
      </c>
      <c r="BA27" s="60" t="str">
        <f t="shared" si="31"/>
        <v/>
      </c>
      <c r="BB27" s="4" t="str">
        <f t="shared" si="32"/>
        <v/>
      </c>
      <c r="BC27" s="4" t="str">
        <f t="shared" si="33"/>
        <v/>
      </c>
    </row>
    <row r="28" spans="1:55" s="4" customFormat="1" ht="23.15" customHeight="1">
      <c r="A28" s="186">
        <v>18</v>
      </c>
      <c r="B28" s="187"/>
      <c r="C28" s="188"/>
      <c r="D28" s="189" t="str">
        <f t="shared" si="6"/>
        <v/>
      </c>
      <c r="E28" s="190"/>
      <c r="F28" s="190"/>
      <c r="G28" s="191"/>
      <c r="H28" s="12"/>
      <c r="I28" s="13"/>
      <c r="J28" s="14"/>
      <c r="K28" s="15"/>
      <c r="L28" s="16"/>
      <c r="M28" s="16"/>
      <c r="N28" s="16"/>
      <c r="O28" s="192"/>
      <c r="P28" s="193" t="str">
        <f t="shared" si="27"/>
        <v/>
      </c>
      <c r="Q28" s="38"/>
      <c r="R28" s="184"/>
      <c r="S28" s="26" t="str">
        <f t="shared" si="7"/>
        <v/>
      </c>
      <c r="T28" s="26" t="str">
        <f t="shared" si="8"/>
        <v/>
      </c>
      <c r="U28" s="26" t="str">
        <f t="shared" si="28"/>
        <v/>
      </c>
      <c r="V28" s="26" t="str">
        <f t="shared" si="9"/>
        <v/>
      </c>
      <c r="W28" s="62" t="str">
        <f t="shared" si="34"/>
        <v/>
      </c>
      <c r="X28" s="62" t="str">
        <f t="shared" si="34"/>
        <v/>
      </c>
      <c r="Y28" s="62" t="str">
        <f t="shared" si="34"/>
        <v/>
      </c>
      <c r="Z28" s="62" t="str">
        <f t="shared" si="34"/>
        <v/>
      </c>
      <c r="AA28" s="62" t="str">
        <f t="shared" si="34"/>
        <v/>
      </c>
      <c r="AB28" s="62" t="str">
        <f t="shared" si="34"/>
        <v/>
      </c>
      <c r="AC28" s="62" t="str">
        <f t="shared" si="34"/>
        <v/>
      </c>
      <c r="AD28" s="62" t="str">
        <f t="shared" si="34"/>
        <v/>
      </c>
      <c r="AE28" s="62" t="str">
        <f t="shared" si="34"/>
        <v/>
      </c>
      <c r="AF28" s="62" t="str">
        <f t="shared" si="34"/>
        <v/>
      </c>
      <c r="AG28" s="62" t="str">
        <f t="shared" si="34"/>
        <v/>
      </c>
      <c r="AH28" s="62" t="str">
        <f t="shared" si="34"/>
        <v/>
      </c>
      <c r="AI28" s="54">
        <f t="shared" si="11"/>
        <v>0</v>
      </c>
      <c r="AJ28" s="55">
        <f t="shared" si="12"/>
        <v>0</v>
      </c>
      <c r="AK28" s="4" t="str">
        <f t="shared" si="13"/>
        <v/>
      </c>
      <c r="AL28" s="4" t="str">
        <f t="shared" si="14"/>
        <v/>
      </c>
      <c r="AM28" s="4" t="str">
        <f t="shared" si="15"/>
        <v/>
      </c>
      <c r="AN28" s="4" t="str">
        <f t="shared" si="16"/>
        <v/>
      </c>
      <c r="AO28" s="4" t="str">
        <f t="shared" si="17"/>
        <v/>
      </c>
      <c r="AP28" s="4" t="str">
        <f t="shared" si="18"/>
        <v/>
      </c>
      <c r="AQ28" s="4" t="str">
        <f t="shared" si="19"/>
        <v/>
      </c>
      <c r="AR28" s="4" t="str">
        <f t="shared" si="20"/>
        <v/>
      </c>
      <c r="AS28" s="4" t="str">
        <f t="shared" si="21"/>
        <v/>
      </c>
      <c r="AT28" s="4" t="str">
        <f t="shared" si="22"/>
        <v/>
      </c>
      <c r="AU28" s="4" t="str">
        <f t="shared" si="23"/>
        <v/>
      </c>
      <c r="AV28" s="4" t="str">
        <f t="shared" si="24"/>
        <v/>
      </c>
      <c r="AW28" s="4" t="str">
        <f t="shared" si="25"/>
        <v/>
      </c>
      <c r="AX28" s="4">
        <f t="shared" si="30"/>
        <v>0</v>
      </c>
      <c r="BA28" s="60" t="str">
        <f t="shared" si="31"/>
        <v/>
      </c>
      <c r="BB28" s="4" t="str">
        <f t="shared" si="32"/>
        <v/>
      </c>
      <c r="BC28" s="4" t="str">
        <f t="shared" si="33"/>
        <v/>
      </c>
    </row>
    <row r="29" spans="1:55" s="4" customFormat="1" ht="23.15" customHeight="1">
      <c r="A29" s="186">
        <v>19</v>
      </c>
      <c r="B29" s="187"/>
      <c r="C29" s="188"/>
      <c r="D29" s="189" t="str">
        <f t="shared" si="6"/>
        <v/>
      </c>
      <c r="E29" s="190"/>
      <c r="F29" s="190"/>
      <c r="G29" s="191"/>
      <c r="H29" s="12"/>
      <c r="I29" s="13"/>
      <c r="J29" s="14"/>
      <c r="K29" s="15"/>
      <c r="L29" s="16"/>
      <c r="M29" s="16"/>
      <c r="N29" s="16"/>
      <c r="O29" s="192"/>
      <c r="P29" s="193" t="str">
        <f t="shared" si="27"/>
        <v/>
      </c>
      <c r="Q29" s="38"/>
      <c r="R29" s="184"/>
      <c r="S29" s="26" t="str">
        <f t="shared" si="7"/>
        <v/>
      </c>
      <c r="T29" s="26" t="str">
        <f t="shared" si="8"/>
        <v/>
      </c>
      <c r="U29" s="26" t="str">
        <f t="shared" si="28"/>
        <v/>
      </c>
      <c r="V29" s="26" t="str">
        <f t="shared" si="9"/>
        <v/>
      </c>
      <c r="W29" s="62" t="str">
        <f t="shared" si="34"/>
        <v/>
      </c>
      <c r="X29" s="62" t="str">
        <f t="shared" si="34"/>
        <v/>
      </c>
      <c r="Y29" s="62" t="str">
        <f t="shared" si="34"/>
        <v/>
      </c>
      <c r="Z29" s="62" t="str">
        <f t="shared" si="34"/>
        <v/>
      </c>
      <c r="AA29" s="62" t="str">
        <f t="shared" si="34"/>
        <v/>
      </c>
      <c r="AB29" s="62" t="str">
        <f t="shared" si="34"/>
        <v/>
      </c>
      <c r="AC29" s="62" t="str">
        <f t="shared" si="34"/>
        <v/>
      </c>
      <c r="AD29" s="62" t="str">
        <f t="shared" si="34"/>
        <v/>
      </c>
      <c r="AE29" s="62" t="str">
        <f t="shared" si="34"/>
        <v/>
      </c>
      <c r="AF29" s="62" t="str">
        <f t="shared" si="34"/>
        <v/>
      </c>
      <c r="AG29" s="62" t="str">
        <f t="shared" si="34"/>
        <v/>
      </c>
      <c r="AH29" s="62" t="str">
        <f t="shared" si="34"/>
        <v/>
      </c>
      <c r="AI29" s="54">
        <f t="shared" si="11"/>
        <v>0</v>
      </c>
      <c r="AJ29" s="55">
        <f t="shared" si="12"/>
        <v>0</v>
      </c>
      <c r="AK29" s="4" t="str">
        <f t="shared" si="13"/>
        <v/>
      </c>
      <c r="AL29" s="4" t="str">
        <f t="shared" si="14"/>
        <v/>
      </c>
      <c r="AM29" s="4" t="str">
        <f t="shared" si="15"/>
        <v/>
      </c>
      <c r="AN29" s="4" t="str">
        <f t="shared" si="16"/>
        <v/>
      </c>
      <c r="AO29" s="4" t="str">
        <f t="shared" si="17"/>
        <v/>
      </c>
      <c r="AP29" s="4" t="str">
        <f t="shared" si="18"/>
        <v/>
      </c>
      <c r="AQ29" s="4" t="str">
        <f t="shared" si="19"/>
        <v/>
      </c>
      <c r="AR29" s="4" t="str">
        <f t="shared" si="20"/>
        <v/>
      </c>
      <c r="AS29" s="4" t="str">
        <f t="shared" si="21"/>
        <v/>
      </c>
      <c r="AT29" s="4" t="str">
        <f t="shared" si="22"/>
        <v/>
      </c>
      <c r="AU29" s="4" t="str">
        <f t="shared" si="23"/>
        <v/>
      </c>
      <c r="AV29" s="4" t="str">
        <f t="shared" si="24"/>
        <v/>
      </c>
      <c r="AW29" s="4" t="str">
        <f t="shared" si="25"/>
        <v/>
      </c>
      <c r="AX29" s="4">
        <f t="shared" si="30"/>
        <v>0</v>
      </c>
      <c r="BA29" s="60" t="str">
        <f t="shared" si="31"/>
        <v/>
      </c>
      <c r="BB29" s="4" t="str">
        <f t="shared" si="32"/>
        <v/>
      </c>
      <c r="BC29" s="4" t="str">
        <f t="shared" si="33"/>
        <v/>
      </c>
    </row>
    <row r="30" spans="1:55" s="4" customFormat="1" ht="23.15" customHeight="1">
      <c r="A30" s="186">
        <v>20</v>
      </c>
      <c r="B30" s="187"/>
      <c r="C30" s="188" t="str">
        <f t="shared" ref="C30:C76" si="35">IF(B30="保育士","正","")</f>
        <v/>
      </c>
      <c r="D30" s="189" t="str">
        <f t="shared" si="6"/>
        <v/>
      </c>
      <c r="E30" s="190"/>
      <c r="F30" s="190"/>
      <c r="G30" s="191"/>
      <c r="H30" s="12"/>
      <c r="I30" s="13"/>
      <c r="J30" s="14"/>
      <c r="K30" s="15"/>
      <c r="L30" s="16"/>
      <c r="M30" s="16"/>
      <c r="N30" s="16"/>
      <c r="O30" s="192"/>
      <c r="P30" s="193" t="str">
        <f t="shared" si="27"/>
        <v/>
      </c>
      <c r="Q30" s="38"/>
      <c r="R30" s="184"/>
      <c r="S30" s="26" t="str">
        <f t="shared" si="7"/>
        <v/>
      </c>
      <c r="T30" s="26" t="str">
        <f t="shared" si="8"/>
        <v/>
      </c>
      <c r="U30" s="26" t="str">
        <f t="shared" si="28"/>
        <v/>
      </c>
      <c r="V30" s="26" t="str">
        <f t="shared" si="9"/>
        <v/>
      </c>
      <c r="W30" s="62" t="str">
        <f t="shared" si="34"/>
        <v/>
      </c>
      <c r="X30" s="62" t="str">
        <f t="shared" si="34"/>
        <v/>
      </c>
      <c r="Y30" s="62" t="str">
        <f t="shared" si="34"/>
        <v/>
      </c>
      <c r="Z30" s="62" t="str">
        <f t="shared" si="34"/>
        <v/>
      </c>
      <c r="AA30" s="62" t="str">
        <f t="shared" si="34"/>
        <v/>
      </c>
      <c r="AB30" s="62" t="str">
        <f t="shared" si="34"/>
        <v/>
      </c>
      <c r="AC30" s="62" t="str">
        <f t="shared" si="34"/>
        <v/>
      </c>
      <c r="AD30" s="62" t="str">
        <f t="shared" si="34"/>
        <v/>
      </c>
      <c r="AE30" s="62" t="str">
        <f t="shared" si="34"/>
        <v/>
      </c>
      <c r="AF30" s="62" t="str">
        <f t="shared" si="34"/>
        <v/>
      </c>
      <c r="AG30" s="62" t="str">
        <f t="shared" si="34"/>
        <v/>
      </c>
      <c r="AH30" s="62" t="str">
        <f t="shared" si="34"/>
        <v/>
      </c>
      <c r="AI30" s="54">
        <f t="shared" si="11"/>
        <v>0</v>
      </c>
      <c r="AJ30" s="55">
        <f t="shared" si="12"/>
        <v>0</v>
      </c>
      <c r="AK30" s="4" t="str">
        <f t="shared" si="13"/>
        <v/>
      </c>
      <c r="AL30" s="4" t="str">
        <f t="shared" si="14"/>
        <v/>
      </c>
      <c r="AM30" s="4" t="str">
        <f t="shared" si="15"/>
        <v/>
      </c>
      <c r="AN30" s="4" t="str">
        <f t="shared" si="16"/>
        <v/>
      </c>
      <c r="AO30" s="4" t="str">
        <f t="shared" si="17"/>
        <v/>
      </c>
      <c r="AP30" s="4" t="str">
        <f t="shared" si="18"/>
        <v/>
      </c>
      <c r="AQ30" s="4" t="str">
        <f t="shared" si="19"/>
        <v/>
      </c>
      <c r="AR30" s="4" t="str">
        <f t="shared" si="20"/>
        <v/>
      </c>
      <c r="AS30" s="4" t="str">
        <f t="shared" si="21"/>
        <v/>
      </c>
      <c r="AT30" s="4" t="str">
        <f t="shared" si="22"/>
        <v/>
      </c>
      <c r="AU30" s="4" t="str">
        <f t="shared" si="23"/>
        <v/>
      </c>
      <c r="AV30" s="4" t="str">
        <f t="shared" si="24"/>
        <v/>
      </c>
      <c r="AW30" s="4" t="str">
        <f t="shared" si="25"/>
        <v/>
      </c>
      <c r="AX30" s="4">
        <f t="shared" si="30"/>
        <v>0</v>
      </c>
      <c r="BA30" s="60" t="str">
        <f t="shared" si="31"/>
        <v/>
      </c>
      <c r="BB30" s="4" t="str">
        <f t="shared" si="32"/>
        <v/>
      </c>
      <c r="BC30" s="4" t="str">
        <f t="shared" si="33"/>
        <v/>
      </c>
    </row>
    <row r="31" spans="1:55" s="4" customFormat="1" ht="23.15" customHeight="1">
      <c r="A31" s="186">
        <v>21</v>
      </c>
      <c r="B31" s="187"/>
      <c r="C31" s="188" t="str">
        <f t="shared" si="35"/>
        <v/>
      </c>
      <c r="D31" s="189" t="str">
        <f t="shared" si="6"/>
        <v/>
      </c>
      <c r="E31" s="190"/>
      <c r="F31" s="190"/>
      <c r="G31" s="191"/>
      <c r="H31" s="12"/>
      <c r="I31" s="13"/>
      <c r="J31" s="14"/>
      <c r="K31" s="15"/>
      <c r="L31" s="16"/>
      <c r="M31" s="16"/>
      <c r="N31" s="16"/>
      <c r="O31" s="192"/>
      <c r="P31" s="193" t="str">
        <f t="shared" si="27"/>
        <v/>
      </c>
      <c r="Q31" s="38"/>
      <c r="R31" s="184"/>
      <c r="S31" s="26" t="str">
        <f t="shared" si="7"/>
        <v/>
      </c>
      <c r="T31" s="26" t="str">
        <f t="shared" si="8"/>
        <v/>
      </c>
      <c r="U31" s="26" t="str">
        <f t="shared" si="28"/>
        <v/>
      </c>
      <c r="V31" s="26" t="str">
        <f t="shared" si="9"/>
        <v/>
      </c>
      <c r="W31" s="62" t="str">
        <f t="shared" si="34"/>
        <v/>
      </c>
      <c r="X31" s="62" t="str">
        <f t="shared" si="34"/>
        <v/>
      </c>
      <c r="Y31" s="62" t="str">
        <f t="shared" si="34"/>
        <v/>
      </c>
      <c r="Z31" s="62" t="str">
        <f t="shared" si="34"/>
        <v/>
      </c>
      <c r="AA31" s="62" t="str">
        <f t="shared" si="34"/>
        <v/>
      </c>
      <c r="AB31" s="62" t="str">
        <f t="shared" si="34"/>
        <v/>
      </c>
      <c r="AC31" s="62" t="str">
        <f t="shared" si="34"/>
        <v/>
      </c>
      <c r="AD31" s="62" t="str">
        <f t="shared" si="34"/>
        <v/>
      </c>
      <c r="AE31" s="62" t="str">
        <f t="shared" si="34"/>
        <v/>
      </c>
      <c r="AF31" s="62" t="str">
        <f t="shared" si="34"/>
        <v/>
      </c>
      <c r="AG31" s="62" t="str">
        <f t="shared" si="34"/>
        <v/>
      </c>
      <c r="AH31" s="62" t="str">
        <f t="shared" si="34"/>
        <v/>
      </c>
      <c r="AI31" s="54">
        <f t="shared" si="11"/>
        <v>0</v>
      </c>
      <c r="AJ31" s="55">
        <f t="shared" si="12"/>
        <v>0</v>
      </c>
      <c r="AK31" s="4" t="str">
        <f t="shared" si="13"/>
        <v/>
      </c>
      <c r="AL31" s="4" t="str">
        <f t="shared" si="14"/>
        <v/>
      </c>
      <c r="AM31" s="4" t="str">
        <f t="shared" si="15"/>
        <v/>
      </c>
      <c r="AN31" s="4" t="str">
        <f t="shared" si="16"/>
        <v/>
      </c>
      <c r="AO31" s="4" t="str">
        <f t="shared" si="17"/>
        <v/>
      </c>
      <c r="AP31" s="4" t="str">
        <f t="shared" si="18"/>
        <v/>
      </c>
      <c r="AQ31" s="4" t="str">
        <f t="shared" si="19"/>
        <v/>
      </c>
      <c r="AR31" s="4" t="str">
        <f t="shared" si="20"/>
        <v/>
      </c>
      <c r="AS31" s="4" t="str">
        <f t="shared" si="21"/>
        <v/>
      </c>
      <c r="AT31" s="4" t="str">
        <f t="shared" si="22"/>
        <v/>
      </c>
      <c r="AU31" s="4" t="str">
        <f t="shared" si="23"/>
        <v/>
      </c>
      <c r="AV31" s="4" t="str">
        <f t="shared" si="24"/>
        <v/>
      </c>
      <c r="AW31" s="4" t="str">
        <f t="shared" si="25"/>
        <v/>
      </c>
      <c r="AX31" s="4">
        <f t="shared" si="30"/>
        <v>0</v>
      </c>
      <c r="BA31" s="60" t="str">
        <f t="shared" si="31"/>
        <v/>
      </c>
      <c r="BB31" s="4" t="str">
        <f t="shared" si="32"/>
        <v/>
      </c>
      <c r="BC31" s="4" t="str">
        <f t="shared" si="33"/>
        <v/>
      </c>
    </row>
    <row r="32" spans="1:55" s="4" customFormat="1" ht="23.15" customHeight="1">
      <c r="A32" s="186">
        <v>22</v>
      </c>
      <c r="B32" s="187"/>
      <c r="C32" s="188" t="str">
        <f t="shared" si="35"/>
        <v/>
      </c>
      <c r="D32" s="189" t="str">
        <f t="shared" si="6"/>
        <v/>
      </c>
      <c r="E32" s="190"/>
      <c r="F32" s="190"/>
      <c r="G32" s="191"/>
      <c r="H32" s="12"/>
      <c r="I32" s="13"/>
      <c r="J32" s="14"/>
      <c r="K32" s="15"/>
      <c r="L32" s="16"/>
      <c r="M32" s="16"/>
      <c r="N32" s="16"/>
      <c r="O32" s="192"/>
      <c r="P32" s="193" t="str">
        <f t="shared" si="27"/>
        <v/>
      </c>
      <c r="Q32" s="38"/>
      <c r="R32" s="184"/>
      <c r="S32" s="26" t="str">
        <f t="shared" si="7"/>
        <v/>
      </c>
      <c r="T32" s="26" t="str">
        <f t="shared" si="8"/>
        <v/>
      </c>
      <c r="U32" s="26" t="str">
        <f t="shared" si="28"/>
        <v/>
      </c>
      <c r="V32" s="26" t="str">
        <f t="shared" si="9"/>
        <v/>
      </c>
      <c r="W32" s="62" t="str">
        <f t="shared" ref="W32:AH41" si="36">IF($V32="",IF($M32="","",IF(W$9&gt;=$M32,IF($N32="",$U32,IF(W$9&gt;$N32,"",$U32)),"")),IF(AND(W$9&gt;=$M32,OR($N32&gt;=W$9,$N32="")),$V32,""))</f>
        <v/>
      </c>
      <c r="X32" s="62" t="str">
        <f t="shared" si="36"/>
        <v/>
      </c>
      <c r="Y32" s="62" t="str">
        <f t="shared" si="36"/>
        <v/>
      </c>
      <c r="Z32" s="62" t="str">
        <f t="shared" si="36"/>
        <v/>
      </c>
      <c r="AA32" s="62" t="str">
        <f t="shared" si="36"/>
        <v/>
      </c>
      <c r="AB32" s="62" t="str">
        <f t="shared" si="36"/>
        <v/>
      </c>
      <c r="AC32" s="62" t="str">
        <f t="shared" si="36"/>
        <v/>
      </c>
      <c r="AD32" s="62" t="str">
        <f t="shared" si="36"/>
        <v/>
      </c>
      <c r="AE32" s="62" t="str">
        <f t="shared" si="36"/>
        <v/>
      </c>
      <c r="AF32" s="62" t="str">
        <f t="shared" si="36"/>
        <v/>
      </c>
      <c r="AG32" s="62" t="str">
        <f t="shared" si="36"/>
        <v/>
      </c>
      <c r="AH32" s="62" t="str">
        <f t="shared" si="36"/>
        <v/>
      </c>
      <c r="AI32" s="54">
        <f t="shared" si="11"/>
        <v>0</v>
      </c>
      <c r="AJ32" s="55">
        <f t="shared" si="12"/>
        <v>0</v>
      </c>
      <c r="AK32" s="4" t="str">
        <f t="shared" si="13"/>
        <v/>
      </c>
      <c r="AL32" s="4" t="str">
        <f t="shared" si="14"/>
        <v/>
      </c>
      <c r="AM32" s="4" t="str">
        <f t="shared" si="15"/>
        <v/>
      </c>
      <c r="AN32" s="4" t="str">
        <f t="shared" si="16"/>
        <v/>
      </c>
      <c r="AO32" s="4" t="str">
        <f t="shared" si="17"/>
        <v/>
      </c>
      <c r="AP32" s="4" t="str">
        <f t="shared" si="18"/>
        <v/>
      </c>
      <c r="AQ32" s="4" t="str">
        <f t="shared" si="19"/>
        <v/>
      </c>
      <c r="AR32" s="4" t="str">
        <f t="shared" si="20"/>
        <v/>
      </c>
      <c r="AS32" s="4" t="str">
        <f t="shared" si="21"/>
        <v/>
      </c>
      <c r="AT32" s="4" t="str">
        <f t="shared" si="22"/>
        <v/>
      </c>
      <c r="AU32" s="4" t="str">
        <f t="shared" si="23"/>
        <v/>
      </c>
      <c r="AV32" s="4" t="str">
        <f t="shared" si="24"/>
        <v/>
      </c>
      <c r="AW32" s="4" t="str">
        <f t="shared" si="25"/>
        <v/>
      </c>
      <c r="AX32" s="4">
        <f t="shared" si="30"/>
        <v>0</v>
      </c>
      <c r="BA32" s="60" t="str">
        <f t="shared" si="31"/>
        <v/>
      </c>
      <c r="BB32" s="4" t="str">
        <f t="shared" si="32"/>
        <v/>
      </c>
      <c r="BC32" s="4" t="str">
        <f t="shared" si="33"/>
        <v/>
      </c>
    </row>
    <row r="33" spans="1:55" s="4" customFormat="1" ht="23.15" customHeight="1">
      <c r="A33" s="186">
        <v>23</v>
      </c>
      <c r="B33" s="187"/>
      <c r="C33" s="188" t="str">
        <f t="shared" si="35"/>
        <v/>
      </c>
      <c r="D33" s="189" t="str">
        <f t="shared" si="6"/>
        <v/>
      </c>
      <c r="E33" s="190"/>
      <c r="F33" s="190"/>
      <c r="G33" s="191"/>
      <c r="H33" s="12"/>
      <c r="I33" s="13"/>
      <c r="J33" s="14"/>
      <c r="K33" s="15"/>
      <c r="L33" s="16"/>
      <c r="M33" s="16"/>
      <c r="N33" s="16"/>
      <c r="O33" s="192"/>
      <c r="P33" s="193" t="str">
        <f t="shared" si="27"/>
        <v/>
      </c>
      <c r="Q33" s="38"/>
      <c r="R33" s="184"/>
      <c r="S33" s="26" t="str">
        <f t="shared" si="7"/>
        <v/>
      </c>
      <c r="T33" s="26" t="str">
        <f t="shared" si="8"/>
        <v/>
      </c>
      <c r="U33" s="26" t="str">
        <f t="shared" si="28"/>
        <v/>
      </c>
      <c r="V33" s="26" t="str">
        <f t="shared" si="9"/>
        <v/>
      </c>
      <c r="W33" s="62" t="str">
        <f t="shared" si="36"/>
        <v/>
      </c>
      <c r="X33" s="62" t="str">
        <f t="shared" si="36"/>
        <v/>
      </c>
      <c r="Y33" s="62" t="str">
        <f t="shared" si="36"/>
        <v/>
      </c>
      <c r="Z33" s="62" t="str">
        <f t="shared" si="36"/>
        <v/>
      </c>
      <c r="AA33" s="62" t="str">
        <f t="shared" si="36"/>
        <v/>
      </c>
      <c r="AB33" s="62" t="str">
        <f t="shared" si="36"/>
        <v/>
      </c>
      <c r="AC33" s="62" t="str">
        <f t="shared" si="36"/>
        <v/>
      </c>
      <c r="AD33" s="62" t="str">
        <f t="shared" si="36"/>
        <v/>
      </c>
      <c r="AE33" s="62" t="str">
        <f t="shared" si="36"/>
        <v/>
      </c>
      <c r="AF33" s="62" t="str">
        <f t="shared" si="36"/>
        <v/>
      </c>
      <c r="AG33" s="62" t="str">
        <f t="shared" si="36"/>
        <v/>
      </c>
      <c r="AH33" s="62" t="str">
        <f t="shared" si="36"/>
        <v/>
      </c>
      <c r="AI33" s="54">
        <f t="shared" si="11"/>
        <v>0</v>
      </c>
      <c r="AJ33" s="55">
        <f t="shared" si="12"/>
        <v>0</v>
      </c>
      <c r="AK33" s="4" t="str">
        <f t="shared" si="13"/>
        <v/>
      </c>
      <c r="AL33" s="4" t="str">
        <f t="shared" si="14"/>
        <v/>
      </c>
      <c r="AM33" s="4" t="str">
        <f t="shared" si="15"/>
        <v/>
      </c>
      <c r="AN33" s="4" t="str">
        <f t="shared" si="16"/>
        <v/>
      </c>
      <c r="AO33" s="4" t="str">
        <f t="shared" si="17"/>
        <v/>
      </c>
      <c r="AP33" s="4" t="str">
        <f t="shared" si="18"/>
        <v/>
      </c>
      <c r="AQ33" s="4" t="str">
        <f t="shared" si="19"/>
        <v/>
      </c>
      <c r="AR33" s="4" t="str">
        <f t="shared" si="20"/>
        <v/>
      </c>
      <c r="AS33" s="4" t="str">
        <f t="shared" si="21"/>
        <v/>
      </c>
      <c r="AT33" s="4" t="str">
        <f t="shared" si="22"/>
        <v/>
      </c>
      <c r="AU33" s="4" t="str">
        <f t="shared" si="23"/>
        <v/>
      </c>
      <c r="AV33" s="4" t="str">
        <f t="shared" si="24"/>
        <v/>
      </c>
      <c r="AW33" s="4" t="str">
        <f t="shared" si="25"/>
        <v/>
      </c>
      <c r="AX33" s="4">
        <f t="shared" si="30"/>
        <v>0</v>
      </c>
      <c r="BA33" s="60" t="str">
        <f t="shared" si="31"/>
        <v/>
      </c>
      <c r="BB33" s="4" t="str">
        <f t="shared" si="32"/>
        <v/>
      </c>
      <c r="BC33" s="4" t="str">
        <f t="shared" si="33"/>
        <v/>
      </c>
    </row>
    <row r="34" spans="1:55" s="4" customFormat="1" ht="23.15" customHeight="1">
      <c r="A34" s="186">
        <v>24</v>
      </c>
      <c r="B34" s="187"/>
      <c r="C34" s="188" t="str">
        <f t="shared" si="35"/>
        <v/>
      </c>
      <c r="D34" s="189" t="str">
        <f t="shared" si="6"/>
        <v/>
      </c>
      <c r="E34" s="190"/>
      <c r="F34" s="190"/>
      <c r="G34" s="191"/>
      <c r="H34" s="12"/>
      <c r="I34" s="13"/>
      <c r="J34" s="14"/>
      <c r="K34" s="15"/>
      <c r="L34" s="16"/>
      <c r="M34" s="16"/>
      <c r="N34" s="16"/>
      <c r="O34" s="192"/>
      <c r="P34" s="193" t="str">
        <f t="shared" si="27"/>
        <v/>
      </c>
      <c r="Q34" s="38"/>
      <c r="R34" s="184"/>
      <c r="S34" s="26" t="str">
        <f t="shared" si="7"/>
        <v/>
      </c>
      <c r="T34" s="26" t="str">
        <f t="shared" si="8"/>
        <v/>
      </c>
      <c r="U34" s="26" t="str">
        <f t="shared" si="28"/>
        <v/>
      </c>
      <c r="V34" s="26" t="str">
        <f t="shared" si="9"/>
        <v/>
      </c>
      <c r="W34" s="62" t="str">
        <f t="shared" si="36"/>
        <v/>
      </c>
      <c r="X34" s="62" t="str">
        <f t="shared" si="36"/>
        <v/>
      </c>
      <c r="Y34" s="62" t="str">
        <f t="shared" si="36"/>
        <v/>
      </c>
      <c r="Z34" s="62" t="str">
        <f t="shared" si="36"/>
        <v/>
      </c>
      <c r="AA34" s="62" t="str">
        <f t="shared" si="36"/>
        <v/>
      </c>
      <c r="AB34" s="62" t="str">
        <f t="shared" si="36"/>
        <v/>
      </c>
      <c r="AC34" s="62" t="str">
        <f t="shared" si="36"/>
        <v/>
      </c>
      <c r="AD34" s="62" t="str">
        <f t="shared" si="36"/>
        <v/>
      </c>
      <c r="AE34" s="62" t="str">
        <f t="shared" si="36"/>
        <v/>
      </c>
      <c r="AF34" s="62" t="str">
        <f t="shared" si="36"/>
        <v/>
      </c>
      <c r="AG34" s="62" t="str">
        <f t="shared" si="36"/>
        <v/>
      </c>
      <c r="AH34" s="62" t="str">
        <f t="shared" si="36"/>
        <v/>
      </c>
      <c r="AI34" s="54">
        <f t="shared" si="11"/>
        <v>0</v>
      </c>
      <c r="AJ34" s="55">
        <f t="shared" si="12"/>
        <v>0</v>
      </c>
      <c r="AK34" s="4" t="str">
        <f t="shared" si="13"/>
        <v/>
      </c>
      <c r="AL34" s="4" t="str">
        <f t="shared" si="14"/>
        <v/>
      </c>
      <c r="AM34" s="4" t="str">
        <f t="shared" si="15"/>
        <v/>
      </c>
      <c r="AN34" s="4" t="str">
        <f t="shared" si="16"/>
        <v/>
      </c>
      <c r="AO34" s="4" t="str">
        <f t="shared" si="17"/>
        <v/>
      </c>
      <c r="AP34" s="4" t="str">
        <f t="shared" si="18"/>
        <v/>
      </c>
      <c r="AQ34" s="4" t="str">
        <f t="shared" si="19"/>
        <v/>
      </c>
      <c r="AR34" s="4" t="str">
        <f t="shared" si="20"/>
        <v/>
      </c>
      <c r="AS34" s="4" t="str">
        <f t="shared" si="21"/>
        <v/>
      </c>
      <c r="AT34" s="4" t="str">
        <f t="shared" si="22"/>
        <v/>
      </c>
      <c r="AU34" s="4" t="str">
        <f t="shared" si="23"/>
        <v/>
      </c>
      <c r="AV34" s="4" t="str">
        <f t="shared" si="24"/>
        <v/>
      </c>
      <c r="AW34" s="4" t="str">
        <f t="shared" si="25"/>
        <v/>
      </c>
      <c r="AX34" s="4">
        <f t="shared" si="30"/>
        <v>0</v>
      </c>
      <c r="BA34" s="60" t="str">
        <f t="shared" si="31"/>
        <v/>
      </c>
      <c r="BB34" s="4" t="str">
        <f t="shared" si="32"/>
        <v/>
      </c>
      <c r="BC34" s="4" t="str">
        <f t="shared" si="33"/>
        <v/>
      </c>
    </row>
    <row r="35" spans="1:55" s="4" customFormat="1" ht="23.15" customHeight="1">
      <c r="A35" s="186">
        <v>25</v>
      </c>
      <c r="B35" s="187"/>
      <c r="C35" s="188" t="str">
        <f t="shared" si="35"/>
        <v/>
      </c>
      <c r="D35" s="189" t="str">
        <f t="shared" si="6"/>
        <v/>
      </c>
      <c r="E35" s="190"/>
      <c r="F35" s="190"/>
      <c r="G35" s="191"/>
      <c r="H35" s="12"/>
      <c r="I35" s="13"/>
      <c r="J35" s="14"/>
      <c r="K35" s="15"/>
      <c r="L35" s="16"/>
      <c r="M35" s="16"/>
      <c r="N35" s="16"/>
      <c r="O35" s="192"/>
      <c r="P35" s="193" t="str">
        <f t="shared" si="27"/>
        <v/>
      </c>
      <c r="Q35" s="38"/>
      <c r="R35" s="184"/>
      <c r="S35" s="26" t="str">
        <f t="shared" si="7"/>
        <v/>
      </c>
      <c r="T35" s="26" t="str">
        <f t="shared" si="8"/>
        <v/>
      </c>
      <c r="U35" s="26" t="str">
        <f t="shared" si="28"/>
        <v/>
      </c>
      <c r="V35" s="26" t="str">
        <f t="shared" si="9"/>
        <v/>
      </c>
      <c r="W35" s="62" t="str">
        <f t="shared" si="36"/>
        <v/>
      </c>
      <c r="X35" s="62" t="str">
        <f t="shared" si="36"/>
        <v/>
      </c>
      <c r="Y35" s="62" t="str">
        <f t="shared" si="36"/>
        <v/>
      </c>
      <c r="Z35" s="62" t="str">
        <f t="shared" si="36"/>
        <v/>
      </c>
      <c r="AA35" s="62" t="str">
        <f t="shared" si="36"/>
        <v/>
      </c>
      <c r="AB35" s="62" t="str">
        <f t="shared" si="36"/>
        <v/>
      </c>
      <c r="AC35" s="62" t="str">
        <f t="shared" si="36"/>
        <v/>
      </c>
      <c r="AD35" s="62" t="str">
        <f t="shared" si="36"/>
        <v/>
      </c>
      <c r="AE35" s="62" t="str">
        <f t="shared" si="36"/>
        <v/>
      </c>
      <c r="AF35" s="62" t="str">
        <f t="shared" si="36"/>
        <v/>
      </c>
      <c r="AG35" s="62" t="str">
        <f t="shared" si="36"/>
        <v/>
      </c>
      <c r="AH35" s="62" t="str">
        <f t="shared" si="36"/>
        <v/>
      </c>
      <c r="AI35" s="54">
        <f t="shared" si="11"/>
        <v>0</v>
      </c>
      <c r="AJ35" s="55">
        <f t="shared" si="12"/>
        <v>0</v>
      </c>
      <c r="AK35" s="4" t="str">
        <f t="shared" si="13"/>
        <v/>
      </c>
      <c r="AL35" s="4" t="str">
        <f t="shared" si="14"/>
        <v/>
      </c>
      <c r="AM35" s="4" t="str">
        <f t="shared" si="15"/>
        <v/>
      </c>
      <c r="AN35" s="4" t="str">
        <f t="shared" si="16"/>
        <v/>
      </c>
      <c r="AO35" s="4" t="str">
        <f t="shared" si="17"/>
        <v/>
      </c>
      <c r="AP35" s="4" t="str">
        <f t="shared" si="18"/>
        <v/>
      </c>
      <c r="AQ35" s="4" t="str">
        <f t="shared" si="19"/>
        <v/>
      </c>
      <c r="AR35" s="4" t="str">
        <f t="shared" si="20"/>
        <v/>
      </c>
      <c r="AS35" s="4" t="str">
        <f t="shared" si="21"/>
        <v/>
      </c>
      <c r="AT35" s="4" t="str">
        <f t="shared" si="22"/>
        <v/>
      </c>
      <c r="AU35" s="4" t="str">
        <f t="shared" si="23"/>
        <v/>
      </c>
      <c r="AV35" s="4" t="str">
        <f t="shared" si="24"/>
        <v/>
      </c>
      <c r="AW35" s="4" t="str">
        <f t="shared" si="25"/>
        <v/>
      </c>
      <c r="AX35" s="4">
        <f t="shared" si="30"/>
        <v>0</v>
      </c>
      <c r="BA35" s="60" t="str">
        <f t="shared" si="31"/>
        <v/>
      </c>
      <c r="BB35" s="4" t="str">
        <f t="shared" si="32"/>
        <v/>
      </c>
      <c r="BC35" s="4" t="str">
        <f t="shared" si="33"/>
        <v/>
      </c>
    </row>
    <row r="36" spans="1:55" s="4" customFormat="1" ht="23.15" customHeight="1">
      <c r="A36" s="186">
        <v>26</v>
      </c>
      <c r="B36" s="187"/>
      <c r="C36" s="188" t="str">
        <f t="shared" si="35"/>
        <v/>
      </c>
      <c r="D36" s="189" t="str">
        <f t="shared" si="6"/>
        <v/>
      </c>
      <c r="E36" s="190"/>
      <c r="F36" s="190"/>
      <c r="G36" s="191"/>
      <c r="H36" s="12"/>
      <c r="I36" s="13"/>
      <c r="J36" s="14"/>
      <c r="K36" s="15"/>
      <c r="L36" s="16"/>
      <c r="M36" s="16"/>
      <c r="N36" s="16"/>
      <c r="O36" s="192"/>
      <c r="P36" s="193" t="str">
        <f t="shared" si="27"/>
        <v/>
      </c>
      <c r="Q36" s="194"/>
      <c r="R36" s="184"/>
      <c r="S36" s="26" t="str">
        <f t="shared" si="7"/>
        <v/>
      </c>
      <c r="T36" s="26" t="str">
        <f t="shared" si="8"/>
        <v/>
      </c>
      <c r="U36" s="26" t="str">
        <f t="shared" si="28"/>
        <v/>
      </c>
      <c r="V36" s="26" t="str">
        <f t="shared" si="9"/>
        <v/>
      </c>
      <c r="W36" s="62" t="str">
        <f t="shared" si="36"/>
        <v/>
      </c>
      <c r="X36" s="62" t="str">
        <f t="shared" si="36"/>
        <v/>
      </c>
      <c r="Y36" s="62" t="str">
        <f t="shared" si="36"/>
        <v/>
      </c>
      <c r="Z36" s="62" t="str">
        <f t="shared" si="36"/>
        <v/>
      </c>
      <c r="AA36" s="62" t="str">
        <f t="shared" si="36"/>
        <v/>
      </c>
      <c r="AB36" s="62" t="str">
        <f t="shared" si="36"/>
        <v/>
      </c>
      <c r="AC36" s="62" t="str">
        <f t="shared" si="36"/>
        <v/>
      </c>
      <c r="AD36" s="62" t="str">
        <f t="shared" si="36"/>
        <v/>
      </c>
      <c r="AE36" s="62" t="str">
        <f t="shared" si="36"/>
        <v/>
      </c>
      <c r="AF36" s="62" t="str">
        <f t="shared" si="36"/>
        <v/>
      </c>
      <c r="AG36" s="62" t="str">
        <f t="shared" si="36"/>
        <v/>
      </c>
      <c r="AH36" s="62" t="str">
        <f t="shared" si="36"/>
        <v/>
      </c>
      <c r="AI36" s="54">
        <f t="shared" si="11"/>
        <v>0</v>
      </c>
      <c r="AJ36" s="55">
        <f t="shared" si="12"/>
        <v>0</v>
      </c>
      <c r="AK36" s="4" t="str">
        <f t="shared" si="13"/>
        <v/>
      </c>
      <c r="AL36" s="4" t="str">
        <f t="shared" si="14"/>
        <v/>
      </c>
      <c r="AM36" s="4" t="str">
        <f t="shared" si="15"/>
        <v/>
      </c>
      <c r="AN36" s="4" t="str">
        <f t="shared" si="16"/>
        <v/>
      </c>
      <c r="AO36" s="4" t="str">
        <f t="shared" si="17"/>
        <v/>
      </c>
      <c r="AP36" s="4" t="str">
        <f t="shared" si="18"/>
        <v/>
      </c>
      <c r="AQ36" s="4" t="str">
        <f t="shared" si="19"/>
        <v/>
      </c>
      <c r="AR36" s="4" t="str">
        <f t="shared" si="20"/>
        <v/>
      </c>
      <c r="AS36" s="4" t="str">
        <f t="shared" si="21"/>
        <v/>
      </c>
      <c r="AT36" s="4" t="str">
        <f t="shared" si="22"/>
        <v/>
      </c>
      <c r="AU36" s="4" t="str">
        <f t="shared" si="23"/>
        <v/>
      </c>
      <c r="AV36" s="4" t="str">
        <f t="shared" si="24"/>
        <v/>
      </c>
      <c r="AW36" s="4" t="str">
        <f t="shared" si="25"/>
        <v/>
      </c>
      <c r="AX36" s="4">
        <f t="shared" si="30"/>
        <v>0</v>
      </c>
      <c r="BA36" s="60" t="str">
        <f t="shared" si="31"/>
        <v/>
      </c>
      <c r="BB36" s="4" t="str">
        <f t="shared" si="32"/>
        <v/>
      </c>
      <c r="BC36" s="4" t="str">
        <f t="shared" si="33"/>
        <v/>
      </c>
    </row>
    <row r="37" spans="1:55" s="4" customFormat="1" ht="23.15" customHeight="1">
      <c r="A37" s="186">
        <v>27</v>
      </c>
      <c r="B37" s="187"/>
      <c r="C37" s="188" t="str">
        <f t="shared" si="35"/>
        <v/>
      </c>
      <c r="D37" s="189" t="str">
        <f t="shared" si="6"/>
        <v/>
      </c>
      <c r="E37" s="190"/>
      <c r="F37" s="190"/>
      <c r="G37" s="191"/>
      <c r="H37" s="12"/>
      <c r="I37" s="13"/>
      <c r="J37" s="14"/>
      <c r="K37" s="15"/>
      <c r="L37" s="16"/>
      <c r="M37" s="16"/>
      <c r="N37" s="16"/>
      <c r="O37" s="192"/>
      <c r="P37" s="193" t="str">
        <f t="shared" si="27"/>
        <v/>
      </c>
      <c r="Q37" s="38"/>
      <c r="R37" s="184"/>
      <c r="S37" s="26" t="str">
        <f t="shared" si="7"/>
        <v/>
      </c>
      <c r="T37" s="26" t="str">
        <f t="shared" si="8"/>
        <v/>
      </c>
      <c r="U37" s="26" t="str">
        <f t="shared" si="28"/>
        <v/>
      </c>
      <c r="V37" s="26" t="str">
        <f t="shared" si="9"/>
        <v/>
      </c>
      <c r="W37" s="62" t="str">
        <f t="shared" si="36"/>
        <v/>
      </c>
      <c r="X37" s="62" t="str">
        <f t="shared" si="36"/>
        <v/>
      </c>
      <c r="Y37" s="62" t="str">
        <f t="shared" si="36"/>
        <v/>
      </c>
      <c r="Z37" s="62" t="str">
        <f t="shared" si="36"/>
        <v/>
      </c>
      <c r="AA37" s="62" t="str">
        <f t="shared" si="36"/>
        <v/>
      </c>
      <c r="AB37" s="62" t="str">
        <f t="shared" si="36"/>
        <v/>
      </c>
      <c r="AC37" s="62" t="str">
        <f t="shared" si="36"/>
        <v/>
      </c>
      <c r="AD37" s="62" t="str">
        <f t="shared" si="36"/>
        <v/>
      </c>
      <c r="AE37" s="62" t="str">
        <f t="shared" si="36"/>
        <v/>
      </c>
      <c r="AF37" s="62" t="str">
        <f t="shared" si="36"/>
        <v/>
      </c>
      <c r="AG37" s="62" t="str">
        <f t="shared" si="36"/>
        <v/>
      </c>
      <c r="AH37" s="62" t="str">
        <f t="shared" si="36"/>
        <v/>
      </c>
      <c r="AI37" s="54">
        <f t="shared" si="11"/>
        <v>0</v>
      </c>
      <c r="AJ37" s="55">
        <f t="shared" si="12"/>
        <v>0</v>
      </c>
      <c r="AK37" s="4" t="str">
        <f t="shared" si="13"/>
        <v/>
      </c>
      <c r="AL37" s="4" t="str">
        <f t="shared" si="14"/>
        <v/>
      </c>
      <c r="AM37" s="4" t="str">
        <f t="shared" si="15"/>
        <v/>
      </c>
      <c r="AN37" s="4" t="str">
        <f t="shared" si="16"/>
        <v/>
      </c>
      <c r="AO37" s="4" t="str">
        <f t="shared" si="17"/>
        <v/>
      </c>
      <c r="AP37" s="4" t="str">
        <f t="shared" si="18"/>
        <v/>
      </c>
      <c r="AQ37" s="4" t="str">
        <f t="shared" si="19"/>
        <v/>
      </c>
      <c r="AR37" s="4" t="str">
        <f t="shared" si="20"/>
        <v/>
      </c>
      <c r="AS37" s="4" t="str">
        <f t="shared" si="21"/>
        <v/>
      </c>
      <c r="AT37" s="4" t="str">
        <f t="shared" si="22"/>
        <v/>
      </c>
      <c r="AU37" s="4" t="str">
        <f t="shared" si="23"/>
        <v/>
      </c>
      <c r="AV37" s="4" t="str">
        <f t="shared" si="24"/>
        <v/>
      </c>
      <c r="AW37" s="4" t="str">
        <f t="shared" si="25"/>
        <v/>
      </c>
      <c r="AX37" s="4">
        <f t="shared" si="30"/>
        <v>0</v>
      </c>
      <c r="BA37" s="60" t="str">
        <f t="shared" si="31"/>
        <v/>
      </c>
      <c r="BB37" s="4" t="str">
        <f t="shared" si="32"/>
        <v/>
      </c>
      <c r="BC37" s="4" t="str">
        <f t="shared" si="33"/>
        <v/>
      </c>
    </row>
    <row r="38" spans="1:55" s="4" customFormat="1" ht="23.15" customHeight="1">
      <c r="A38" s="186">
        <v>28</v>
      </c>
      <c r="B38" s="187"/>
      <c r="C38" s="188" t="str">
        <f t="shared" si="35"/>
        <v/>
      </c>
      <c r="D38" s="189" t="str">
        <f t="shared" si="6"/>
        <v/>
      </c>
      <c r="E38" s="190"/>
      <c r="F38" s="190"/>
      <c r="G38" s="191"/>
      <c r="H38" s="12"/>
      <c r="I38" s="13"/>
      <c r="J38" s="14"/>
      <c r="K38" s="15"/>
      <c r="L38" s="16"/>
      <c r="M38" s="16"/>
      <c r="N38" s="16"/>
      <c r="O38" s="192"/>
      <c r="P38" s="193" t="str">
        <f t="shared" si="27"/>
        <v/>
      </c>
      <c r="Q38" s="38"/>
      <c r="R38" s="184"/>
      <c r="S38" s="26" t="str">
        <f t="shared" si="7"/>
        <v/>
      </c>
      <c r="T38" s="26" t="str">
        <f t="shared" si="8"/>
        <v/>
      </c>
      <c r="U38" s="26" t="str">
        <f t="shared" si="28"/>
        <v/>
      </c>
      <c r="V38" s="26" t="str">
        <f t="shared" si="9"/>
        <v/>
      </c>
      <c r="W38" s="62" t="str">
        <f t="shared" si="36"/>
        <v/>
      </c>
      <c r="X38" s="62" t="str">
        <f t="shared" si="36"/>
        <v/>
      </c>
      <c r="Y38" s="62" t="str">
        <f t="shared" si="36"/>
        <v/>
      </c>
      <c r="Z38" s="62" t="str">
        <f t="shared" si="36"/>
        <v/>
      </c>
      <c r="AA38" s="62" t="str">
        <f t="shared" si="36"/>
        <v/>
      </c>
      <c r="AB38" s="62" t="str">
        <f t="shared" si="36"/>
        <v/>
      </c>
      <c r="AC38" s="62" t="str">
        <f t="shared" si="36"/>
        <v/>
      </c>
      <c r="AD38" s="62" t="str">
        <f t="shared" si="36"/>
        <v/>
      </c>
      <c r="AE38" s="62" t="str">
        <f t="shared" si="36"/>
        <v/>
      </c>
      <c r="AF38" s="62" t="str">
        <f t="shared" si="36"/>
        <v/>
      </c>
      <c r="AG38" s="62" t="str">
        <f t="shared" si="36"/>
        <v/>
      </c>
      <c r="AH38" s="62" t="str">
        <f t="shared" si="36"/>
        <v/>
      </c>
      <c r="AI38" s="54">
        <f t="shared" si="11"/>
        <v>0</v>
      </c>
      <c r="AJ38" s="55">
        <f t="shared" si="12"/>
        <v>0</v>
      </c>
      <c r="AK38" s="4" t="str">
        <f t="shared" si="13"/>
        <v/>
      </c>
      <c r="AL38" s="4" t="str">
        <f t="shared" si="14"/>
        <v/>
      </c>
      <c r="AM38" s="4" t="str">
        <f t="shared" si="15"/>
        <v/>
      </c>
      <c r="AN38" s="4" t="str">
        <f t="shared" si="16"/>
        <v/>
      </c>
      <c r="AO38" s="4" t="str">
        <f t="shared" si="17"/>
        <v/>
      </c>
      <c r="AP38" s="4" t="str">
        <f t="shared" si="18"/>
        <v/>
      </c>
      <c r="AQ38" s="4" t="str">
        <f t="shared" si="19"/>
        <v/>
      </c>
      <c r="AR38" s="4" t="str">
        <f t="shared" si="20"/>
        <v/>
      </c>
      <c r="AS38" s="4" t="str">
        <f t="shared" si="21"/>
        <v/>
      </c>
      <c r="AT38" s="4" t="str">
        <f t="shared" si="22"/>
        <v/>
      </c>
      <c r="AU38" s="4" t="str">
        <f t="shared" si="23"/>
        <v/>
      </c>
      <c r="AV38" s="4" t="str">
        <f t="shared" si="24"/>
        <v/>
      </c>
      <c r="AW38" s="4" t="str">
        <f t="shared" si="25"/>
        <v/>
      </c>
      <c r="AX38" s="4">
        <f t="shared" si="30"/>
        <v>0</v>
      </c>
      <c r="BA38" s="60" t="str">
        <f t="shared" si="31"/>
        <v/>
      </c>
      <c r="BB38" s="4" t="str">
        <f t="shared" si="32"/>
        <v/>
      </c>
      <c r="BC38" s="4" t="str">
        <f t="shared" si="33"/>
        <v/>
      </c>
    </row>
    <row r="39" spans="1:55" s="4" customFormat="1" ht="23.15" customHeight="1">
      <c r="A39" s="186">
        <v>29</v>
      </c>
      <c r="B39" s="187"/>
      <c r="C39" s="188" t="str">
        <f t="shared" si="35"/>
        <v/>
      </c>
      <c r="D39" s="189" t="str">
        <f t="shared" si="6"/>
        <v/>
      </c>
      <c r="E39" s="190"/>
      <c r="F39" s="190"/>
      <c r="G39" s="191"/>
      <c r="H39" s="12"/>
      <c r="I39" s="13"/>
      <c r="J39" s="14"/>
      <c r="K39" s="15"/>
      <c r="L39" s="16"/>
      <c r="M39" s="16"/>
      <c r="N39" s="16"/>
      <c r="O39" s="192"/>
      <c r="P39" s="193" t="str">
        <f t="shared" si="27"/>
        <v/>
      </c>
      <c r="Q39" s="38"/>
      <c r="R39" s="184"/>
      <c r="S39" s="26" t="str">
        <f t="shared" si="7"/>
        <v/>
      </c>
      <c r="T39" s="26" t="str">
        <f t="shared" si="8"/>
        <v/>
      </c>
      <c r="U39" s="26" t="str">
        <f t="shared" si="28"/>
        <v/>
      </c>
      <c r="V39" s="26" t="str">
        <f t="shared" si="9"/>
        <v/>
      </c>
      <c r="W39" s="62" t="str">
        <f t="shared" si="36"/>
        <v/>
      </c>
      <c r="X39" s="62" t="str">
        <f t="shared" si="36"/>
        <v/>
      </c>
      <c r="Y39" s="62" t="str">
        <f t="shared" si="36"/>
        <v/>
      </c>
      <c r="Z39" s="62" t="str">
        <f t="shared" si="36"/>
        <v/>
      </c>
      <c r="AA39" s="62" t="str">
        <f t="shared" si="36"/>
        <v/>
      </c>
      <c r="AB39" s="62" t="str">
        <f t="shared" si="36"/>
        <v/>
      </c>
      <c r="AC39" s="62" t="str">
        <f t="shared" si="36"/>
        <v/>
      </c>
      <c r="AD39" s="62" t="str">
        <f t="shared" si="36"/>
        <v/>
      </c>
      <c r="AE39" s="62" t="str">
        <f t="shared" si="36"/>
        <v/>
      </c>
      <c r="AF39" s="62" t="str">
        <f t="shared" si="36"/>
        <v/>
      </c>
      <c r="AG39" s="62" t="str">
        <f t="shared" si="36"/>
        <v/>
      </c>
      <c r="AH39" s="62" t="str">
        <f t="shared" si="36"/>
        <v/>
      </c>
      <c r="AI39" s="54">
        <f t="shared" si="11"/>
        <v>0</v>
      </c>
      <c r="AJ39" s="55">
        <f t="shared" si="12"/>
        <v>0</v>
      </c>
      <c r="AK39" s="4" t="str">
        <f t="shared" si="13"/>
        <v/>
      </c>
      <c r="AL39" s="4" t="str">
        <f t="shared" si="14"/>
        <v/>
      </c>
      <c r="AM39" s="4" t="str">
        <f t="shared" si="15"/>
        <v/>
      </c>
      <c r="AN39" s="4" t="str">
        <f t="shared" si="16"/>
        <v/>
      </c>
      <c r="AO39" s="4" t="str">
        <f t="shared" si="17"/>
        <v/>
      </c>
      <c r="AP39" s="4" t="str">
        <f t="shared" si="18"/>
        <v/>
      </c>
      <c r="AQ39" s="4" t="str">
        <f t="shared" si="19"/>
        <v/>
      </c>
      <c r="AR39" s="4" t="str">
        <f t="shared" si="20"/>
        <v/>
      </c>
      <c r="AS39" s="4" t="str">
        <f t="shared" si="21"/>
        <v/>
      </c>
      <c r="AT39" s="4" t="str">
        <f t="shared" si="22"/>
        <v/>
      </c>
      <c r="AU39" s="4" t="str">
        <f t="shared" si="23"/>
        <v/>
      </c>
      <c r="AV39" s="4" t="str">
        <f t="shared" si="24"/>
        <v/>
      </c>
      <c r="AW39" s="4" t="str">
        <f t="shared" si="25"/>
        <v/>
      </c>
      <c r="AX39" s="4">
        <f t="shared" si="30"/>
        <v>0</v>
      </c>
      <c r="BA39" s="60" t="str">
        <f t="shared" si="31"/>
        <v/>
      </c>
      <c r="BB39" s="4" t="str">
        <f t="shared" si="32"/>
        <v/>
      </c>
      <c r="BC39" s="4" t="str">
        <f t="shared" si="33"/>
        <v/>
      </c>
    </row>
    <row r="40" spans="1:55" s="4" customFormat="1" ht="23.15" customHeight="1">
      <c r="A40" s="186">
        <v>30</v>
      </c>
      <c r="B40" s="187"/>
      <c r="C40" s="188" t="str">
        <f t="shared" si="35"/>
        <v/>
      </c>
      <c r="D40" s="189" t="str">
        <f t="shared" si="6"/>
        <v/>
      </c>
      <c r="E40" s="190"/>
      <c r="F40" s="190"/>
      <c r="G40" s="191"/>
      <c r="H40" s="12"/>
      <c r="I40" s="13"/>
      <c r="J40" s="14"/>
      <c r="K40" s="15"/>
      <c r="L40" s="16"/>
      <c r="M40" s="16"/>
      <c r="N40" s="16"/>
      <c r="O40" s="192"/>
      <c r="P40" s="193" t="str">
        <f t="shared" si="27"/>
        <v/>
      </c>
      <c r="Q40" s="38"/>
      <c r="R40" s="184"/>
      <c r="S40" s="26" t="str">
        <f t="shared" si="7"/>
        <v/>
      </c>
      <c r="T40" s="26" t="str">
        <f t="shared" si="8"/>
        <v/>
      </c>
      <c r="U40" s="26" t="str">
        <f t="shared" si="28"/>
        <v/>
      </c>
      <c r="V40" s="26" t="str">
        <f t="shared" si="9"/>
        <v/>
      </c>
      <c r="W40" s="62" t="str">
        <f t="shared" si="36"/>
        <v/>
      </c>
      <c r="X40" s="62" t="str">
        <f t="shared" si="36"/>
        <v/>
      </c>
      <c r="Y40" s="62" t="str">
        <f t="shared" si="36"/>
        <v/>
      </c>
      <c r="Z40" s="62" t="str">
        <f t="shared" si="36"/>
        <v/>
      </c>
      <c r="AA40" s="62" t="str">
        <f t="shared" si="36"/>
        <v/>
      </c>
      <c r="AB40" s="62" t="str">
        <f t="shared" si="36"/>
        <v/>
      </c>
      <c r="AC40" s="62" t="str">
        <f t="shared" si="36"/>
        <v/>
      </c>
      <c r="AD40" s="62" t="str">
        <f t="shared" si="36"/>
        <v/>
      </c>
      <c r="AE40" s="62" t="str">
        <f t="shared" si="36"/>
        <v/>
      </c>
      <c r="AF40" s="62" t="str">
        <f t="shared" si="36"/>
        <v/>
      </c>
      <c r="AG40" s="62" t="str">
        <f t="shared" si="36"/>
        <v/>
      </c>
      <c r="AH40" s="62" t="str">
        <f t="shared" si="36"/>
        <v/>
      </c>
      <c r="AI40" s="54">
        <f t="shared" si="11"/>
        <v>0</v>
      </c>
      <c r="AJ40" s="55">
        <f t="shared" si="12"/>
        <v>0</v>
      </c>
      <c r="AK40" s="4" t="str">
        <f t="shared" si="13"/>
        <v/>
      </c>
      <c r="AL40" s="4" t="str">
        <f t="shared" si="14"/>
        <v/>
      </c>
      <c r="AM40" s="4" t="str">
        <f t="shared" si="15"/>
        <v/>
      </c>
      <c r="AN40" s="4" t="str">
        <f t="shared" si="16"/>
        <v/>
      </c>
      <c r="AO40" s="4" t="str">
        <f t="shared" si="17"/>
        <v/>
      </c>
      <c r="AP40" s="4" t="str">
        <f t="shared" si="18"/>
        <v/>
      </c>
      <c r="AQ40" s="4" t="str">
        <f t="shared" si="19"/>
        <v/>
      </c>
      <c r="AR40" s="4" t="str">
        <f t="shared" si="20"/>
        <v/>
      </c>
      <c r="AS40" s="4" t="str">
        <f t="shared" si="21"/>
        <v/>
      </c>
      <c r="AT40" s="4" t="str">
        <f t="shared" si="22"/>
        <v/>
      </c>
      <c r="AU40" s="4" t="str">
        <f t="shared" si="23"/>
        <v/>
      </c>
      <c r="AV40" s="4" t="str">
        <f t="shared" si="24"/>
        <v/>
      </c>
      <c r="AW40" s="4" t="str">
        <f t="shared" si="25"/>
        <v/>
      </c>
      <c r="AX40" s="4">
        <f t="shared" si="30"/>
        <v>0</v>
      </c>
      <c r="BA40" s="60" t="str">
        <f t="shared" si="31"/>
        <v/>
      </c>
      <c r="BB40" s="4" t="str">
        <f t="shared" si="32"/>
        <v/>
      </c>
      <c r="BC40" s="4" t="str">
        <f t="shared" si="33"/>
        <v/>
      </c>
    </row>
    <row r="41" spans="1:55" s="4" customFormat="1" ht="23.15" customHeight="1">
      <c r="A41" s="186">
        <v>31</v>
      </c>
      <c r="B41" s="187"/>
      <c r="C41" s="188" t="str">
        <f t="shared" si="35"/>
        <v/>
      </c>
      <c r="D41" s="189" t="str">
        <f t="shared" si="6"/>
        <v/>
      </c>
      <c r="E41" s="190"/>
      <c r="F41" s="190"/>
      <c r="G41" s="191"/>
      <c r="H41" s="12"/>
      <c r="I41" s="13"/>
      <c r="J41" s="14"/>
      <c r="K41" s="15"/>
      <c r="L41" s="16"/>
      <c r="M41" s="16"/>
      <c r="N41" s="16"/>
      <c r="O41" s="192"/>
      <c r="P41" s="193" t="str">
        <f t="shared" si="27"/>
        <v/>
      </c>
      <c r="Q41" s="38"/>
      <c r="R41" s="184"/>
      <c r="S41" s="26" t="str">
        <f t="shared" si="7"/>
        <v/>
      </c>
      <c r="T41" s="26" t="str">
        <f t="shared" si="8"/>
        <v/>
      </c>
      <c r="U41" s="26" t="str">
        <f t="shared" si="28"/>
        <v/>
      </c>
      <c r="V41" s="26" t="str">
        <f t="shared" si="9"/>
        <v/>
      </c>
      <c r="W41" s="62" t="str">
        <f t="shared" si="36"/>
        <v/>
      </c>
      <c r="X41" s="62" t="str">
        <f t="shared" si="36"/>
        <v/>
      </c>
      <c r="Y41" s="62" t="str">
        <f t="shared" si="36"/>
        <v/>
      </c>
      <c r="Z41" s="62" t="str">
        <f t="shared" si="36"/>
        <v/>
      </c>
      <c r="AA41" s="62" t="str">
        <f t="shared" si="36"/>
        <v/>
      </c>
      <c r="AB41" s="62" t="str">
        <f t="shared" si="36"/>
        <v/>
      </c>
      <c r="AC41" s="62" t="str">
        <f t="shared" si="36"/>
        <v/>
      </c>
      <c r="AD41" s="62" t="str">
        <f t="shared" si="36"/>
        <v/>
      </c>
      <c r="AE41" s="62" t="str">
        <f t="shared" si="36"/>
        <v/>
      </c>
      <c r="AF41" s="62" t="str">
        <f t="shared" si="36"/>
        <v/>
      </c>
      <c r="AG41" s="62" t="str">
        <f t="shared" si="36"/>
        <v/>
      </c>
      <c r="AH41" s="62" t="str">
        <f t="shared" si="36"/>
        <v/>
      </c>
      <c r="AI41" s="54">
        <f t="shared" si="11"/>
        <v>0</v>
      </c>
      <c r="AJ41" s="55">
        <f t="shared" si="12"/>
        <v>0</v>
      </c>
      <c r="AK41" s="4" t="str">
        <f t="shared" si="13"/>
        <v/>
      </c>
      <c r="AL41" s="4" t="str">
        <f t="shared" si="14"/>
        <v/>
      </c>
      <c r="AM41" s="4" t="str">
        <f t="shared" si="15"/>
        <v/>
      </c>
      <c r="AN41" s="4" t="str">
        <f t="shared" si="16"/>
        <v/>
      </c>
      <c r="AO41" s="4" t="str">
        <f t="shared" si="17"/>
        <v/>
      </c>
      <c r="AP41" s="4" t="str">
        <f t="shared" si="18"/>
        <v/>
      </c>
      <c r="AQ41" s="4" t="str">
        <f t="shared" si="19"/>
        <v/>
      </c>
      <c r="AR41" s="4" t="str">
        <f t="shared" si="20"/>
        <v/>
      </c>
      <c r="AS41" s="4" t="str">
        <f t="shared" si="21"/>
        <v/>
      </c>
      <c r="AT41" s="4" t="str">
        <f t="shared" si="22"/>
        <v/>
      </c>
      <c r="AU41" s="4" t="str">
        <f t="shared" si="23"/>
        <v/>
      </c>
      <c r="AV41" s="4" t="str">
        <f t="shared" si="24"/>
        <v/>
      </c>
      <c r="AW41" s="4" t="str">
        <f t="shared" si="25"/>
        <v/>
      </c>
      <c r="AX41" s="4">
        <f t="shared" si="30"/>
        <v>0</v>
      </c>
      <c r="BA41" s="60" t="str">
        <f t="shared" si="31"/>
        <v/>
      </c>
      <c r="BB41" s="4" t="str">
        <f t="shared" si="32"/>
        <v/>
      </c>
      <c r="BC41" s="4" t="str">
        <f t="shared" si="33"/>
        <v/>
      </c>
    </row>
    <row r="42" spans="1:55" s="4" customFormat="1" ht="23.15" customHeight="1">
      <c r="A42" s="186">
        <v>32</v>
      </c>
      <c r="B42" s="187"/>
      <c r="C42" s="188" t="str">
        <f t="shared" si="35"/>
        <v/>
      </c>
      <c r="D42" s="189" t="str">
        <f t="shared" si="6"/>
        <v/>
      </c>
      <c r="E42" s="190"/>
      <c r="F42" s="190"/>
      <c r="G42" s="191"/>
      <c r="H42" s="12"/>
      <c r="I42" s="13"/>
      <c r="J42" s="14"/>
      <c r="K42" s="15"/>
      <c r="L42" s="16"/>
      <c r="M42" s="16"/>
      <c r="N42" s="16"/>
      <c r="O42" s="192"/>
      <c r="P42" s="193" t="str">
        <f t="shared" si="27"/>
        <v/>
      </c>
      <c r="Q42" s="38"/>
      <c r="R42" s="184"/>
      <c r="S42" s="26" t="str">
        <f t="shared" si="7"/>
        <v/>
      </c>
      <c r="T42" s="26" t="str">
        <f t="shared" si="8"/>
        <v/>
      </c>
      <c r="U42" s="26" t="str">
        <f t="shared" si="28"/>
        <v/>
      </c>
      <c r="V42" s="26" t="str">
        <f t="shared" si="9"/>
        <v/>
      </c>
      <c r="W42" s="62" t="str">
        <f t="shared" ref="W42:AH51" si="37">IF($V42="",IF($M42="","",IF(W$9&gt;=$M42,IF($N42="",$U42,IF(W$9&gt;$N42,"",$U42)),"")),IF(AND(W$9&gt;=$M42,OR($N42&gt;=W$9,$N42="")),$V42,""))</f>
        <v/>
      </c>
      <c r="X42" s="62" t="str">
        <f t="shared" si="37"/>
        <v/>
      </c>
      <c r="Y42" s="62" t="str">
        <f t="shared" si="37"/>
        <v/>
      </c>
      <c r="Z42" s="62" t="str">
        <f t="shared" si="37"/>
        <v/>
      </c>
      <c r="AA42" s="62" t="str">
        <f t="shared" si="37"/>
        <v/>
      </c>
      <c r="AB42" s="62" t="str">
        <f t="shared" si="37"/>
        <v/>
      </c>
      <c r="AC42" s="62" t="str">
        <f t="shared" si="37"/>
        <v/>
      </c>
      <c r="AD42" s="62" t="str">
        <f t="shared" si="37"/>
        <v/>
      </c>
      <c r="AE42" s="62" t="str">
        <f t="shared" si="37"/>
        <v/>
      </c>
      <c r="AF42" s="62" t="str">
        <f t="shared" si="37"/>
        <v/>
      </c>
      <c r="AG42" s="62" t="str">
        <f t="shared" si="37"/>
        <v/>
      </c>
      <c r="AH42" s="62" t="str">
        <f t="shared" si="37"/>
        <v/>
      </c>
      <c r="AI42" s="54">
        <f t="shared" si="11"/>
        <v>0</v>
      </c>
      <c r="AJ42" s="55">
        <f t="shared" si="12"/>
        <v>0</v>
      </c>
      <c r="AK42" s="4" t="str">
        <f t="shared" si="13"/>
        <v/>
      </c>
      <c r="AL42" s="4" t="str">
        <f t="shared" si="14"/>
        <v/>
      </c>
      <c r="AM42" s="4" t="str">
        <f t="shared" si="15"/>
        <v/>
      </c>
      <c r="AN42" s="4" t="str">
        <f t="shared" si="16"/>
        <v/>
      </c>
      <c r="AO42" s="4" t="str">
        <f t="shared" si="17"/>
        <v/>
      </c>
      <c r="AP42" s="4" t="str">
        <f t="shared" si="18"/>
        <v/>
      </c>
      <c r="AQ42" s="4" t="str">
        <f t="shared" si="19"/>
        <v/>
      </c>
      <c r="AR42" s="4" t="str">
        <f t="shared" si="20"/>
        <v/>
      </c>
      <c r="AS42" s="4" t="str">
        <f t="shared" si="21"/>
        <v/>
      </c>
      <c r="AT42" s="4" t="str">
        <f t="shared" si="22"/>
        <v/>
      </c>
      <c r="AU42" s="4" t="str">
        <f t="shared" si="23"/>
        <v/>
      </c>
      <c r="AV42" s="4" t="str">
        <f t="shared" si="24"/>
        <v/>
      </c>
      <c r="AW42" s="4" t="str">
        <f t="shared" si="25"/>
        <v/>
      </c>
      <c r="AX42" s="4">
        <f t="shared" si="30"/>
        <v>0</v>
      </c>
      <c r="BA42" s="60" t="str">
        <f t="shared" si="31"/>
        <v/>
      </c>
      <c r="BB42" s="4" t="str">
        <f t="shared" si="32"/>
        <v/>
      </c>
      <c r="BC42" s="4" t="str">
        <f t="shared" si="33"/>
        <v/>
      </c>
    </row>
    <row r="43" spans="1:55" s="4" customFormat="1" ht="23.15" customHeight="1">
      <c r="A43" s="186">
        <v>33</v>
      </c>
      <c r="B43" s="187"/>
      <c r="C43" s="188" t="str">
        <f t="shared" si="35"/>
        <v/>
      </c>
      <c r="D43" s="189" t="str">
        <f t="shared" ref="D43:D74" si="38">IF(E43="○","常",IF(B43="","","非"))</f>
        <v/>
      </c>
      <c r="E43" s="190"/>
      <c r="F43" s="190"/>
      <c r="G43" s="191"/>
      <c r="H43" s="12"/>
      <c r="I43" s="13"/>
      <c r="J43" s="14"/>
      <c r="K43" s="15"/>
      <c r="L43" s="16"/>
      <c r="M43" s="16"/>
      <c r="N43" s="16"/>
      <c r="O43" s="192"/>
      <c r="P43" s="193" t="str">
        <f t="shared" si="27"/>
        <v/>
      </c>
      <c r="Q43" s="38"/>
      <c r="R43" s="184"/>
      <c r="S43" s="26" t="str">
        <f t="shared" ref="S43:S74" si="39">IF(J43="有",IF(OR(B43="園長",B43="施設長",B43="管理者",B43="主任保育士",B43="保育士",B43="家庭的保育者"),1,IF(OR(B43="準保育士",B43="短時間保育士"),2,0)),IF(J43="無",IF(OR(B43="要件緩和対象",B43="保健師（みなし保育士）",B43="看護師（みなし保育士）",B43="准看護師（みなし保育士）"),3,""),""))</f>
        <v/>
      </c>
      <c r="T43" s="26" t="str">
        <f t="shared" ref="T43:T74" si="40">IF(AND(C43="正",D43="常"),1,IF(AND(C43="パート",D43="常"),2,""))</f>
        <v/>
      </c>
      <c r="U43" s="26" t="str">
        <f t="shared" si="28"/>
        <v/>
      </c>
      <c r="V43" s="26" t="str">
        <f t="shared" ref="V43:V74" si="41">IF(AND(T43=2,Q43="派遣"),4,IF(T43=1,"",""))</f>
        <v/>
      </c>
      <c r="W43" s="62" t="str">
        <f t="shared" si="37"/>
        <v/>
      </c>
      <c r="X43" s="62" t="str">
        <f t="shared" si="37"/>
        <v/>
      </c>
      <c r="Y43" s="62" t="str">
        <f t="shared" si="37"/>
        <v/>
      </c>
      <c r="Z43" s="62" t="str">
        <f t="shared" si="37"/>
        <v/>
      </c>
      <c r="AA43" s="62" t="str">
        <f t="shared" si="37"/>
        <v/>
      </c>
      <c r="AB43" s="62" t="str">
        <f t="shared" si="37"/>
        <v/>
      </c>
      <c r="AC43" s="62" t="str">
        <f t="shared" si="37"/>
        <v/>
      </c>
      <c r="AD43" s="62" t="str">
        <f t="shared" si="37"/>
        <v/>
      </c>
      <c r="AE43" s="62" t="str">
        <f t="shared" si="37"/>
        <v/>
      </c>
      <c r="AF43" s="62" t="str">
        <f t="shared" si="37"/>
        <v/>
      </c>
      <c r="AG43" s="62" t="str">
        <f t="shared" si="37"/>
        <v/>
      </c>
      <c r="AH43" s="62" t="str">
        <f t="shared" si="37"/>
        <v/>
      </c>
      <c r="AI43" s="54">
        <f t="shared" ref="AI43:AI74" si="42">COUNT(W43:AH43)</f>
        <v>0</v>
      </c>
      <c r="AJ43" s="55">
        <f t="shared" ref="AJ43:AJ74" si="43">IF(AND(J43="有",Q43=""),COUNT(W43:AH43),0)</f>
        <v>0</v>
      </c>
      <c r="AK43" s="4" t="str">
        <f t="shared" ref="AK43:AK74" si="44">IF(P43="","",G43)</f>
        <v/>
      </c>
      <c r="AL43" s="4" t="str">
        <f t="shared" ref="AL43:AL74" si="45">IF(W43="","","○")</f>
        <v/>
      </c>
      <c r="AM43" s="4" t="str">
        <f t="shared" ref="AM43:AM74" si="46">IF(X43="","","○")</f>
        <v/>
      </c>
      <c r="AN43" s="4" t="str">
        <f t="shared" ref="AN43:AN74" si="47">IF(Y43="","","○")</f>
        <v/>
      </c>
      <c r="AO43" s="4" t="str">
        <f t="shared" ref="AO43:AO74" si="48">IF(Z43="","","○")</f>
        <v/>
      </c>
      <c r="AP43" s="4" t="str">
        <f t="shared" ref="AP43:AP74" si="49">IF(AA43="","","○")</f>
        <v/>
      </c>
      <c r="AQ43" s="4" t="str">
        <f t="shared" ref="AQ43:AQ74" si="50">IF(AB43="","","○")</f>
        <v/>
      </c>
      <c r="AR43" s="4" t="str">
        <f t="shared" ref="AR43:AR74" si="51">IF(AC43="","","○")</f>
        <v/>
      </c>
      <c r="AS43" s="4" t="str">
        <f t="shared" ref="AS43:AS74" si="52">IF(AD43="","","○")</f>
        <v/>
      </c>
      <c r="AT43" s="4" t="str">
        <f t="shared" ref="AT43:AT74" si="53">IF(AE43="","","○")</f>
        <v/>
      </c>
      <c r="AU43" s="4" t="str">
        <f t="shared" ref="AU43:AU74" si="54">IF(AF43="","","○")</f>
        <v/>
      </c>
      <c r="AV43" s="4" t="str">
        <f t="shared" ref="AV43:AV74" si="55">IF(AG43="","","○")</f>
        <v/>
      </c>
      <c r="AW43" s="4" t="str">
        <f t="shared" ref="AW43:AW74" si="56">IF(AH43="","","○")</f>
        <v/>
      </c>
      <c r="AX43" s="4">
        <f t="shared" si="30"/>
        <v>0</v>
      </c>
      <c r="BA43" s="60" t="str">
        <f t="shared" si="31"/>
        <v/>
      </c>
      <c r="BB43" s="4" t="str">
        <f t="shared" si="32"/>
        <v/>
      </c>
      <c r="BC43" s="4" t="str">
        <f t="shared" si="33"/>
        <v/>
      </c>
    </row>
    <row r="44" spans="1:55" s="4" customFormat="1" ht="23.15" customHeight="1">
      <c r="A44" s="186">
        <v>34</v>
      </c>
      <c r="B44" s="187"/>
      <c r="C44" s="188" t="str">
        <f t="shared" si="35"/>
        <v/>
      </c>
      <c r="D44" s="189" t="str">
        <f t="shared" si="38"/>
        <v/>
      </c>
      <c r="E44" s="190"/>
      <c r="F44" s="190"/>
      <c r="G44" s="191"/>
      <c r="H44" s="12"/>
      <c r="I44" s="13"/>
      <c r="J44" s="14"/>
      <c r="K44" s="15"/>
      <c r="L44" s="16"/>
      <c r="M44" s="16"/>
      <c r="N44" s="16"/>
      <c r="O44" s="192"/>
      <c r="P44" s="193" t="str">
        <f t="shared" si="27"/>
        <v/>
      </c>
      <c r="Q44" s="38"/>
      <c r="R44" s="184"/>
      <c r="S44" s="26" t="str">
        <f t="shared" si="39"/>
        <v/>
      </c>
      <c r="T44" s="26" t="str">
        <f t="shared" si="40"/>
        <v/>
      </c>
      <c r="U44" s="26" t="str">
        <f t="shared" si="28"/>
        <v/>
      </c>
      <c r="V44" s="26" t="str">
        <f t="shared" si="41"/>
        <v/>
      </c>
      <c r="W44" s="62" t="str">
        <f t="shared" si="37"/>
        <v/>
      </c>
      <c r="X44" s="62" t="str">
        <f t="shared" si="37"/>
        <v/>
      </c>
      <c r="Y44" s="62" t="str">
        <f t="shared" si="37"/>
        <v/>
      </c>
      <c r="Z44" s="62" t="str">
        <f t="shared" si="37"/>
        <v/>
      </c>
      <c r="AA44" s="62" t="str">
        <f t="shared" si="37"/>
        <v/>
      </c>
      <c r="AB44" s="62" t="str">
        <f t="shared" si="37"/>
        <v/>
      </c>
      <c r="AC44" s="62" t="str">
        <f t="shared" si="37"/>
        <v/>
      </c>
      <c r="AD44" s="62" t="str">
        <f t="shared" si="37"/>
        <v/>
      </c>
      <c r="AE44" s="62" t="str">
        <f t="shared" si="37"/>
        <v/>
      </c>
      <c r="AF44" s="62" t="str">
        <f t="shared" si="37"/>
        <v/>
      </c>
      <c r="AG44" s="62" t="str">
        <f t="shared" si="37"/>
        <v/>
      </c>
      <c r="AH44" s="62" t="str">
        <f t="shared" si="37"/>
        <v/>
      </c>
      <c r="AI44" s="54">
        <f t="shared" si="42"/>
        <v>0</v>
      </c>
      <c r="AJ44" s="55">
        <f t="shared" si="43"/>
        <v>0</v>
      </c>
      <c r="AK44" s="4" t="str">
        <f t="shared" si="44"/>
        <v/>
      </c>
      <c r="AL44" s="4" t="str">
        <f t="shared" si="45"/>
        <v/>
      </c>
      <c r="AM44" s="4" t="str">
        <f t="shared" si="46"/>
        <v/>
      </c>
      <c r="AN44" s="4" t="str">
        <f t="shared" si="47"/>
        <v/>
      </c>
      <c r="AO44" s="4" t="str">
        <f t="shared" si="48"/>
        <v/>
      </c>
      <c r="AP44" s="4" t="str">
        <f t="shared" si="49"/>
        <v/>
      </c>
      <c r="AQ44" s="4" t="str">
        <f t="shared" si="50"/>
        <v/>
      </c>
      <c r="AR44" s="4" t="str">
        <f t="shared" si="51"/>
        <v/>
      </c>
      <c r="AS44" s="4" t="str">
        <f t="shared" si="52"/>
        <v/>
      </c>
      <c r="AT44" s="4" t="str">
        <f t="shared" si="53"/>
        <v/>
      </c>
      <c r="AU44" s="4" t="str">
        <f t="shared" si="54"/>
        <v/>
      </c>
      <c r="AV44" s="4" t="str">
        <f t="shared" si="55"/>
        <v/>
      </c>
      <c r="AW44" s="4" t="str">
        <f t="shared" si="56"/>
        <v/>
      </c>
      <c r="AX44" s="4">
        <f t="shared" si="30"/>
        <v>0</v>
      </c>
      <c r="BA44" s="60" t="str">
        <f t="shared" si="31"/>
        <v/>
      </c>
      <c r="BB44" s="4" t="str">
        <f t="shared" si="32"/>
        <v/>
      </c>
      <c r="BC44" s="4" t="str">
        <f t="shared" si="33"/>
        <v/>
      </c>
    </row>
    <row r="45" spans="1:55" s="4" customFormat="1" ht="23.15" customHeight="1">
      <c r="A45" s="186">
        <v>35</v>
      </c>
      <c r="B45" s="187"/>
      <c r="C45" s="188" t="str">
        <f t="shared" si="35"/>
        <v/>
      </c>
      <c r="D45" s="189" t="str">
        <f t="shared" si="38"/>
        <v/>
      </c>
      <c r="E45" s="190"/>
      <c r="F45" s="190"/>
      <c r="G45" s="191"/>
      <c r="H45" s="12"/>
      <c r="I45" s="13"/>
      <c r="J45" s="14"/>
      <c r="K45" s="15"/>
      <c r="L45" s="16"/>
      <c r="M45" s="16"/>
      <c r="N45" s="16"/>
      <c r="O45" s="192"/>
      <c r="P45" s="193" t="str">
        <f t="shared" si="27"/>
        <v/>
      </c>
      <c r="Q45" s="38"/>
      <c r="R45" s="184"/>
      <c r="S45" s="26" t="str">
        <f t="shared" si="39"/>
        <v/>
      </c>
      <c r="T45" s="26" t="str">
        <f t="shared" si="40"/>
        <v/>
      </c>
      <c r="U45" s="26" t="str">
        <f t="shared" si="28"/>
        <v/>
      </c>
      <c r="V45" s="26" t="str">
        <f t="shared" si="41"/>
        <v/>
      </c>
      <c r="W45" s="62" t="str">
        <f t="shared" si="37"/>
        <v/>
      </c>
      <c r="X45" s="62" t="str">
        <f t="shared" si="37"/>
        <v/>
      </c>
      <c r="Y45" s="62" t="str">
        <f t="shared" si="37"/>
        <v/>
      </c>
      <c r="Z45" s="62" t="str">
        <f t="shared" si="37"/>
        <v/>
      </c>
      <c r="AA45" s="62" t="str">
        <f t="shared" si="37"/>
        <v/>
      </c>
      <c r="AB45" s="62" t="str">
        <f t="shared" si="37"/>
        <v/>
      </c>
      <c r="AC45" s="62" t="str">
        <f t="shared" si="37"/>
        <v/>
      </c>
      <c r="AD45" s="62" t="str">
        <f t="shared" si="37"/>
        <v/>
      </c>
      <c r="AE45" s="62" t="str">
        <f t="shared" si="37"/>
        <v/>
      </c>
      <c r="AF45" s="62" t="str">
        <f t="shared" si="37"/>
        <v/>
      </c>
      <c r="AG45" s="62" t="str">
        <f t="shared" si="37"/>
        <v/>
      </c>
      <c r="AH45" s="62" t="str">
        <f t="shared" si="37"/>
        <v/>
      </c>
      <c r="AI45" s="54">
        <f t="shared" si="42"/>
        <v>0</v>
      </c>
      <c r="AJ45" s="55">
        <f t="shared" si="43"/>
        <v>0</v>
      </c>
      <c r="AK45" s="4" t="str">
        <f t="shared" si="44"/>
        <v/>
      </c>
      <c r="AL45" s="4" t="str">
        <f t="shared" si="45"/>
        <v/>
      </c>
      <c r="AM45" s="4" t="str">
        <f t="shared" si="46"/>
        <v/>
      </c>
      <c r="AN45" s="4" t="str">
        <f t="shared" si="47"/>
        <v/>
      </c>
      <c r="AO45" s="4" t="str">
        <f t="shared" si="48"/>
        <v/>
      </c>
      <c r="AP45" s="4" t="str">
        <f t="shared" si="49"/>
        <v/>
      </c>
      <c r="AQ45" s="4" t="str">
        <f t="shared" si="50"/>
        <v/>
      </c>
      <c r="AR45" s="4" t="str">
        <f t="shared" si="51"/>
        <v/>
      </c>
      <c r="AS45" s="4" t="str">
        <f t="shared" si="52"/>
        <v/>
      </c>
      <c r="AT45" s="4" t="str">
        <f t="shared" si="53"/>
        <v/>
      </c>
      <c r="AU45" s="4" t="str">
        <f t="shared" si="54"/>
        <v/>
      </c>
      <c r="AV45" s="4" t="str">
        <f t="shared" si="55"/>
        <v/>
      </c>
      <c r="AW45" s="4" t="str">
        <f t="shared" si="56"/>
        <v/>
      </c>
      <c r="AX45" s="4">
        <f t="shared" si="30"/>
        <v>0</v>
      </c>
      <c r="BA45" s="60" t="str">
        <f t="shared" si="31"/>
        <v/>
      </c>
      <c r="BB45" s="4" t="str">
        <f t="shared" si="32"/>
        <v/>
      </c>
      <c r="BC45" s="4" t="str">
        <f t="shared" si="33"/>
        <v/>
      </c>
    </row>
    <row r="46" spans="1:55" s="4" customFormat="1" ht="23.15" customHeight="1">
      <c r="A46" s="186">
        <v>36</v>
      </c>
      <c r="B46" s="187"/>
      <c r="C46" s="188" t="str">
        <f t="shared" si="35"/>
        <v/>
      </c>
      <c r="D46" s="189" t="str">
        <f t="shared" si="38"/>
        <v/>
      </c>
      <c r="E46" s="190"/>
      <c r="F46" s="190"/>
      <c r="G46" s="191"/>
      <c r="H46" s="12"/>
      <c r="I46" s="13"/>
      <c r="J46" s="14"/>
      <c r="K46" s="15"/>
      <c r="L46" s="16"/>
      <c r="M46" s="16"/>
      <c r="N46" s="16"/>
      <c r="O46" s="192"/>
      <c r="P46" s="193" t="str">
        <f t="shared" si="27"/>
        <v/>
      </c>
      <c r="Q46" s="38"/>
      <c r="R46" s="184"/>
      <c r="S46" s="26" t="str">
        <f t="shared" si="39"/>
        <v/>
      </c>
      <c r="T46" s="26" t="str">
        <f t="shared" si="40"/>
        <v/>
      </c>
      <c r="U46" s="26" t="str">
        <f t="shared" si="28"/>
        <v/>
      </c>
      <c r="V46" s="26" t="str">
        <f t="shared" si="41"/>
        <v/>
      </c>
      <c r="W46" s="62" t="str">
        <f t="shared" si="37"/>
        <v/>
      </c>
      <c r="X46" s="62" t="str">
        <f t="shared" si="37"/>
        <v/>
      </c>
      <c r="Y46" s="62" t="str">
        <f t="shared" si="37"/>
        <v/>
      </c>
      <c r="Z46" s="62" t="str">
        <f t="shared" si="37"/>
        <v/>
      </c>
      <c r="AA46" s="62" t="str">
        <f t="shared" si="37"/>
        <v/>
      </c>
      <c r="AB46" s="62" t="str">
        <f t="shared" si="37"/>
        <v/>
      </c>
      <c r="AC46" s="62" t="str">
        <f t="shared" si="37"/>
        <v/>
      </c>
      <c r="AD46" s="62" t="str">
        <f t="shared" si="37"/>
        <v/>
      </c>
      <c r="AE46" s="62" t="str">
        <f t="shared" si="37"/>
        <v/>
      </c>
      <c r="AF46" s="62" t="str">
        <f t="shared" si="37"/>
        <v/>
      </c>
      <c r="AG46" s="62" t="str">
        <f t="shared" si="37"/>
        <v/>
      </c>
      <c r="AH46" s="62" t="str">
        <f t="shared" si="37"/>
        <v/>
      </c>
      <c r="AI46" s="54">
        <f t="shared" si="42"/>
        <v>0</v>
      </c>
      <c r="AJ46" s="55">
        <f t="shared" si="43"/>
        <v>0</v>
      </c>
      <c r="AK46" s="4" t="str">
        <f t="shared" si="44"/>
        <v/>
      </c>
      <c r="AL46" s="4" t="str">
        <f t="shared" si="45"/>
        <v/>
      </c>
      <c r="AM46" s="4" t="str">
        <f t="shared" si="46"/>
        <v/>
      </c>
      <c r="AN46" s="4" t="str">
        <f t="shared" si="47"/>
        <v/>
      </c>
      <c r="AO46" s="4" t="str">
        <f t="shared" si="48"/>
        <v/>
      </c>
      <c r="AP46" s="4" t="str">
        <f t="shared" si="49"/>
        <v/>
      </c>
      <c r="AQ46" s="4" t="str">
        <f t="shared" si="50"/>
        <v/>
      </c>
      <c r="AR46" s="4" t="str">
        <f t="shared" si="51"/>
        <v/>
      </c>
      <c r="AS46" s="4" t="str">
        <f t="shared" si="52"/>
        <v/>
      </c>
      <c r="AT46" s="4" t="str">
        <f t="shared" si="53"/>
        <v/>
      </c>
      <c r="AU46" s="4" t="str">
        <f t="shared" si="54"/>
        <v/>
      </c>
      <c r="AV46" s="4" t="str">
        <f t="shared" si="55"/>
        <v/>
      </c>
      <c r="AW46" s="4" t="str">
        <f t="shared" si="56"/>
        <v/>
      </c>
      <c r="AX46" s="4">
        <f t="shared" si="30"/>
        <v>0</v>
      </c>
      <c r="BA46" s="60" t="str">
        <f t="shared" si="31"/>
        <v/>
      </c>
      <c r="BB46" s="4" t="str">
        <f t="shared" si="32"/>
        <v/>
      </c>
      <c r="BC46" s="4" t="str">
        <f t="shared" si="33"/>
        <v/>
      </c>
    </row>
    <row r="47" spans="1:55" s="4" customFormat="1" ht="23.15" customHeight="1">
      <c r="A47" s="186">
        <v>37</v>
      </c>
      <c r="B47" s="187"/>
      <c r="C47" s="188" t="str">
        <f t="shared" si="35"/>
        <v/>
      </c>
      <c r="D47" s="189" t="str">
        <f t="shared" si="38"/>
        <v/>
      </c>
      <c r="E47" s="190"/>
      <c r="F47" s="190"/>
      <c r="G47" s="191"/>
      <c r="H47" s="12"/>
      <c r="I47" s="13"/>
      <c r="J47" s="14"/>
      <c r="K47" s="15"/>
      <c r="L47" s="16"/>
      <c r="M47" s="16"/>
      <c r="N47" s="16"/>
      <c r="O47" s="192"/>
      <c r="P47" s="193" t="str">
        <f t="shared" si="27"/>
        <v/>
      </c>
      <c r="Q47" s="38"/>
      <c r="R47" s="184"/>
      <c r="S47" s="26" t="str">
        <f t="shared" si="39"/>
        <v/>
      </c>
      <c r="T47" s="26" t="str">
        <f t="shared" si="40"/>
        <v/>
      </c>
      <c r="U47" s="26" t="str">
        <f t="shared" si="28"/>
        <v/>
      </c>
      <c r="V47" s="26" t="str">
        <f t="shared" si="41"/>
        <v/>
      </c>
      <c r="W47" s="62" t="str">
        <f t="shared" si="37"/>
        <v/>
      </c>
      <c r="X47" s="62" t="str">
        <f t="shared" si="37"/>
        <v/>
      </c>
      <c r="Y47" s="62" t="str">
        <f t="shared" si="37"/>
        <v/>
      </c>
      <c r="Z47" s="62" t="str">
        <f t="shared" si="37"/>
        <v/>
      </c>
      <c r="AA47" s="62" t="str">
        <f t="shared" si="37"/>
        <v/>
      </c>
      <c r="AB47" s="62" t="str">
        <f t="shared" si="37"/>
        <v/>
      </c>
      <c r="AC47" s="62" t="str">
        <f t="shared" si="37"/>
        <v/>
      </c>
      <c r="AD47" s="62" t="str">
        <f t="shared" si="37"/>
        <v/>
      </c>
      <c r="AE47" s="62" t="str">
        <f t="shared" si="37"/>
        <v/>
      </c>
      <c r="AF47" s="62" t="str">
        <f t="shared" si="37"/>
        <v/>
      </c>
      <c r="AG47" s="62" t="str">
        <f t="shared" si="37"/>
        <v/>
      </c>
      <c r="AH47" s="62" t="str">
        <f t="shared" si="37"/>
        <v/>
      </c>
      <c r="AI47" s="54">
        <f t="shared" si="42"/>
        <v>0</v>
      </c>
      <c r="AJ47" s="55">
        <f t="shared" si="43"/>
        <v>0</v>
      </c>
      <c r="AK47" s="4" t="str">
        <f t="shared" si="44"/>
        <v/>
      </c>
      <c r="AL47" s="4" t="str">
        <f t="shared" si="45"/>
        <v/>
      </c>
      <c r="AM47" s="4" t="str">
        <f t="shared" si="46"/>
        <v/>
      </c>
      <c r="AN47" s="4" t="str">
        <f t="shared" si="47"/>
        <v/>
      </c>
      <c r="AO47" s="4" t="str">
        <f t="shared" si="48"/>
        <v/>
      </c>
      <c r="AP47" s="4" t="str">
        <f t="shared" si="49"/>
        <v/>
      </c>
      <c r="AQ47" s="4" t="str">
        <f t="shared" si="50"/>
        <v/>
      </c>
      <c r="AR47" s="4" t="str">
        <f t="shared" si="51"/>
        <v/>
      </c>
      <c r="AS47" s="4" t="str">
        <f t="shared" si="52"/>
        <v/>
      </c>
      <c r="AT47" s="4" t="str">
        <f t="shared" si="53"/>
        <v/>
      </c>
      <c r="AU47" s="4" t="str">
        <f t="shared" si="54"/>
        <v/>
      </c>
      <c r="AV47" s="4" t="str">
        <f t="shared" si="55"/>
        <v/>
      </c>
      <c r="AW47" s="4" t="str">
        <f t="shared" si="56"/>
        <v/>
      </c>
      <c r="AX47" s="4">
        <f t="shared" si="30"/>
        <v>0</v>
      </c>
      <c r="BA47" s="60" t="str">
        <f t="shared" si="31"/>
        <v/>
      </c>
      <c r="BB47" s="4" t="str">
        <f t="shared" si="32"/>
        <v/>
      </c>
      <c r="BC47" s="4" t="str">
        <f t="shared" si="33"/>
        <v/>
      </c>
    </row>
    <row r="48" spans="1:55" s="4" customFormat="1" ht="23.15" customHeight="1">
      <c r="A48" s="186">
        <v>38</v>
      </c>
      <c r="B48" s="187"/>
      <c r="C48" s="188" t="str">
        <f t="shared" si="35"/>
        <v/>
      </c>
      <c r="D48" s="189" t="str">
        <f t="shared" si="38"/>
        <v/>
      </c>
      <c r="E48" s="190"/>
      <c r="F48" s="190"/>
      <c r="G48" s="191"/>
      <c r="H48" s="12"/>
      <c r="I48" s="13"/>
      <c r="J48" s="14"/>
      <c r="K48" s="15"/>
      <c r="L48" s="16"/>
      <c r="M48" s="16"/>
      <c r="N48" s="16"/>
      <c r="O48" s="192"/>
      <c r="P48" s="193" t="str">
        <f t="shared" si="27"/>
        <v/>
      </c>
      <c r="Q48" s="38"/>
      <c r="R48" s="184"/>
      <c r="S48" s="26" t="str">
        <f t="shared" si="39"/>
        <v/>
      </c>
      <c r="T48" s="26" t="str">
        <f t="shared" si="40"/>
        <v/>
      </c>
      <c r="U48" s="26" t="str">
        <f t="shared" si="28"/>
        <v/>
      </c>
      <c r="V48" s="26" t="str">
        <f t="shared" si="41"/>
        <v/>
      </c>
      <c r="W48" s="62" t="str">
        <f t="shared" si="37"/>
        <v/>
      </c>
      <c r="X48" s="62" t="str">
        <f t="shared" si="37"/>
        <v/>
      </c>
      <c r="Y48" s="62" t="str">
        <f t="shared" si="37"/>
        <v/>
      </c>
      <c r="Z48" s="62" t="str">
        <f t="shared" si="37"/>
        <v/>
      </c>
      <c r="AA48" s="62" t="str">
        <f t="shared" si="37"/>
        <v/>
      </c>
      <c r="AB48" s="62" t="str">
        <f t="shared" si="37"/>
        <v/>
      </c>
      <c r="AC48" s="62" t="str">
        <f t="shared" si="37"/>
        <v/>
      </c>
      <c r="AD48" s="62" t="str">
        <f t="shared" si="37"/>
        <v/>
      </c>
      <c r="AE48" s="62" t="str">
        <f t="shared" si="37"/>
        <v/>
      </c>
      <c r="AF48" s="62" t="str">
        <f t="shared" si="37"/>
        <v/>
      </c>
      <c r="AG48" s="62" t="str">
        <f t="shared" si="37"/>
        <v/>
      </c>
      <c r="AH48" s="62" t="str">
        <f t="shared" si="37"/>
        <v/>
      </c>
      <c r="AI48" s="54">
        <f t="shared" si="42"/>
        <v>0</v>
      </c>
      <c r="AJ48" s="55">
        <f t="shared" si="43"/>
        <v>0</v>
      </c>
      <c r="AK48" s="4" t="str">
        <f t="shared" si="44"/>
        <v/>
      </c>
      <c r="AL48" s="4" t="str">
        <f t="shared" si="45"/>
        <v/>
      </c>
      <c r="AM48" s="4" t="str">
        <f t="shared" si="46"/>
        <v/>
      </c>
      <c r="AN48" s="4" t="str">
        <f t="shared" si="47"/>
        <v/>
      </c>
      <c r="AO48" s="4" t="str">
        <f t="shared" si="48"/>
        <v/>
      </c>
      <c r="AP48" s="4" t="str">
        <f t="shared" si="49"/>
        <v/>
      </c>
      <c r="AQ48" s="4" t="str">
        <f t="shared" si="50"/>
        <v/>
      </c>
      <c r="AR48" s="4" t="str">
        <f t="shared" si="51"/>
        <v/>
      </c>
      <c r="AS48" s="4" t="str">
        <f t="shared" si="52"/>
        <v/>
      </c>
      <c r="AT48" s="4" t="str">
        <f t="shared" si="53"/>
        <v/>
      </c>
      <c r="AU48" s="4" t="str">
        <f t="shared" si="54"/>
        <v/>
      </c>
      <c r="AV48" s="4" t="str">
        <f t="shared" si="55"/>
        <v/>
      </c>
      <c r="AW48" s="4" t="str">
        <f t="shared" si="56"/>
        <v/>
      </c>
      <c r="AX48" s="4">
        <f t="shared" si="30"/>
        <v>0</v>
      </c>
      <c r="BA48" s="60" t="str">
        <f t="shared" si="31"/>
        <v/>
      </c>
      <c r="BB48" s="4" t="str">
        <f t="shared" si="32"/>
        <v/>
      </c>
      <c r="BC48" s="4" t="str">
        <f t="shared" si="33"/>
        <v/>
      </c>
    </row>
    <row r="49" spans="1:55" s="4" customFormat="1" ht="23.15" customHeight="1">
      <c r="A49" s="186">
        <v>39</v>
      </c>
      <c r="B49" s="187"/>
      <c r="C49" s="188" t="str">
        <f t="shared" si="35"/>
        <v/>
      </c>
      <c r="D49" s="189" t="str">
        <f t="shared" si="38"/>
        <v/>
      </c>
      <c r="E49" s="190"/>
      <c r="F49" s="190"/>
      <c r="G49" s="191"/>
      <c r="H49" s="12"/>
      <c r="I49" s="13"/>
      <c r="J49" s="14"/>
      <c r="K49" s="15"/>
      <c r="L49" s="16"/>
      <c r="M49" s="16"/>
      <c r="N49" s="16"/>
      <c r="O49" s="192"/>
      <c r="P49" s="193" t="str">
        <f t="shared" si="27"/>
        <v/>
      </c>
      <c r="Q49" s="38"/>
      <c r="R49" s="184"/>
      <c r="S49" s="26" t="str">
        <f t="shared" si="39"/>
        <v/>
      </c>
      <c r="T49" s="26" t="str">
        <f t="shared" si="40"/>
        <v/>
      </c>
      <c r="U49" s="26" t="str">
        <f t="shared" si="28"/>
        <v/>
      </c>
      <c r="V49" s="26" t="str">
        <f t="shared" si="41"/>
        <v/>
      </c>
      <c r="W49" s="62" t="str">
        <f t="shared" si="37"/>
        <v/>
      </c>
      <c r="X49" s="62" t="str">
        <f t="shared" si="37"/>
        <v/>
      </c>
      <c r="Y49" s="62" t="str">
        <f t="shared" si="37"/>
        <v/>
      </c>
      <c r="Z49" s="62" t="str">
        <f t="shared" si="37"/>
        <v/>
      </c>
      <c r="AA49" s="62" t="str">
        <f t="shared" si="37"/>
        <v/>
      </c>
      <c r="AB49" s="62" t="str">
        <f t="shared" si="37"/>
        <v/>
      </c>
      <c r="AC49" s="62" t="str">
        <f t="shared" si="37"/>
        <v/>
      </c>
      <c r="AD49" s="62" t="str">
        <f t="shared" si="37"/>
        <v/>
      </c>
      <c r="AE49" s="62" t="str">
        <f t="shared" si="37"/>
        <v/>
      </c>
      <c r="AF49" s="62" t="str">
        <f t="shared" si="37"/>
        <v/>
      </c>
      <c r="AG49" s="62" t="str">
        <f t="shared" si="37"/>
        <v/>
      </c>
      <c r="AH49" s="62" t="str">
        <f t="shared" si="37"/>
        <v/>
      </c>
      <c r="AI49" s="54">
        <f t="shared" si="42"/>
        <v>0</v>
      </c>
      <c r="AJ49" s="55">
        <f t="shared" si="43"/>
        <v>0</v>
      </c>
      <c r="AK49" s="4" t="str">
        <f t="shared" si="44"/>
        <v/>
      </c>
      <c r="AL49" s="4" t="str">
        <f t="shared" si="45"/>
        <v/>
      </c>
      <c r="AM49" s="4" t="str">
        <f t="shared" si="46"/>
        <v/>
      </c>
      <c r="AN49" s="4" t="str">
        <f t="shared" si="47"/>
        <v/>
      </c>
      <c r="AO49" s="4" t="str">
        <f t="shared" si="48"/>
        <v/>
      </c>
      <c r="AP49" s="4" t="str">
        <f t="shared" si="49"/>
        <v/>
      </c>
      <c r="AQ49" s="4" t="str">
        <f t="shared" si="50"/>
        <v/>
      </c>
      <c r="AR49" s="4" t="str">
        <f t="shared" si="51"/>
        <v/>
      </c>
      <c r="AS49" s="4" t="str">
        <f t="shared" si="52"/>
        <v/>
      </c>
      <c r="AT49" s="4" t="str">
        <f t="shared" si="53"/>
        <v/>
      </c>
      <c r="AU49" s="4" t="str">
        <f t="shared" si="54"/>
        <v/>
      </c>
      <c r="AV49" s="4" t="str">
        <f t="shared" si="55"/>
        <v/>
      </c>
      <c r="AW49" s="4" t="str">
        <f t="shared" si="56"/>
        <v/>
      </c>
      <c r="AX49" s="4">
        <f t="shared" si="30"/>
        <v>0</v>
      </c>
      <c r="BA49" s="60" t="str">
        <f t="shared" si="31"/>
        <v/>
      </c>
      <c r="BB49" s="4" t="str">
        <f t="shared" si="32"/>
        <v/>
      </c>
      <c r="BC49" s="4" t="str">
        <f t="shared" si="33"/>
        <v/>
      </c>
    </row>
    <row r="50" spans="1:55" s="4" customFormat="1" ht="23.15" customHeight="1">
      <c r="A50" s="186">
        <v>40</v>
      </c>
      <c r="B50" s="187"/>
      <c r="C50" s="188" t="str">
        <f t="shared" si="35"/>
        <v/>
      </c>
      <c r="D50" s="189" t="str">
        <f t="shared" si="38"/>
        <v/>
      </c>
      <c r="E50" s="190"/>
      <c r="F50" s="190"/>
      <c r="G50" s="191"/>
      <c r="H50" s="12"/>
      <c r="I50" s="13"/>
      <c r="J50" s="14"/>
      <c r="K50" s="15"/>
      <c r="L50" s="16"/>
      <c r="M50" s="16"/>
      <c r="N50" s="16"/>
      <c r="O50" s="192"/>
      <c r="P50" s="193" t="str">
        <f t="shared" si="27"/>
        <v/>
      </c>
      <c r="Q50" s="38"/>
      <c r="R50" s="184"/>
      <c r="S50" s="26" t="str">
        <f t="shared" si="39"/>
        <v/>
      </c>
      <c r="T50" s="26" t="str">
        <f t="shared" si="40"/>
        <v/>
      </c>
      <c r="U50" s="26" t="str">
        <f t="shared" si="28"/>
        <v/>
      </c>
      <c r="V50" s="26" t="str">
        <f t="shared" si="41"/>
        <v/>
      </c>
      <c r="W50" s="62" t="str">
        <f t="shared" si="37"/>
        <v/>
      </c>
      <c r="X50" s="62" t="str">
        <f t="shared" si="37"/>
        <v/>
      </c>
      <c r="Y50" s="62" t="str">
        <f t="shared" si="37"/>
        <v/>
      </c>
      <c r="Z50" s="62" t="str">
        <f t="shared" si="37"/>
        <v/>
      </c>
      <c r="AA50" s="62" t="str">
        <f t="shared" si="37"/>
        <v/>
      </c>
      <c r="AB50" s="62" t="str">
        <f t="shared" si="37"/>
        <v/>
      </c>
      <c r="AC50" s="62" t="str">
        <f t="shared" si="37"/>
        <v/>
      </c>
      <c r="AD50" s="62" t="str">
        <f t="shared" si="37"/>
        <v/>
      </c>
      <c r="AE50" s="62" t="str">
        <f t="shared" si="37"/>
        <v/>
      </c>
      <c r="AF50" s="62" t="str">
        <f t="shared" si="37"/>
        <v/>
      </c>
      <c r="AG50" s="62" t="str">
        <f t="shared" si="37"/>
        <v/>
      </c>
      <c r="AH50" s="62" t="str">
        <f t="shared" si="37"/>
        <v/>
      </c>
      <c r="AI50" s="54">
        <f t="shared" si="42"/>
        <v>0</v>
      </c>
      <c r="AJ50" s="55">
        <f t="shared" si="43"/>
        <v>0</v>
      </c>
      <c r="AK50" s="4" t="str">
        <f t="shared" si="44"/>
        <v/>
      </c>
      <c r="AL50" s="4" t="str">
        <f t="shared" si="45"/>
        <v/>
      </c>
      <c r="AM50" s="4" t="str">
        <f t="shared" si="46"/>
        <v/>
      </c>
      <c r="AN50" s="4" t="str">
        <f t="shared" si="47"/>
        <v/>
      </c>
      <c r="AO50" s="4" t="str">
        <f t="shared" si="48"/>
        <v/>
      </c>
      <c r="AP50" s="4" t="str">
        <f t="shared" si="49"/>
        <v/>
      </c>
      <c r="AQ50" s="4" t="str">
        <f t="shared" si="50"/>
        <v/>
      </c>
      <c r="AR50" s="4" t="str">
        <f t="shared" si="51"/>
        <v/>
      </c>
      <c r="AS50" s="4" t="str">
        <f t="shared" si="52"/>
        <v/>
      </c>
      <c r="AT50" s="4" t="str">
        <f t="shared" si="53"/>
        <v/>
      </c>
      <c r="AU50" s="4" t="str">
        <f t="shared" si="54"/>
        <v/>
      </c>
      <c r="AV50" s="4" t="str">
        <f t="shared" si="55"/>
        <v/>
      </c>
      <c r="AW50" s="4" t="str">
        <f t="shared" si="56"/>
        <v/>
      </c>
      <c r="AX50" s="4">
        <f t="shared" si="30"/>
        <v>0</v>
      </c>
      <c r="BA50" s="60" t="str">
        <f t="shared" si="31"/>
        <v/>
      </c>
      <c r="BB50" s="4" t="str">
        <f t="shared" si="32"/>
        <v/>
      </c>
      <c r="BC50" s="4" t="str">
        <f t="shared" si="33"/>
        <v/>
      </c>
    </row>
    <row r="51" spans="1:55" s="4" customFormat="1" ht="23.15" customHeight="1">
      <c r="A51" s="186">
        <v>41</v>
      </c>
      <c r="B51" s="187"/>
      <c r="C51" s="188" t="str">
        <f t="shared" si="35"/>
        <v/>
      </c>
      <c r="D51" s="189" t="str">
        <f t="shared" si="38"/>
        <v/>
      </c>
      <c r="E51" s="190"/>
      <c r="F51" s="190"/>
      <c r="G51" s="191"/>
      <c r="H51" s="12"/>
      <c r="I51" s="13"/>
      <c r="J51" s="14"/>
      <c r="K51" s="15"/>
      <c r="L51" s="16"/>
      <c r="M51" s="16"/>
      <c r="N51" s="16"/>
      <c r="O51" s="192"/>
      <c r="P51" s="193" t="str">
        <f t="shared" si="27"/>
        <v/>
      </c>
      <c r="Q51" s="38"/>
      <c r="R51" s="184"/>
      <c r="S51" s="26" t="str">
        <f t="shared" si="39"/>
        <v/>
      </c>
      <c r="T51" s="26" t="str">
        <f t="shared" si="40"/>
        <v/>
      </c>
      <c r="U51" s="26" t="str">
        <f t="shared" si="28"/>
        <v/>
      </c>
      <c r="V51" s="26" t="str">
        <f t="shared" si="41"/>
        <v/>
      </c>
      <c r="W51" s="62" t="str">
        <f t="shared" si="37"/>
        <v/>
      </c>
      <c r="X51" s="62" t="str">
        <f t="shared" si="37"/>
        <v/>
      </c>
      <c r="Y51" s="62" t="str">
        <f t="shared" si="37"/>
        <v/>
      </c>
      <c r="Z51" s="62" t="str">
        <f t="shared" si="37"/>
        <v/>
      </c>
      <c r="AA51" s="62" t="str">
        <f t="shared" si="37"/>
        <v/>
      </c>
      <c r="AB51" s="62" t="str">
        <f t="shared" si="37"/>
        <v/>
      </c>
      <c r="AC51" s="62" t="str">
        <f t="shared" si="37"/>
        <v/>
      </c>
      <c r="AD51" s="62" t="str">
        <f t="shared" si="37"/>
        <v/>
      </c>
      <c r="AE51" s="62" t="str">
        <f t="shared" si="37"/>
        <v/>
      </c>
      <c r="AF51" s="62" t="str">
        <f t="shared" si="37"/>
        <v/>
      </c>
      <c r="AG51" s="62" t="str">
        <f t="shared" si="37"/>
        <v/>
      </c>
      <c r="AH51" s="62" t="str">
        <f t="shared" si="37"/>
        <v/>
      </c>
      <c r="AI51" s="54">
        <f t="shared" si="42"/>
        <v>0</v>
      </c>
      <c r="AJ51" s="55">
        <f t="shared" si="43"/>
        <v>0</v>
      </c>
      <c r="AK51" s="4" t="str">
        <f t="shared" si="44"/>
        <v/>
      </c>
      <c r="AL51" s="4" t="str">
        <f t="shared" si="45"/>
        <v/>
      </c>
      <c r="AM51" s="4" t="str">
        <f t="shared" si="46"/>
        <v/>
      </c>
      <c r="AN51" s="4" t="str">
        <f t="shared" si="47"/>
        <v/>
      </c>
      <c r="AO51" s="4" t="str">
        <f t="shared" si="48"/>
        <v/>
      </c>
      <c r="AP51" s="4" t="str">
        <f t="shared" si="49"/>
        <v/>
      </c>
      <c r="AQ51" s="4" t="str">
        <f t="shared" si="50"/>
        <v/>
      </c>
      <c r="AR51" s="4" t="str">
        <f t="shared" si="51"/>
        <v/>
      </c>
      <c r="AS51" s="4" t="str">
        <f t="shared" si="52"/>
        <v/>
      </c>
      <c r="AT51" s="4" t="str">
        <f t="shared" si="53"/>
        <v/>
      </c>
      <c r="AU51" s="4" t="str">
        <f t="shared" si="54"/>
        <v/>
      </c>
      <c r="AV51" s="4" t="str">
        <f t="shared" si="55"/>
        <v/>
      </c>
      <c r="AW51" s="4" t="str">
        <f t="shared" si="56"/>
        <v/>
      </c>
      <c r="AX51" s="4">
        <f t="shared" si="30"/>
        <v>0</v>
      </c>
      <c r="BA51" s="60" t="str">
        <f t="shared" si="31"/>
        <v/>
      </c>
      <c r="BB51" s="4" t="str">
        <f t="shared" si="32"/>
        <v/>
      </c>
      <c r="BC51" s="4" t="str">
        <f t="shared" si="33"/>
        <v/>
      </c>
    </row>
    <row r="52" spans="1:55" s="4" customFormat="1" ht="23.15" customHeight="1">
      <c r="A52" s="186">
        <v>42</v>
      </c>
      <c r="B52" s="187"/>
      <c r="C52" s="188" t="str">
        <f t="shared" si="35"/>
        <v/>
      </c>
      <c r="D52" s="189" t="str">
        <f t="shared" si="38"/>
        <v/>
      </c>
      <c r="E52" s="190"/>
      <c r="F52" s="190"/>
      <c r="G52" s="191"/>
      <c r="H52" s="12"/>
      <c r="I52" s="13"/>
      <c r="J52" s="14"/>
      <c r="K52" s="15"/>
      <c r="L52" s="16"/>
      <c r="M52" s="16"/>
      <c r="N52" s="16"/>
      <c r="O52" s="192"/>
      <c r="P52" s="193" t="str">
        <f t="shared" si="27"/>
        <v/>
      </c>
      <c r="Q52" s="38"/>
      <c r="R52" s="184"/>
      <c r="S52" s="26" t="str">
        <f t="shared" si="39"/>
        <v/>
      </c>
      <c r="T52" s="26" t="str">
        <f t="shared" si="40"/>
        <v/>
      </c>
      <c r="U52" s="26" t="str">
        <f t="shared" si="28"/>
        <v/>
      </c>
      <c r="V52" s="26" t="str">
        <f t="shared" si="41"/>
        <v/>
      </c>
      <c r="W52" s="62" t="str">
        <f t="shared" ref="W52:AH61" si="57">IF($V52="",IF($M52="","",IF(W$9&gt;=$M52,IF($N52="",$U52,IF(W$9&gt;$N52,"",$U52)),"")),IF(AND(W$9&gt;=$M52,OR($N52&gt;=W$9,$N52="")),$V52,""))</f>
        <v/>
      </c>
      <c r="X52" s="62" t="str">
        <f t="shared" si="57"/>
        <v/>
      </c>
      <c r="Y52" s="62" t="str">
        <f t="shared" si="57"/>
        <v/>
      </c>
      <c r="Z52" s="62" t="str">
        <f t="shared" si="57"/>
        <v/>
      </c>
      <c r="AA52" s="62" t="str">
        <f t="shared" si="57"/>
        <v/>
      </c>
      <c r="AB52" s="62" t="str">
        <f t="shared" si="57"/>
        <v/>
      </c>
      <c r="AC52" s="62" t="str">
        <f t="shared" si="57"/>
        <v/>
      </c>
      <c r="AD52" s="62" t="str">
        <f t="shared" si="57"/>
        <v/>
      </c>
      <c r="AE52" s="62" t="str">
        <f t="shared" si="57"/>
        <v/>
      </c>
      <c r="AF52" s="62" t="str">
        <f t="shared" si="57"/>
        <v/>
      </c>
      <c r="AG52" s="62" t="str">
        <f t="shared" si="57"/>
        <v/>
      </c>
      <c r="AH52" s="62" t="str">
        <f t="shared" si="57"/>
        <v/>
      </c>
      <c r="AI52" s="54">
        <f t="shared" si="42"/>
        <v>0</v>
      </c>
      <c r="AJ52" s="55">
        <f t="shared" si="43"/>
        <v>0</v>
      </c>
      <c r="AK52" s="4" t="str">
        <f t="shared" si="44"/>
        <v/>
      </c>
      <c r="AL52" s="4" t="str">
        <f t="shared" si="45"/>
        <v/>
      </c>
      <c r="AM52" s="4" t="str">
        <f t="shared" si="46"/>
        <v/>
      </c>
      <c r="AN52" s="4" t="str">
        <f t="shared" si="47"/>
        <v/>
      </c>
      <c r="AO52" s="4" t="str">
        <f t="shared" si="48"/>
        <v/>
      </c>
      <c r="AP52" s="4" t="str">
        <f t="shared" si="49"/>
        <v/>
      </c>
      <c r="AQ52" s="4" t="str">
        <f t="shared" si="50"/>
        <v/>
      </c>
      <c r="AR52" s="4" t="str">
        <f t="shared" si="51"/>
        <v/>
      </c>
      <c r="AS52" s="4" t="str">
        <f t="shared" si="52"/>
        <v/>
      </c>
      <c r="AT52" s="4" t="str">
        <f t="shared" si="53"/>
        <v/>
      </c>
      <c r="AU52" s="4" t="str">
        <f t="shared" si="54"/>
        <v/>
      </c>
      <c r="AV52" s="4" t="str">
        <f t="shared" si="55"/>
        <v/>
      </c>
      <c r="AW52" s="4" t="str">
        <f t="shared" si="56"/>
        <v/>
      </c>
      <c r="AX52" s="4">
        <f t="shared" si="30"/>
        <v>0</v>
      </c>
      <c r="BA52" s="60" t="str">
        <f t="shared" si="31"/>
        <v/>
      </c>
      <c r="BB52" s="4" t="str">
        <f t="shared" si="32"/>
        <v/>
      </c>
      <c r="BC52" s="4" t="str">
        <f t="shared" si="33"/>
        <v/>
      </c>
    </row>
    <row r="53" spans="1:55" s="4" customFormat="1" ht="23.15" customHeight="1">
      <c r="A53" s="186">
        <v>43</v>
      </c>
      <c r="B53" s="187"/>
      <c r="C53" s="188" t="str">
        <f t="shared" si="35"/>
        <v/>
      </c>
      <c r="D53" s="189" t="str">
        <f t="shared" si="38"/>
        <v/>
      </c>
      <c r="E53" s="190"/>
      <c r="F53" s="190"/>
      <c r="G53" s="191"/>
      <c r="H53" s="12"/>
      <c r="I53" s="13"/>
      <c r="J53" s="14"/>
      <c r="K53" s="15"/>
      <c r="L53" s="16"/>
      <c r="M53" s="16"/>
      <c r="N53" s="16"/>
      <c r="O53" s="192"/>
      <c r="P53" s="193" t="str">
        <f t="shared" si="27"/>
        <v/>
      </c>
      <c r="Q53" s="38"/>
      <c r="R53" s="184"/>
      <c r="S53" s="26" t="str">
        <f t="shared" si="39"/>
        <v/>
      </c>
      <c r="T53" s="26" t="str">
        <f t="shared" si="40"/>
        <v/>
      </c>
      <c r="U53" s="26" t="str">
        <f t="shared" si="28"/>
        <v/>
      </c>
      <c r="V53" s="26" t="str">
        <f t="shared" si="41"/>
        <v/>
      </c>
      <c r="W53" s="62" t="str">
        <f t="shared" si="57"/>
        <v/>
      </c>
      <c r="X53" s="62" t="str">
        <f t="shared" si="57"/>
        <v/>
      </c>
      <c r="Y53" s="62" t="str">
        <f t="shared" si="57"/>
        <v/>
      </c>
      <c r="Z53" s="62" t="str">
        <f t="shared" si="57"/>
        <v/>
      </c>
      <c r="AA53" s="62" t="str">
        <f t="shared" si="57"/>
        <v/>
      </c>
      <c r="AB53" s="62" t="str">
        <f t="shared" si="57"/>
        <v/>
      </c>
      <c r="AC53" s="62" t="str">
        <f t="shared" si="57"/>
        <v/>
      </c>
      <c r="AD53" s="62" t="str">
        <f t="shared" si="57"/>
        <v/>
      </c>
      <c r="AE53" s="62" t="str">
        <f t="shared" si="57"/>
        <v/>
      </c>
      <c r="AF53" s="62" t="str">
        <f t="shared" si="57"/>
        <v/>
      </c>
      <c r="AG53" s="62" t="str">
        <f t="shared" si="57"/>
        <v/>
      </c>
      <c r="AH53" s="62" t="str">
        <f t="shared" si="57"/>
        <v/>
      </c>
      <c r="AI53" s="54">
        <f t="shared" si="42"/>
        <v>0</v>
      </c>
      <c r="AJ53" s="55">
        <f t="shared" si="43"/>
        <v>0</v>
      </c>
      <c r="AK53" s="4" t="str">
        <f t="shared" si="44"/>
        <v/>
      </c>
      <c r="AL53" s="4" t="str">
        <f t="shared" si="45"/>
        <v/>
      </c>
      <c r="AM53" s="4" t="str">
        <f t="shared" si="46"/>
        <v/>
      </c>
      <c r="AN53" s="4" t="str">
        <f t="shared" si="47"/>
        <v/>
      </c>
      <c r="AO53" s="4" t="str">
        <f t="shared" si="48"/>
        <v/>
      </c>
      <c r="AP53" s="4" t="str">
        <f t="shared" si="49"/>
        <v/>
      </c>
      <c r="AQ53" s="4" t="str">
        <f t="shared" si="50"/>
        <v/>
      </c>
      <c r="AR53" s="4" t="str">
        <f t="shared" si="51"/>
        <v/>
      </c>
      <c r="AS53" s="4" t="str">
        <f t="shared" si="52"/>
        <v/>
      </c>
      <c r="AT53" s="4" t="str">
        <f t="shared" si="53"/>
        <v/>
      </c>
      <c r="AU53" s="4" t="str">
        <f t="shared" si="54"/>
        <v/>
      </c>
      <c r="AV53" s="4" t="str">
        <f t="shared" si="55"/>
        <v/>
      </c>
      <c r="AW53" s="4" t="str">
        <f t="shared" si="56"/>
        <v/>
      </c>
      <c r="AX53" s="4">
        <f t="shared" si="30"/>
        <v>0</v>
      </c>
      <c r="BA53" s="60" t="str">
        <f t="shared" si="31"/>
        <v/>
      </c>
      <c r="BB53" s="4" t="str">
        <f t="shared" si="32"/>
        <v/>
      </c>
      <c r="BC53" s="4" t="str">
        <f t="shared" si="33"/>
        <v/>
      </c>
    </row>
    <row r="54" spans="1:55" s="4" customFormat="1" ht="23.15" customHeight="1">
      <c r="A54" s="186">
        <v>44</v>
      </c>
      <c r="B54" s="187"/>
      <c r="C54" s="188" t="str">
        <f t="shared" si="35"/>
        <v/>
      </c>
      <c r="D54" s="189" t="str">
        <f t="shared" si="38"/>
        <v/>
      </c>
      <c r="E54" s="190"/>
      <c r="F54" s="190"/>
      <c r="G54" s="191"/>
      <c r="H54" s="12"/>
      <c r="I54" s="13"/>
      <c r="J54" s="14"/>
      <c r="K54" s="15"/>
      <c r="L54" s="16"/>
      <c r="M54" s="16"/>
      <c r="N54" s="16"/>
      <c r="O54" s="192"/>
      <c r="P54" s="193" t="str">
        <f t="shared" si="27"/>
        <v/>
      </c>
      <c r="Q54" s="38"/>
      <c r="R54" s="184"/>
      <c r="S54" s="26" t="str">
        <f t="shared" si="39"/>
        <v/>
      </c>
      <c r="T54" s="26" t="str">
        <f t="shared" si="40"/>
        <v/>
      </c>
      <c r="U54" s="26" t="str">
        <f t="shared" si="28"/>
        <v/>
      </c>
      <c r="V54" s="26" t="str">
        <f t="shared" si="41"/>
        <v/>
      </c>
      <c r="W54" s="62" t="str">
        <f t="shared" si="57"/>
        <v/>
      </c>
      <c r="X54" s="62" t="str">
        <f t="shared" si="57"/>
        <v/>
      </c>
      <c r="Y54" s="62" t="str">
        <f t="shared" si="57"/>
        <v/>
      </c>
      <c r="Z54" s="62" t="str">
        <f t="shared" si="57"/>
        <v/>
      </c>
      <c r="AA54" s="62" t="str">
        <f t="shared" si="57"/>
        <v/>
      </c>
      <c r="AB54" s="62" t="str">
        <f t="shared" si="57"/>
        <v/>
      </c>
      <c r="AC54" s="62" t="str">
        <f t="shared" si="57"/>
        <v/>
      </c>
      <c r="AD54" s="62" t="str">
        <f t="shared" si="57"/>
        <v/>
      </c>
      <c r="AE54" s="62" t="str">
        <f t="shared" si="57"/>
        <v/>
      </c>
      <c r="AF54" s="62" t="str">
        <f t="shared" si="57"/>
        <v/>
      </c>
      <c r="AG54" s="62" t="str">
        <f t="shared" si="57"/>
        <v/>
      </c>
      <c r="AH54" s="62" t="str">
        <f t="shared" si="57"/>
        <v/>
      </c>
      <c r="AI54" s="54">
        <f t="shared" si="42"/>
        <v>0</v>
      </c>
      <c r="AJ54" s="55">
        <f t="shared" si="43"/>
        <v>0</v>
      </c>
      <c r="AK54" s="4" t="str">
        <f t="shared" si="44"/>
        <v/>
      </c>
      <c r="AL54" s="4" t="str">
        <f t="shared" si="45"/>
        <v/>
      </c>
      <c r="AM54" s="4" t="str">
        <f t="shared" si="46"/>
        <v/>
      </c>
      <c r="AN54" s="4" t="str">
        <f t="shared" si="47"/>
        <v/>
      </c>
      <c r="AO54" s="4" t="str">
        <f t="shared" si="48"/>
        <v/>
      </c>
      <c r="AP54" s="4" t="str">
        <f t="shared" si="49"/>
        <v/>
      </c>
      <c r="AQ54" s="4" t="str">
        <f t="shared" si="50"/>
        <v/>
      </c>
      <c r="AR54" s="4" t="str">
        <f t="shared" si="51"/>
        <v/>
      </c>
      <c r="AS54" s="4" t="str">
        <f t="shared" si="52"/>
        <v/>
      </c>
      <c r="AT54" s="4" t="str">
        <f t="shared" si="53"/>
        <v/>
      </c>
      <c r="AU54" s="4" t="str">
        <f t="shared" si="54"/>
        <v/>
      </c>
      <c r="AV54" s="4" t="str">
        <f t="shared" si="55"/>
        <v/>
      </c>
      <c r="AW54" s="4" t="str">
        <f t="shared" si="56"/>
        <v/>
      </c>
      <c r="AX54" s="4">
        <f t="shared" si="30"/>
        <v>0</v>
      </c>
      <c r="BA54" s="60" t="str">
        <f t="shared" si="31"/>
        <v/>
      </c>
      <c r="BB54" s="4" t="str">
        <f t="shared" si="32"/>
        <v/>
      </c>
      <c r="BC54" s="4" t="str">
        <f t="shared" si="33"/>
        <v/>
      </c>
    </row>
    <row r="55" spans="1:55" s="4" customFormat="1" ht="23.15" customHeight="1">
      <c r="A55" s="186">
        <v>45</v>
      </c>
      <c r="B55" s="187"/>
      <c r="C55" s="188" t="str">
        <f t="shared" si="35"/>
        <v/>
      </c>
      <c r="D55" s="189" t="str">
        <f t="shared" si="38"/>
        <v/>
      </c>
      <c r="E55" s="190"/>
      <c r="F55" s="190"/>
      <c r="G55" s="191"/>
      <c r="H55" s="12"/>
      <c r="I55" s="13"/>
      <c r="J55" s="14"/>
      <c r="K55" s="15"/>
      <c r="L55" s="16"/>
      <c r="M55" s="16"/>
      <c r="N55" s="16"/>
      <c r="O55" s="192"/>
      <c r="P55" s="193" t="str">
        <f t="shared" si="27"/>
        <v/>
      </c>
      <c r="Q55" s="38"/>
      <c r="R55" s="184"/>
      <c r="S55" s="26" t="str">
        <f t="shared" si="39"/>
        <v/>
      </c>
      <c r="T55" s="26" t="str">
        <f t="shared" si="40"/>
        <v/>
      </c>
      <c r="U55" s="26" t="str">
        <f t="shared" si="28"/>
        <v/>
      </c>
      <c r="V55" s="26" t="str">
        <f t="shared" si="41"/>
        <v/>
      </c>
      <c r="W55" s="62" t="str">
        <f t="shared" si="57"/>
        <v/>
      </c>
      <c r="X55" s="62" t="str">
        <f t="shared" si="57"/>
        <v/>
      </c>
      <c r="Y55" s="62" t="str">
        <f t="shared" si="57"/>
        <v/>
      </c>
      <c r="Z55" s="62" t="str">
        <f t="shared" si="57"/>
        <v/>
      </c>
      <c r="AA55" s="62" t="str">
        <f t="shared" si="57"/>
        <v/>
      </c>
      <c r="AB55" s="62" t="str">
        <f t="shared" si="57"/>
        <v/>
      </c>
      <c r="AC55" s="62" t="str">
        <f t="shared" si="57"/>
        <v/>
      </c>
      <c r="AD55" s="62" t="str">
        <f t="shared" si="57"/>
        <v/>
      </c>
      <c r="AE55" s="62" t="str">
        <f t="shared" si="57"/>
        <v/>
      </c>
      <c r="AF55" s="62" t="str">
        <f t="shared" si="57"/>
        <v/>
      </c>
      <c r="AG55" s="62" t="str">
        <f t="shared" si="57"/>
        <v/>
      </c>
      <c r="AH55" s="62" t="str">
        <f t="shared" si="57"/>
        <v/>
      </c>
      <c r="AI55" s="54">
        <f t="shared" si="42"/>
        <v>0</v>
      </c>
      <c r="AJ55" s="55">
        <f t="shared" si="43"/>
        <v>0</v>
      </c>
      <c r="AK55" s="4" t="str">
        <f t="shared" si="44"/>
        <v/>
      </c>
      <c r="AL55" s="4" t="str">
        <f t="shared" si="45"/>
        <v/>
      </c>
      <c r="AM55" s="4" t="str">
        <f t="shared" si="46"/>
        <v/>
      </c>
      <c r="AN55" s="4" t="str">
        <f t="shared" si="47"/>
        <v/>
      </c>
      <c r="AO55" s="4" t="str">
        <f t="shared" si="48"/>
        <v/>
      </c>
      <c r="AP55" s="4" t="str">
        <f t="shared" si="49"/>
        <v/>
      </c>
      <c r="AQ55" s="4" t="str">
        <f t="shared" si="50"/>
        <v/>
      </c>
      <c r="AR55" s="4" t="str">
        <f t="shared" si="51"/>
        <v/>
      </c>
      <c r="AS55" s="4" t="str">
        <f t="shared" si="52"/>
        <v/>
      </c>
      <c r="AT55" s="4" t="str">
        <f t="shared" si="53"/>
        <v/>
      </c>
      <c r="AU55" s="4" t="str">
        <f t="shared" si="54"/>
        <v/>
      </c>
      <c r="AV55" s="4" t="str">
        <f t="shared" si="55"/>
        <v/>
      </c>
      <c r="AW55" s="4" t="str">
        <f t="shared" si="56"/>
        <v/>
      </c>
      <c r="AX55" s="4">
        <f t="shared" si="30"/>
        <v>0</v>
      </c>
      <c r="BA55" s="60" t="str">
        <f t="shared" si="31"/>
        <v/>
      </c>
      <c r="BB55" s="4" t="str">
        <f t="shared" si="32"/>
        <v/>
      </c>
      <c r="BC55" s="4" t="str">
        <f t="shared" si="33"/>
        <v/>
      </c>
    </row>
    <row r="56" spans="1:55" s="4" customFormat="1" ht="23.15" customHeight="1">
      <c r="A56" s="186">
        <v>46</v>
      </c>
      <c r="B56" s="187"/>
      <c r="C56" s="188" t="str">
        <f t="shared" si="35"/>
        <v/>
      </c>
      <c r="D56" s="189" t="str">
        <f t="shared" si="38"/>
        <v/>
      </c>
      <c r="E56" s="190"/>
      <c r="F56" s="190"/>
      <c r="G56" s="191"/>
      <c r="H56" s="12"/>
      <c r="I56" s="13"/>
      <c r="J56" s="14"/>
      <c r="K56" s="15"/>
      <c r="L56" s="16"/>
      <c r="M56" s="16"/>
      <c r="N56" s="16"/>
      <c r="O56" s="192"/>
      <c r="P56" s="193" t="str">
        <f t="shared" si="27"/>
        <v/>
      </c>
      <c r="Q56" s="38"/>
      <c r="R56" s="184"/>
      <c r="S56" s="26" t="str">
        <f t="shared" si="39"/>
        <v/>
      </c>
      <c r="T56" s="26" t="str">
        <f t="shared" si="40"/>
        <v/>
      </c>
      <c r="U56" s="26" t="str">
        <f t="shared" si="28"/>
        <v/>
      </c>
      <c r="V56" s="26" t="str">
        <f t="shared" si="41"/>
        <v/>
      </c>
      <c r="W56" s="62" t="str">
        <f t="shared" si="57"/>
        <v/>
      </c>
      <c r="X56" s="62" t="str">
        <f t="shared" si="57"/>
        <v/>
      </c>
      <c r="Y56" s="62" t="str">
        <f t="shared" si="57"/>
        <v/>
      </c>
      <c r="Z56" s="62" t="str">
        <f t="shared" si="57"/>
        <v/>
      </c>
      <c r="AA56" s="62" t="str">
        <f t="shared" si="57"/>
        <v/>
      </c>
      <c r="AB56" s="62" t="str">
        <f t="shared" si="57"/>
        <v/>
      </c>
      <c r="AC56" s="62" t="str">
        <f t="shared" si="57"/>
        <v/>
      </c>
      <c r="AD56" s="62" t="str">
        <f t="shared" si="57"/>
        <v/>
      </c>
      <c r="AE56" s="62" t="str">
        <f t="shared" si="57"/>
        <v/>
      </c>
      <c r="AF56" s="62" t="str">
        <f t="shared" si="57"/>
        <v/>
      </c>
      <c r="AG56" s="62" t="str">
        <f t="shared" si="57"/>
        <v/>
      </c>
      <c r="AH56" s="62" t="str">
        <f t="shared" si="57"/>
        <v/>
      </c>
      <c r="AI56" s="54">
        <f t="shared" si="42"/>
        <v>0</v>
      </c>
      <c r="AJ56" s="55">
        <f t="shared" si="43"/>
        <v>0</v>
      </c>
      <c r="AK56" s="4" t="str">
        <f t="shared" si="44"/>
        <v/>
      </c>
      <c r="AL56" s="4" t="str">
        <f t="shared" si="45"/>
        <v/>
      </c>
      <c r="AM56" s="4" t="str">
        <f t="shared" si="46"/>
        <v/>
      </c>
      <c r="AN56" s="4" t="str">
        <f t="shared" si="47"/>
        <v/>
      </c>
      <c r="AO56" s="4" t="str">
        <f t="shared" si="48"/>
        <v/>
      </c>
      <c r="AP56" s="4" t="str">
        <f t="shared" si="49"/>
        <v/>
      </c>
      <c r="AQ56" s="4" t="str">
        <f t="shared" si="50"/>
        <v/>
      </c>
      <c r="AR56" s="4" t="str">
        <f t="shared" si="51"/>
        <v/>
      </c>
      <c r="AS56" s="4" t="str">
        <f t="shared" si="52"/>
        <v/>
      </c>
      <c r="AT56" s="4" t="str">
        <f t="shared" si="53"/>
        <v/>
      </c>
      <c r="AU56" s="4" t="str">
        <f t="shared" si="54"/>
        <v/>
      </c>
      <c r="AV56" s="4" t="str">
        <f t="shared" si="55"/>
        <v/>
      </c>
      <c r="AW56" s="4" t="str">
        <f t="shared" si="56"/>
        <v/>
      </c>
      <c r="AX56" s="4">
        <f t="shared" si="30"/>
        <v>0</v>
      </c>
      <c r="BA56" s="60" t="str">
        <f t="shared" si="31"/>
        <v/>
      </c>
      <c r="BB56" s="4" t="str">
        <f t="shared" si="32"/>
        <v/>
      </c>
      <c r="BC56" s="4" t="str">
        <f t="shared" si="33"/>
        <v/>
      </c>
    </row>
    <row r="57" spans="1:55" s="4" customFormat="1" ht="23.15" customHeight="1">
      <c r="A57" s="186">
        <v>47</v>
      </c>
      <c r="B57" s="187"/>
      <c r="C57" s="188" t="str">
        <f t="shared" si="35"/>
        <v/>
      </c>
      <c r="D57" s="189" t="str">
        <f t="shared" si="38"/>
        <v/>
      </c>
      <c r="E57" s="190"/>
      <c r="F57" s="190"/>
      <c r="G57" s="191"/>
      <c r="H57" s="12"/>
      <c r="I57" s="13"/>
      <c r="J57" s="14"/>
      <c r="K57" s="15"/>
      <c r="L57" s="16"/>
      <c r="M57" s="16"/>
      <c r="N57" s="16"/>
      <c r="O57" s="192"/>
      <c r="P57" s="193" t="str">
        <f t="shared" si="27"/>
        <v/>
      </c>
      <c r="Q57" s="38"/>
      <c r="R57" s="184"/>
      <c r="S57" s="26" t="str">
        <f t="shared" si="39"/>
        <v/>
      </c>
      <c r="T57" s="26" t="str">
        <f t="shared" si="40"/>
        <v/>
      </c>
      <c r="U57" s="26" t="str">
        <f t="shared" si="28"/>
        <v/>
      </c>
      <c r="V57" s="26" t="str">
        <f t="shared" si="41"/>
        <v/>
      </c>
      <c r="W57" s="62" t="str">
        <f t="shared" si="57"/>
        <v/>
      </c>
      <c r="X57" s="62" t="str">
        <f t="shared" si="57"/>
        <v/>
      </c>
      <c r="Y57" s="62" t="str">
        <f t="shared" si="57"/>
        <v/>
      </c>
      <c r="Z57" s="62" t="str">
        <f t="shared" si="57"/>
        <v/>
      </c>
      <c r="AA57" s="62" t="str">
        <f t="shared" si="57"/>
        <v/>
      </c>
      <c r="AB57" s="62" t="str">
        <f t="shared" si="57"/>
        <v/>
      </c>
      <c r="AC57" s="62" t="str">
        <f t="shared" si="57"/>
        <v/>
      </c>
      <c r="AD57" s="62" t="str">
        <f t="shared" si="57"/>
        <v/>
      </c>
      <c r="AE57" s="62" t="str">
        <f t="shared" si="57"/>
        <v/>
      </c>
      <c r="AF57" s="62" t="str">
        <f t="shared" si="57"/>
        <v/>
      </c>
      <c r="AG57" s="62" t="str">
        <f t="shared" si="57"/>
        <v/>
      </c>
      <c r="AH57" s="62" t="str">
        <f t="shared" si="57"/>
        <v/>
      </c>
      <c r="AI57" s="54">
        <f t="shared" si="42"/>
        <v>0</v>
      </c>
      <c r="AJ57" s="55">
        <f t="shared" si="43"/>
        <v>0</v>
      </c>
      <c r="AK57" s="4" t="str">
        <f t="shared" si="44"/>
        <v/>
      </c>
      <c r="AL57" s="4" t="str">
        <f t="shared" si="45"/>
        <v/>
      </c>
      <c r="AM57" s="4" t="str">
        <f t="shared" si="46"/>
        <v/>
      </c>
      <c r="AN57" s="4" t="str">
        <f t="shared" si="47"/>
        <v/>
      </c>
      <c r="AO57" s="4" t="str">
        <f t="shared" si="48"/>
        <v/>
      </c>
      <c r="AP57" s="4" t="str">
        <f t="shared" si="49"/>
        <v/>
      </c>
      <c r="AQ57" s="4" t="str">
        <f t="shared" si="50"/>
        <v/>
      </c>
      <c r="AR57" s="4" t="str">
        <f t="shared" si="51"/>
        <v/>
      </c>
      <c r="AS57" s="4" t="str">
        <f t="shared" si="52"/>
        <v/>
      </c>
      <c r="AT57" s="4" t="str">
        <f t="shared" si="53"/>
        <v/>
      </c>
      <c r="AU57" s="4" t="str">
        <f t="shared" si="54"/>
        <v/>
      </c>
      <c r="AV57" s="4" t="str">
        <f t="shared" si="55"/>
        <v/>
      </c>
      <c r="AW57" s="4" t="str">
        <f t="shared" si="56"/>
        <v/>
      </c>
      <c r="AX57" s="4">
        <f t="shared" si="30"/>
        <v>0</v>
      </c>
      <c r="BA57" s="60" t="str">
        <f t="shared" si="31"/>
        <v/>
      </c>
      <c r="BB57" s="4" t="str">
        <f t="shared" si="32"/>
        <v/>
      </c>
      <c r="BC57" s="4" t="str">
        <f t="shared" si="33"/>
        <v/>
      </c>
    </row>
    <row r="58" spans="1:55" s="4" customFormat="1" ht="23.15" customHeight="1">
      <c r="A58" s="186">
        <v>48</v>
      </c>
      <c r="B58" s="187"/>
      <c r="C58" s="188" t="str">
        <f t="shared" si="35"/>
        <v/>
      </c>
      <c r="D58" s="189" t="str">
        <f t="shared" si="38"/>
        <v/>
      </c>
      <c r="E58" s="190"/>
      <c r="F58" s="190"/>
      <c r="G58" s="191"/>
      <c r="H58" s="12"/>
      <c r="I58" s="13"/>
      <c r="J58" s="14"/>
      <c r="K58" s="15"/>
      <c r="L58" s="16"/>
      <c r="M58" s="16"/>
      <c r="N58" s="16"/>
      <c r="O58" s="192"/>
      <c r="P58" s="193" t="str">
        <f t="shared" si="27"/>
        <v/>
      </c>
      <c r="Q58" s="38"/>
      <c r="R58" s="184"/>
      <c r="S58" s="26" t="str">
        <f t="shared" si="39"/>
        <v/>
      </c>
      <c r="T58" s="26" t="str">
        <f t="shared" si="40"/>
        <v/>
      </c>
      <c r="U58" s="26" t="str">
        <f t="shared" si="28"/>
        <v/>
      </c>
      <c r="V58" s="26" t="str">
        <f t="shared" si="41"/>
        <v/>
      </c>
      <c r="W58" s="62" t="str">
        <f t="shared" si="57"/>
        <v/>
      </c>
      <c r="X58" s="62" t="str">
        <f t="shared" si="57"/>
        <v/>
      </c>
      <c r="Y58" s="62" t="str">
        <f t="shared" si="57"/>
        <v/>
      </c>
      <c r="Z58" s="62" t="str">
        <f t="shared" si="57"/>
        <v/>
      </c>
      <c r="AA58" s="62" t="str">
        <f t="shared" si="57"/>
        <v/>
      </c>
      <c r="AB58" s="62" t="str">
        <f t="shared" si="57"/>
        <v/>
      </c>
      <c r="AC58" s="62" t="str">
        <f t="shared" si="57"/>
        <v/>
      </c>
      <c r="AD58" s="62" t="str">
        <f t="shared" si="57"/>
        <v/>
      </c>
      <c r="AE58" s="62" t="str">
        <f t="shared" si="57"/>
        <v/>
      </c>
      <c r="AF58" s="62" t="str">
        <f t="shared" si="57"/>
        <v/>
      </c>
      <c r="AG58" s="62" t="str">
        <f t="shared" si="57"/>
        <v/>
      </c>
      <c r="AH58" s="62" t="str">
        <f t="shared" si="57"/>
        <v/>
      </c>
      <c r="AI58" s="54">
        <f t="shared" si="42"/>
        <v>0</v>
      </c>
      <c r="AJ58" s="55">
        <f t="shared" si="43"/>
        <v>0</v>
      </c>
      <c r="AK58" s="4" t="str">
        <f t="shared" si="44"/>
        <v/>
      </c>
      <c r="AL58" s="4" t="str">
        <f t="shared" si="45"/>
        <v/>
      </c>
      <c r="AM58" s="4" t="str">
        <f t="shared" si="46"/>
        <v/>
      </c>
      <c r="AN58" s="4" t="str">
        <f t="shared" si="47"/>
        <v/>
      </c>
      <c r="AO58" s="4" t="str">
        <f t="shared" si="48"/>
        <v/>
      </c>
      <c r="AP58" s="4" t="str">
        <f t="shared" si="49"/>
        <v/>
      </c>
      <c r="AQ58" s="4" t="str">
        <f t="shared" si="50"/>
        <v/>
      </c>
      <c r="AR58" s="4" t="str">
        <f t="shared" si="51"/>
        <v/>
      </c>
      <c r="AS58" s="4" t="str">
        <f t="shared" si="52"/>
        <v/>
      </c>
      <c r="AT58" s="4" t="str">
        <f t="shared" si="53"/>
        <v/>
      </c>
      <c r="AU58" s="4" t="str">
        <f t="shared" si="54"/>
        <v/>
      </c>
      <c r="AV58" s="4" t="str">
        <f t="shared" si="55"/>
        <v/>
      </c>
      <c r="AW58" s="4" t="str">
        <f t="shared" si="56"/>
        <v/>
      </c>
      <c r="AX58" s="4">
        <f t="shared" si="30"/>
        <v>0</v>
      </c>
      <c r="BA58" s="60" t="str">
        <f t="shared" si="31"/>
        <v/>
      </c>
      <c r="BB58" s="4" t="str">
        <f t="shared" si="32"/>
        <v/>
      </c>
      <c r="BC58" s="4" t="str">
        <f t="shared" si="33"/>
        <v/>
      </c>
    </row>
    <row r="59" spans="1:55" s="4" customFormat="1" ht="23.15" customHeight="1">
      <c r="A59" s="186">
        <v>49</v>
      </c>
      <c r="B59" s="187"/>
      <c r="C59" s="188" t="str">
        <f t="shared" si="35"/>
        <v/>
      </c>
      <c r="D59" s="189" t="str">
        <f t="shared" si="38"/>
        <v/>
      </c>
      <c r="E59" s="190"/>
      <c r="F59" s="190"/>
      <c r="G59" s="191"/>
      <c r="H59" s="12"/>
      <c r="I59" s="13"/>
      <c r="J59" s="14"/>
      <c r="K59" s="15"/>
      <c r="L59" s="16"/>
      <c r="M59" s="16"/>
      <c r="N59" s="16"/>
      <c r="O59" s="192"/>
      <c r="P59" s="193" t="str">
        <f t="shared" si="27"/>
        <v/>
      </c>
      <c r="Q59" s="38"/>
      <c r="R59" s="184"/>
      <c r="S59" s="26" t="str">
        <f t="shared" si="39"/>
        <v/>
      </c>
      <c r="T59" s="26" t="str">
        <f t="shared" si="40"/>
        <v/>
      </c>
      <c r="U59" s="26" t="str">
        <f t="shared" si="28"/>
        <v/>
      </c>
      <c r="V59" s="26" t="str">
        <f t="shared" si="41"/>
        <v/>
      </c>
      <c r="W59" s="62" t="str">
        <f t="shared" si="57"/>
        <v/>
      </c>
      <c r="X59" s="62" t="str">
        <f t="shared" si="57"/>
        <v/>
      </c>
      <c r="Y59" s="62" t="str">
        <f t="shared" si="57"/>
        <v/>
      </c>
      <c r="Z59" s="62" t="str">
        <f t="shared" si="57"/>
        <v/>
      </c>
      <c r="AA59" s="62" t="str">
        <f t="shared" si="57"/>
        <v/>
      </c>
      <c r="AB59" s="62" t="str">
        <f t="shared" si="57"/>
        <v/>
      </c>
      <c r="AC59" s="62" t="str">
        <f t="shared" si="57"/>
        <v/>
      </c>
      <c r="AD59" s="62" t="str">
        <f t="shared" si="57"/>
        <v/>
      </c>
      <c r="AE59" s="62" t="str">
        <f t="shared" si="57"/>
        <v/>
      </c>
      <c r="AF59" s="62" t="str">
        <f t="shared" si="57"/>
        <v/>
      </c>
      <c r="AG59" s="62" t="str">
        <f t="shared" si="57"/>
        <v/>
      </c>
      <c r="AH59" s="62" t="str">
        <f t="shared" si="57"/>
        <v/>
      </c>
      <c r="AI59" s="54">
        <f t="shared" si="42"/>
        <v>0</v>
      </c>
      <c r="AJ59" s="55">
        <f t="shared" si="43"/>
        <v>0</v>
      </c>
      <c r="AK59" s="4" t="str">
        <f t="shared" si="44"/>
        <v/>
      </c>
      <c r="AL59" s="4" t="str">
        <f t="shared" si="45"/>
        <v/>
      </c>
      <c r="AM59" s="4" t="str">
        <f t="shared" si="46"/>
        <v/>
      </c>
      <c r="AN59" s="4" t="str">
        <f t="shared" si="47"/>
        <v/>
      </c>
      <c r="AO59" s="4" t="str">
        <f t="shared" si="48"/>
        <v/>
      </c>
      <c r="AP59" s="4" t="str">
        <f t="shared" si="49"/>
        <v/>
      </c>
      <c r="AQ59" s="4" t="str">
        <f t="shared" si="50"/>
        <v/>
      </c>
      <c r="AR59" s="4" t="str">
        <f t="shared" si="51"/>
        <v/>
      </c>
      <c r="AS59" s="4" t="str">
        <f t="shared" si="52"/>
        <v/>
      </c>
      <c r="AT59" s="4" t="str">
        <f t="shared" si="53"/>
        <v/>
      </c>
      <c r="AU59" s="4" t="str">
        <f t="shared" si="54"/>
        <v/>
      </c>
      <c r="AV59" s="4" t="str">
        <f t="shared" si="55"/>
        <v/>
      </c>
      <c r="AW59" s="4" t="str">
        <f t="shared" si="56"/>
        <v/>
      </c>
      <c r="AX59" s="4">
        <f t="shared" si="30"/>
        <v>0</v>
      </c>
      <c r="BA59" s="60" t="str">
        <f t="shared" si="31"/>
        <v/>
      </c>
      <c r="BB59" s="4" t="str">
        <f t="shared" si="32"/>
        <v/>
      </c>
      <c r="BC59" s="4" t="str">
        <f t="shared" si="33"/>
        <v/>
      </c>
    </row>
    <row r="60" spans="1:55" s="4" customFormat="1" ht="23.15" customHeight="1">
      <c r="A60" s="186">
        <v>50</v>
      </c>
      <c r="B60" s="187"/>
      <c r="C60" s="188" t="str">
        <f t="shared" si="35"/>
        <v/>
      </c>
      <c r="D60" s="189" t="str">
        <f t="shared" si="38"/>
        <v/>
      </c>
      <c r="E60" s="190"/>
      <c r="F60" s="190"/>
      <c r="G60" s="191"/>
      <c r="H60" s="12"/>
      <c r="I60" s="13"/>
      <c r="J60" s="14"/>
      <c r="K60" s="15"/>
      <c r="L60" s="16"/>
      <c r="M60" s="16"/>
      <c r="N60" s="16"/>
      <c r="O60" s="192"/>
      <c r="P60" s="193" t="str">
        <f t="shared" si="27"/>
        <v/>
      </c>
      <c r="Q60" s="38"/>
      <c r="R60" s="184"/>
      <c r="S60" s="26" t="str">
        <f t="shared" si="39"/>
        <v/>
      </c>
      <c r="T60" s="26" t="str">
        <f t="shared" si="40"/>
        <v/>
      </c>
      <c r="U60" s="26" t="str">
        <f t="shared" si="28"/>
        <v/>
      </c>
      <c r="V60" s="26" t="str">
        <f t="shared" si="41"/>
        <v/>
      </c>
      <c r="W60" s="62" t="str">
        <f t="shared" si="57"/>
        <v/>
      </c>
      <c r="X60" s="62" t="str">
        <f t="shared" si="57"/>
        <v/>
      </c>
      <c r="Y60" s="62" t="str">
        <f t="shared" si="57"/>
        <v/>
      </c>
      <c r="Z60" s="62" t="str">
        <f t="shared" si="57"/>
        <v/>
      </c>
      <c r="AA60" s="62" t="str">
        <f t="shared" si="57"/>
        <v/>
      </c>
      <c r="AB60" s="62" t="str">
        <f t="shared" si="57"/>
        <v/>
      </c>
      <c r="AC60" s="62" t="str">
        <f t="shared" si="57"/>
        <v/>
      </c>
      <c r="AD60" s="62" t="str">
        <f t="shared" si="57"/>
        <v/>
      </c>
      <c r="AE60" s="62" t="str">
        <f t="shared" si="57"/>
        <v/>
      </c>
      <c r="AF60" s="62" t="str">
        <f t="shared" si="57"/>
        <v/>
      </c>
      <c r="AG60" s="62" t="str">
        <f t="shared" si="57"/>
        <v/>
      </c>
      <c r="AH60" s="62" t="str">
        <f t="shared" si="57"/>
        <v/>
      </c>
      <c r="AI60" s="54">
        <f t="shared" si="42"/>
        <v>0</v>
      </c>
      <c r="AJ60" s="55">
        <f t="shared" si="43"/>
        <v>0</v>
      </c>
      <c r="AK60" s="4" t="str">
        <f t="shared" si="44"/>
        <v/>
      </c>
      <c r="AL60" s="4" t="str">
        <f t="shared" si="45"/>
        <v/>
      </c>
      <c r="AM60" s="4" t="str">
        <f t="shared" si="46"/>
        <v/>
      </c>
      <c r="AN60" s="4" t="str">
        <f t="shared" si="47"/>
        <v/>
      </c>
      <c r="AO60" s="4" t="str">
        <f t="shared" si="48"/>
        <v/>
      </c>
      <c r="AP60" s="4" t="str">
        <f t="shared" si="49"/>
        <v/>
      </c>
      <c r="AQ60" s="4" t="str">
        <f t="shared" si="50"/>
        <v/>
      </c>
      <c r="AR60" s="4" t="str">
        <f t="shared" si="51"/>
        <v/>
      </c>
      <c r="AS60" s="4" t="str">
        <f t="shared" si="52"/>
        <v/>
      </c>
      <c r="AT60" s="4" t="str">
        <f t="shared" si="53"/>
        <v/>
      </c>
      <c r="AU60" s="4" t="str">
        <f t="shared" si="54"/>
        <v/>
      </c>
      <c r="AV60" s="4" t="str">
        <f t="shared" si="55"/>
        <v/>
      </c>
      <c r="AW60" s="4" t="str">
        <f t="shared" si="56"/>
        <v/>
      </c>
      <c r="AX60" s="4">
        <f t="shared" si="30"/>
        <v>0</v>
      </c>
      <c r="BA60" s="60" t="str">
        <f t="shared" si="31"/>
        <v/>
      </c>
      <c r="BB60" s="4" t="str">
        <f t="shared" si="32"/>
        <v/>
      </c>
      <c r="BC60" s="4" t="str">
        <f t="shared" si="33"/>
        <v/>
      </c>
    </row>
    <row r="61" spans="1:55" s="4" customFormat="1" ht="23.15" customHeight="1">
      <c r="A61" s="186">
        <v>51</v>
      </c>
      <c r="B61" s="187"/>
      <c r="C61" s="188" t="str">
        <f t="shared" si="35"/>
        <v/>
      </c>
      <c r="D61" s="189" t="str">
        <f t="shared" si="38"/>
        <v/>
      </c>
      <c r="E61" s="190"/>
      <c r="F61" s="190"/>
      <c r="G61" s="191"/>
      <c r="H61" s="12"/>
      <c r="I61" s="13"/>
      <c r="J61" s="14"/>
      <c r="K61" s="15"/>
      <c r="L61" s="16"/>
      <c r="M61" s="16"/>
      <c r="N61" s="16"/>
      <c r="O61" s="192"/>
      <c r="P61" s="193" t="str">
        <f t="shared" si="27"/>
        <v/>
      </c>
      <c r="Q61" s="194"/>
      <c r="R61" s="184"/>
      <c r="S61" s="26" t="str">
        <f t="shared" si="39"/>
        <v/>
      </c>
      <c r="T61" s="26" t="str">
        <f t="shared" si="40"/>
        <v/>
      </c>
      <c r="U61" s="26" t="str">
        <f t="shared" si="28"/>
        <v/>
      </c>
      <c r="V61" s="26" t="str">
        <f t="shared" si="41"/>
        <v/>
      </c>
      <c r="W61" s="62" t="str">
        <f t="shared" si="57"/>
        <v/>
      </c>
      <c r="X61" s="62" t="str">
        <f t="shared" si="57"/>
        <v/>
      </c>
      <c r="Y61" s="62" t="str">
        <f t="shared" si="57"/>
        <v/>
      </c>
      <c r="Z61" s="62" t="str">
        <f t="shared" si="57"/>
        <v/>
      </c>
      <c r="AA61" s="62" t="str">
        <f t="shared" si="57"/>
        <v/>
      </c>
      <c r="AB61" s="62" t="str">
        <f t="shared" si="57"/>
        <v/>
      </c>
      <c r="AC61" s="62" t="str">
        <f t="shared" si="57"/>
        <v/>
      </c>
      <c r="AD61" s="62" t="str">
        <f t="shared" si="57"/>
        <v/>
      </c>
      <c r="AE61" s="62" t="str">
        <f t="shared" si="57"/>
        <v/>
      </c>
      <c r="AF61" s="62" t="str">
        <f t="shared" si="57"/>
        <v/>
      </c>
      <c r="AG61" s="62" t="str">
        <f t="shared" si="57"/>
        <v/>
      </c>
      <c r="AH61" s="62" t="str">
        <f t="shared" si="57"/>
        <v/>
      </c>
      <c r="AI61" s="54">
        <f t="shared" si="42"/>
        <v>0</v>
      </c>
      <c r="AJ61" s="55">
        <f t="shared" si="43"/>
        <v>0</v>
      </c>
      <c r="AK61" s="4" t="str">
        <f t="shared" si="44"/>
        <v/>
      </c>
      <c r="AL61" s="4" t="str">
        <f t="shared" si="45"/>
        <v/>
      </c>
      <c r="AM61" s="4" t="str">
        <f t="shared" si="46"/>
        <v/>
      </c>
      <c r="AN61" s="4" t="str">
        <f t="shared" si="47"/>
        <v/>
      </c>
      <c r="AO61" s="4" t="str">
        <f t="shared" si="48"/>
        <v/>
      </c>
      <c r="AP61" s="4" t="str">
        <f t="shared" si="49"/>
        <v/>
      </c>
      <c r="AQ61" s="4" t="str">
        <f t="shared" si="50"/>
        <v/>
      </c>
      <c r="AR61" s="4" t="str">
        <f t="shared" si="51"/>
        <v/>
      </c>
      <c r="AS61" s="4" t="str">
        <f t="shared" si="52"/>
        <v/>
      </c>
      <c r="AT61" s="4" t="str">
        <f t="shared" si="53"/>
        <v/>
      </c>
      <c r="AU61" s="4" t="str">
        <f t="shared" si="54"/>
        <v/>
      </c>
      <c r="AV61" s="4" t="str">
        <f t="shared" si="55"/>
        <v/>
      </c>
      <c r="AW61" s="4" t="str">
        <f t="shared" si="56"/>
        <v/>
      </c>
      <c r="AX61" s="4">
        <f t="shared" si="30"/>
        <v>0</v>
      </c>
      <c r="BA61" s="60" t="str">
        <f t="shared" si="31"/>
        <v/>
      </c>
      <c r="BB61" s="4" t="str">
        <f t="shared" si="32"/>
        <v/>
      </c>
      <c r="BC61" s="4" t="str">
        <f t="shared" si="33"/>
        <v/>
      </c>
    </row>
    <row r="62" spans="1:55" s="4" customFormat="1" ht="23.15" customHeight="1">
      <c r="A62" s="186">
        <v>52</v>
      </c>
      <c r="B62" s="187"/>
      <c r="C62" s="188" t="str">
        <f t="shared" si="35"/>
        <v/>
      </c>
      <c r="D62" s="189" t="str">
        <f t="shared" si="38"/>
        <v/>
      </c>
      <c r="E62" s="190"/>
      <c r="F62" s="190"/>
      <c r="G62" s="191"/>
      <c r="H62" s="12"/>
      <c r="I62" s="13"/>
      <c r="J62" s="14"/>
      <c r="K62" s="15"/>
      <c r="L62" s="16"/>
      <c r="M62" s="16"/>
      <c r="N62" s="16"/>
      <c r="O62" s="192"/>
      <c r="P62" s="193" t="str">
        <f t="shared" si="27"/>
        <v/>
      </c>
      <c r="Q62" s="38"/>
      <c r="R62" s="184"/>
      <c r="S62" s="26" t="str">
        <f t="shared" si="39"/>
        <v/>
      </c>
      <c r="T62" s="26" t="str">
        <f t="shared" si="40"/>
        <v/>
      </c>
      <c r="U62" s="26" t="str">
        <f t="shared" si="28"/>
        <v/>
      </c>
      <c r="V62" s="26" t="str">
        <f t="shared" si="41"/>
        <v/>
      </c>
      <c r="W62" s="62" t="str">
        <f t="shared" ref="W62:AH71" si="58">IF($V62="",IF($M62="","",IF(W$9&gt;=$M62,IF($N62="",$U62,IF(W$9&gt;$N62,"",$U62)),"")),IF(AND(W$9&gt;=$M62,OR($N62&gt;=W$9,$N62="")),$V62,""))</f>
        <v/>
      </c>
      <c r="X62" s="62" t="str">
        <f t="shared" si="58"/>
        <v/>
      </c>
      <c r="Y62" s="62" t="str">
        <f t="shared" si="58"/>
        <v/>
      </c>
      <c r="Z62" s="62" t="str">
        <f t="shared" si="58"/>
        <v/>
      </c>
      <c r="AA62" s="62" t="str">
        <f t="shared" si="58"/>
        <v/>
      </c>
      <c r="AB62" s="62" t="str">
        <f t="shared" si="58"/>
        <v/>
      </c>
      <c r="AC62" s="62" t="str">
        <f t="shared" si="58"/>
        <v/>
      </c>
      <c r="AD62" s="62" t="str">
        <f t="shared" si="58"/>
        <v/>
      </c>
      <c r="AE62" s="62" t="str">
        <f t="shared" si="58"/>
        <v/>
      </c>
      <c r="AF62" s="62" t="str">
        <f t="shared" si="58"/>
        <v/>
      </c>
      <c r="AG62" s="62" t="str">
        <f t="shared" si="58"/>
        <v/>
      </c>
      <c r="AH62" s="62" t="str">
        <f t="shared" si="58"/>
        <v/>
      </c>
      <c r="AI62" s="54">
        <f t="shared" si="42"/>
        <v>0</v>
      </c>
      <c r="AJ62" s="55">
        <f t="shared" si="43"/>
        <v>0</v>
      </c>
      <c r="AK62" s="4" t="str">
        <f t="shared" si="44"/>
        <v/>
      </c>
      <c r="AL62" s="4" t="str">
        <f t="shared" si="45"/>
        <v/>
      </c>
      <c r="AM62" s="4" t="str">
        <f t="shared" si="46"/>
        <v/>
      </c>
      <c r="AN62" s="4" t="str">
        <f t="shared" si="47"/>
        <v/>
      </c>
      <c r="AO62" s="4" t="str">
        <f t="shared" si="48"/>
        <v/>
      </c>
      <c r="AP62" s="4" t="str">
        <f t="shared" si="49"/>
        <v/>
      </c>
      <c r="AQ62" s="4" t="str">
        <f t="shared" si="50"/>
        <v/>
      </c>
      <c r="AR62" s="4" t="str">
        <f t="shared" si="51"/>
        <v/>
      </c>
      <c r="AS62" s="4" t="str">
        <f t="shared" si="52"/>
        <v/>
      </c>
      <c r="AT62" s="4" t="str">
        <f t="shared" si="53"/>
        <v/>
      </c>
      <c r="AU62" s="4" t="str">
        <f t="shared" si="54"/>
        <v/>
      </c>
      <c r="AV62" s="4" t="str">
        <f t="shared" si="55"/>
        <v/>
      </c>
      <c r="AW62" s="4" t="str">
        <f t="shared" si="56"/>
        <v/>
      </c>
      <c r="AX62" s="4">
        <f t="shared" si="30"/>
        <v>0</v>
      </c>
      <c r="BA62" s="60" t="str">
        <f t="shared" si="31"/>
        <v/>
      </c>
      <c r="BB62" s="4" t="str">
        <f t="shared" si="32"/>
        <v/>
      </c>
      <c r="BC62" s="4" t="str">
        <f t="shared" si="33"/>
        <v/>
      </c>
    </row>
    <row r="63" spans="1:55" s="4" customFormat="1" ht="23.15" customHeight="1">
      <c r="A63" s="186">
        <v>53</v>
      </c>
      <c r="B63" s="187"/>
      <c r="C63" s="188" t="str">
        <f t="shared" si="35"/>
        <v/>
      </c>
      <c r="D63" s="189" t="str">
        <f t="shared" si="38"/>
        <v/>
      </c>
      <c r="E63" s="190"/>
      <c r="F63" s="190"/>
      <c r="G63" s="191"/>
      <c r="H63" s="12"/>
      <c r="I63" s="13"/>
      <c r="J63" s="14"/>
      <c r="K63" s="15"/>
      <c r="L63" s="16"/>
      <c r="M63" s="16"/>
      <c r="N63" s="16"/>
      <c r="O63" s="192"/>
      <c r="P63" s="193" t="str">
        <f t="shared" si="27"/>
        <v/>
      </c>
      <c r="Q63" s="38"/>
      <c r="R63" s="184"/>
      <c r="S63" s="26" t="str">
        <f t="shared" si="39"/>
        <v/>
      </c>
      <c r="T63" s="26" t="str">
        <f t="shared" si="40"/>
        <v/>
      </c>
      <c r="U63" s="26" t="str">
        <f t="shared" si="28"/>
        <v/>
      </c>
      <c r="V63" s="26" t="str">
        <f t="shared" si="41"/>
        <v/>
      </c>
      <c r="W63" s="62" t="str">
        <f t="shared" si="58"/>
        <v/>
      </c>
      <c r="X63" s="62" t="str">
        <f t="shared" si="58"/>
        <v/>
      </c>
      <c r="Y63" s="62" t="str">
        <f t="shared" si="58"/>
        <v/>
      </c>
      <c r="Z63" s="62" t="str">
        <f t="shared" si="58"/>
        <v/>
      </c>
      <c r="AA63" s="62" t="str">
        <f t="shared" si="58"/>
        <v/>
      </c>
      <c r="AB63" s="62" t="str">
        <f t="shared" si="58"/>
        <v/>
      </c>
      <c r="AC63" s="62" t="str">
        <f t="shared" si="58"/>
        <v/>
      </c>
      <c r="AD63" s="62" t="str">
        <f t="shared" si="58"/>
        <v/>
      </c>
      <c r="AE63" s="62" t="str">
        <f t="shared" si="58"/>
        <v/>
      </c>
      <c r="AF63" s="62" t="str">
        <f t="shared" si="58"/>
        <v/>
      </c>
      <c r="AG63" s="62" t="str">
        <f t="shared" si="58"/>
        <v/>
      </c>
      <c r="AH63" s="62" t="str">
        <f t="shared" si="58"/>
        <v/>
      </c>
      <c r="AI63" s="54">
        <f t="shared" si="42"/>
        <v>0</v>
      </c>
      <c r="AJ63" s="55">
        <f t="shared" si="43"/>
        <v>0</v>
      </c>
      <c r="AK63" s="4" t="str">
        <f t="shared" si="44"/>
        <v/>
      </c>
      <c r="AL63" s="4" t="str">
        <f t="shared" si="45"/>
        <v/>
      </c>
      <c r="AM63" s="4" t="str">
        <f t="shared" si="46"/>
        <v/>
      </c>
      <c r="AN63" s="4" t="str">
        <f t="shared" si="47"/>
        <v/>
      </c>
      <c r="AO63" s="4" t="str">
        <f t="shared" si="48"/>
        <v/>
      </c>
      <c r="AP63" s="4" t="str">
        <f t="shared" si="49"/>
        <v/>
      </c>
      <c r="AQ63" s="4" t="str">
        <f t="shared" si="50"/>
        <v/>
      </c>
      <c r="AR63" s="4" t="str">
        <f t="shared" si="51"/>
        <v/>
      </c>
      <c r="AS63" s="4" t="str">
        <f t="shared" si="52"/>
        <v/>
      </c>
      <c r="AT63" s="4" t="str">
        <f t="shared" si="53"/>
        <v/>
      </c>
      <c r="AU63" s="4" t="str">
        <f t="shared" si="54"/>
        <v/>
      </c>
      <c r="AV63" s="4" t="str">
        <f t="shared" si="55"/>
        <v/>
      </c>
      <c r="AW63" s="4" t="str">
        <f t="shared" si="56"/>
        <v/>
      </c>
      <c r="AX63" s="4">
        <f t="shared" si="30"/>
        <v>0</v>
      </c>
      <c r="BA63" s="60" t="str">
        <f t="shared" si="31"/>
        <v/>
      </c>
      <c r="BB63" s="4" t="str">
        <f t="shared" si="32"/>
        <v/>
      </c>
      <c r="BC63" s="4" t="str">
        <f t="shared" si="33"/>
        <v/>
      </c>
    </row>
    <row r="64" spans="1:55" s="4" customFormat="1" ht="23.15" customHeight="1">
      <c r="A64" s="186">
        <v>54</v>
      </c>
      <c r="B64" s="187"/>
      <c r="C64" s="188" t="str">
        <f t="shared" si="35"/>
        <v/>
      </c>
      <c r="D64" s="189" t="str">
        <f t="shared" si="38"/>
        <v/>
      </c>
      <c r="E64" s="190"/>
      <c r="F64" s="190"/>
      <c r="G64" s="191"/>
      <c r="H64" s="12"/>
      <c r="I64" s="13"/>
      <c r="J64" s="14"/>
      <c r="K64" s="15"/>
      <c r="L64" s="16"/>
      <c r="M64" s="16"/>
      <c r="N64" s="16"/>
      <c r="O64" s="192"/>
      <c r="P64" s="193" t="str">
        <f t="shared" si="27"/>
        <v/>
      </c>
      <c r="Q64" s="38"/>
      <c r="R64" s="184"/>
      <c r="S64" s="26" t="str">
        <f t="shared" si="39"/>
        <v/>
      </c>
      <c r="T64" s="26" t="str">
        <f t="shared" si="40"/>
        <v/>
      </c>
      <c r="U64" s="26" t="str">
        <f t="shared" si="28"/>
        <v/>
      </c>
      <c r="V64" s="26" t="str">
        <f t="shared" si="41"/>
        <v/>
      </c>
      <c r="W64" s="62" t="str">
        <f t="shared" si="58"/>
        <v/>
      </c>
      <c r="X64" s="62" t="str">
        <f t="shared" si="58"/>
        <v/>
      </c>
      <c r="Y64" s="62" t="str">
        <f t="shared" si="58"/>
        <v/>
      </c>
      <c r="Z64" s="62" t="str">
        <f t="shared" si="58"/>
        <v/>
      </c>
      <c r="AA64" s="62" t="str">
        <f t="shared" si="58"/>
        <v/>
      </c>
      <c r="AB64" s="62" t="str">
        <f t="shared" si="58"/>
        <v/>
      </c>
      <c r="AC64" s="62" t="str">
        <f t="shared" si="58"/>
        <v/>
      </c>
      <c r="AD64" s="62" t="str">
        <f t="shared" si="58"/>
        <v/>
      </c>
      <c r="AE64" s="62" t="str">
        <f t="shared" si="58"/>
        <v/>
      </c>
      <c r="AF64" s="62" t="str">
        <f t="shared" si="58"/>
        <v/>
      </c>
      <c r="AG64" s="62" t="str">
        <f t="shared" si="58"/>
        <v/>
      </c>
      <c r="AH64" s="62" t="str">
        <f t="shared" si="58"/>
        <v/>
      </c>
      <c r="AI64" s="54">
        <f t="shared" si="42"/>
        <v>0</v>
      </c>
      <c r="AJ64" s="55">
        <f t="shared" si="43"/>
        <v>0</v>
      </c>
      <c r="AK64" s="4" t="str">
        <f t="shared" si="44"/>
        <v/>
      </c>
      <c r="AL64" s="4" t="str">
        <f t="shared" si="45"/>
        <v/>
      </c>
      <c r="AM64" s="4" t="str">
        <f t="shared" si="46"/>
        <v/>
      </c>
      <c r="AN64" s="4" t="str">
        <f t="shared" si="47"/>
        <v/>
      </c>
      <c r="AO64" s="4" t="str">
        <f t="shared" si="48"/>
        <v/>
      </c>
      <c r="AP64" s="4" t="str">
        <f t="shared" si="49"/>
        <v/>
      </c>
      <c r="AQ64" s="4" t="str">
        <f t="shared" si="50"/>
        <v/>
      </c>
      <c r="AR64" s="4" t="str">
        <f t="shared" si="51"/>
        <v/>
      </c>
      <c r="AS64" s="4" t="str">
        <f t="shared" si="52"/>
        <v/>
      </c>
      <c r="AT64" s="4" t="str">
        <f t="shared" si="53"/>
        <v/>
      </c>
      <c r="AU64" s="4" t="str">
        <f t="shared" si="54"/>
        <v/>
      </c>
      <c r="AV64" s="4" t="str">
        <f t="shared" si="55"/>
        <v/>
      </c>
      <c r="AW64" s="4" t="str">
        <f t="shared" si="56"/>
        <v/>
      </c>
      <c r="AX64" s="4">
        <f t="shared" si="30"/>
        <v>0</v>
      </c>
      <c r="BA64" s="60" t="str">
        <f t="shared" si="31"/>
        <v/>
      </c>
      <c r="BB64" s="4" t="str">
        <f t="shared" si="32"/>
        <v/>
      </c>
      <c r="BC64" s="4" t="str">
        <f t="shared" si="33"/>
        <v/>
      </c>
    </row>
    <row r="65" spans="1:55" s="4" customFormat="1" ht="23.15" customHeight="1">
      <c r="A65" s="186">
        <v>55</v>
      </c>
      <c r="B65" s="187"/>
      <c r="C65" s="188" t="str">
        <f t="shared" si="35"/>
        <v/>
      </c>
      <c r="D65" s="189" t="str">
        <f t="shared" si="38"/>
        <v/>
      </c>
      <c r="E65" s="190"/>
      <c r="F65" s="190"/>
      <c r="G65" s="191"/>
      <c r="H65" s="12"/>
      <c r="I65" s="13"/>
      <c r="J65" s="14"/>
      <c r="K65" s="15"/>
      <c r="L65" s="16"/>
      <c r="M65" s="16"/>
      <c r="N65" s="16"/>
      <c r="O65" s="192"/>
      <c r="P65" s="193" t="str">
        <f t="shared" si="27"/>
        <v/>
      </c>
      <c r="Q65" s="38"/>
      <c r="R65" s="184"/>
      <c r="S65" s="26" t="str">
        <f t="shared" si="39"/>
        <v/>
      </c>
      <c r="T65" s="26" t="str">
        <f t="shared" si="40"/>
        <v/>
      </c>
      <c r="U65" s="26" t="str">
        <f t="shared" si="28"/>
        <v/>
      </c>
      <c r="V65" s="26" t="str">
        <f t="shared" si="41"/>
        <v/>
      </c>
      <c r="W65" s="62" t="str">
        <f t="shared" si="58"/>
        <v/>
      </c>
      <c r="X65" s="62" t="str">
        <f t="shared" si="58"/>
        <v/>
      </c>
      <c r="Y65" s="62" t="str">
        <f t="shared" si="58"/>
        <v/>
      </c>
      <c r="Z65" s="62" t="str">
        <f t="shared" si="58"/>
        <v/>
      </c>
      <c r="AA65" s="62" t="str">
        <f t="shared" si="58"/>
        <v/>
      </c>
      <c r="AB65" s="62" t="str">
        <f t="shared" si="58"/>
        <v/>
      </c>
      <c r="AC65" s="62" t="str">
        <f t="shared" si="58"/>
        <v/>
      </c>
      <c r="AD65" s="62" t="str">
        <f t="shared" si="58"/>
        <v/>
      </c>
      <c r="AE65" s="62" t="str">
        <f t="shared" si="58"/>
        <v/>
      </c>
      <c r="AF65" s="62" t="str">
        <f t="shared" si="58"/>
        <v/>
      </c>
      <c r="AG65" s="62" t="str">
        <f t="shared" si="58"/>
        <v/>
      </c>
      <c r="AH65" s="62" t="str">
        <f t="shared" si="58"/>
        <v/>
      </c>
      <c r="AI65" s="54">
        <f t="shared" si="42"/>
        <v>0</v>
      </c>
      <c r="AJ65" s="55">
        <f t="shared" si="43"/>
        <v>0</v>
      </c>
      <c r="AK65" s="4" t="str">
        <f t="shared" si="44"/>
        <v/>
      </c>
      <c r="AL65" s="4" t="str">
        <f t="shared" si="45"/>
        <v/>
      </c>
      <c r="AM65" s="4" t="str">
        <f t="shared" si="46"/>
        <v/>
      </c>
      <c r="AN65" s="4" t="str">
        <f t="shared" si="47"/>
        <v/>
      </c>
      <c r="AO65" s="4" t="str">
        <f t="shared" si="48"/>
        <v/>
      </c>
      <c r="AP65" s="4" t="str">
        <f t="shared" si="49"/>
        <v/>
      </c>
      <c r="AQ65" s="4" t="str">
        <f t="shared" si="50"/>
        <v/>
      </c>
      <c r="AR65" s="4" t="str">
        <f t="shared" si="51"/>
        <v/>
      </c>
      <c r="AS65" s="4" t="str">
        <f t="shared" si="52"/>
        <v/>
      </c>
      <c r="AT65" s="4" t="str">
        <f t="shared" si="53"/>
        <v/>
      </c>
      <c r="AU65" s="4" t="str">
        <f t="shared" si="54"/>
        <v/>
      </c>
      <c r="AV65" s="4" t="str">
        <f t="shared" si="55"/>
        <v/>
      </c>
      <c r="AW65" s="4" t="str">
        <f t="shared" si="56"/>
        <v/>
      </c>
      <c r="AX65" s="4">
        <f t="shared" si="30"/>
        <v>0</v>
      </c>
      <c r="BA65" s="60" t="str">
        <f t="shared" si="31"/>
        <v/>
      </c>
      <c r="BB65" s="4" t="str">
        <f t="shared" si="32"/>
        <v/>
      </c>
      <c r="BC65" s="4" t="str">
        <f t="shared" si="33"/>
        <v/>
      </c>
    </row>
    <row r="66" spans="1:55" s="4" customFormat="1" ht="23.15" customHeight="1">
      <c r="A66" s="186">
        <v>56</v>
      </c>
      <c r="B66" s="187"/>
      <c r="C66" s="188" t="str">
        <f t="shared" si="35"/>
        <v/>
      </c>
      <c r="D66" s="189" t="str">
        <f t="shared" si="38"/>
        <v/>
      </c>
      <c r="E66" s="190"/>
      <c r="F66" s="190"/>
      <c r="G66" s="191"/>
      <c r="H66" s="12"/>
      <c r="I66" s="13"/>
      <c r="J66" s="14"/>
      <c r="K66" s="15"/>
      <c r="L66" s="16"/>
      <c r="M66" s="16"/>
      <c r="N66" s="16"/>
      <c r="O66" s="192"/>
      <c r="P66" s="193" t="str">
        <f t="shared" si="27"/>
        <v/>
      </c>
      <c r="Q66" s="38"/>
      <c r="R66" s="184"/>
      <c r="S66" s="26" t="str">
        <f t="shared" si="39"/>
        <v/>
      </c>
      <c r="T66" s="26" t="str">
        <f t="shared" si="40"/>
        <v/>
      </c>
      <c r="U66" s="26" t="str">
        <f t="shared" si="28"/>
        <v/>
      </c>
      <c r="V66" s="26" t="str">
        <f t="shared" si="41"/>
        <v/>
      </c>
      <c r="W66" s="62" t="str">
        <f t="shared" si="58"/>
        <v/>
      </c>
      <c r="X66" s="62" t="str">
        <f t="shared" si="58"/>
        <v/>
      </c>
      <c r="Y66" s="62" t="str">
        <f t="shared" si="58"/>
        <v/>
      </c>
      <c r="Z66" s="62" t="str">
        <f t="shared" si="58"/>
        <v/>
      </c>
      <c r="AA66" s="62" t="str">
        <f t="shared" si="58"/>
        <v/>
      </c>
      <c r="AB66" s="62" t="str">
        <f t="shared" si="58"/>
        <v/>
      </c>
      <c r="AC66" s="62" t="str">
        <f t="shared" si="58"/>
        <v/>
      </c>
      <c r="AD66" s="62" t="str">
        <f t="shared" si="58"/>
        <v/>
      </c>
      <c r="AE66" s="62" t="str">
        <f t="shared" si="58"/>
        <v/>
      </c>
      <c r="AF66" s="62" t="str">
        <f t="shared" si="58"/>
        <v/>
      </c>
      <c r="AG66" s="62" t="str">
        <f t="shared" si="58"/>
        <v/>
      </c>
      <c r="AH66" s="62" t="str">
        <f t="shared" si="58"/>
        <v/>
      </c>
      <c r="AI66" s="54">
        <f t="shared" si="42"/>
        <v>0</v>
      </c>
      <c r="AJ66" s="55">
        <f t="shared" si="43"/>
        <v>0</v>
      </c>
      <c r="AK66" s="4" t="str">
        <f t="shared" si="44"/>
        <v/>
      </c>
      <c r="AL66" s="4" t="str">
        <f t="shared" si="45"/>
        <v/>
      </c>
      <c r="AM66" s="4" t="str">
        <f t="shared" si="46"/>
        <v/>
      </c>
      <c r="AN66" s="4" t="str">
        <f t="shared" si="47"/>
        <v/>
      </c>
      <c r="AO66" s="4" t="str">
        <f t="shared" si="48"/>
        <v/>
      </c>
      <c r="AP66" s="4" t="str">
        <f t="shared" si="49"/>
        <v/>
      </c>
      <c r="AQ66" s="4" t="str">
        <f t="shared" si="50"/>
        <v/>
      </c>
      <c r="AR66" s="4" t="str">
        <f t="shared" si="51"/>
        <v/>
      </c>
      <c r="AS66" s="4" t="str">
        <f t="shared" si="52"/>
        <v/>
      </c>
      <c r="AT66" s="4" t="str">
        <f t="shared" si="53"/>
        <v/>
      </c>
      <c r="AU66" s="4" t="str">
        <f t="shared" si="54"/>
        <v/>
      </c>
      <c r="AV66" s="4" t="str">
        <f t="shared" si="55"/>
        <v/>
      </c>
      <c r="AW66" s="4" t="str">
        <f t="shared" si="56"/>
        <v/>
      </c>
      <c r="AX66" s="4">
        <f t="shared" si="30"/>
        <v>0</v>
      </c>
      <c r="BA66" s="60" t="str">
        <f t="shared" si="31"/>
        <v/>
      </c>
      <c r="BB66" s="4" t="str">
        <f t="shared" si="32"/>
        <v/>
      </c>
      <c r="BC66" s="4" t="str">
        <f t="shared" si="33"/>
        <v/>
      </c>
    </row>
    <row r="67" spans="1:55" s="4" customFormat="1" ht="23.15" customHeight="1">
      <c r="A67" s="186">
        <v>57</v>
      </c>
      <c r="B67" s="187"/>
      <c r="C67" s="188" t="str">
        <f t="shared" si="35"/>
        <v/>
      </c>
      <c r="D67" s="189" t="str">
        <f t="shared" si="38"/>
        <v/>
      </c>
      <c r="E67" s="190"/>
      <c r="F67" s="190"/>
      <c r="G67" s="191"/>
      <c r="H67" s="12"/>
      <c r="I67" s="13"/>
      <c r="J67" s="14"/>
      <c r="K67" s="15"/>
      <c r="L67" s="16"/>
      <c r="M67" s="16"/>
      <c r="N67" s="16"/>
      <c r="O67" s="192"/>
      <c r="P67" s="193" t="str">
        <f t="shared" si="27"/>
        <v/>
      </c>
      <c r="Q67" s="38"/>
      <c r="R67" s="184"/>
      <c r="S67" s="26" t="str">
        <f t="shared" si="39"/>
        <v/>
      </c>
      <c r="T67" s="26" t="str">
        <f t="shared" si="40"/>
        <v/>
      </c>
      <c r="U67" s="26" t="str">
        <f t="shared" si="28"/>
        <v/>
      </c>
      <c r="V67" s="26" t="str">
        <f t="shared" si="41"/>
        <v/>
      </c>
      <c r="W67" s="62" t="str">
        <f t="shared" si="58"/>
        <v/>
      </c>
      <c r="X67" s="62" t="str">
        <f t="shared" si="58"/>
        <v/>
      </c>
      <c r="Y67" s="62" t="str">
        <f t="shared" si="58"/>
        <v/>
      </c>
      <c r="Z67" s="62" t="str">
        <f t="shared" si="58"/>
        <v/>
      </c>
      <c r="AA67" s="62" t="str">
        <f t="shared" si="58"/>
        <v/>
      </c>
      <c r="AB67" s="62" t="str">
        <f t="shared" si="58"/>
        <v/>
      </c>
      <c r="AC67" s="62" t="str">
        <f t="shared" si="58"/>
        <v/>
      </c>
      <c r="AD67" s="62" t="str">
        <f t="shared" si="58"/>
        <v/>
      </c>
      <c r="AE67" s="62" t="str">
        <f t="shared" si="58"/>
        <v/>
      </c>
      <c r="AF67" s="62" t="str">
        <f t="shared" si="58"/>
        <v/>
      </c>
      <c r="AG67" s="62" t="str">
        <f t="shared" si="58"/>
        <v/>
      </c>
      <c r="AH67" s="62" t="str">
        <f t="shared" si="58"/>
        <v/>
      </c>
      <c r="AI67" s="54">
        <f t="shared" si="42"/>
        <v>0</v>
      </c>
      <c r="AJ67" s="55">
        <f t="shared" si="43"/>
        <v>0</v>
      </c>
      <c r="AK67" s="4" t="str">
        <f t="shared" si="44"/>
        <v/>
      </c>
      <c r="AL67" s="4" t="str">
        <f t="shared" si="45"/>
        <v/>
      </c>
      <c r="AM67" s="4" t="str">
        <f t="shared" si="46"/>
        <v/>
      </c>
      <c r="AN67" s="4" t="str">
        <f t="shared" si="47"/>
        <v/>
      </c>
      <c r="AO67" s="4" t="str">
        <f t="shared" si="48"/>
        <v/>
      </c>
      <c r="AP67" s="4" t="str">
        <f t="shared" si="49"/>
        <v/>
      </c>
      <c r="AQ67" s="4" t="str">
        <f t="shared" si="50"/>
        <v/>
      </c>
      <c r="AR67" s="4" t="str">
        <f t="shared" si="51"/>
        <v/>
      </c>
      <c r="AS67" s="4" t="str">
        <f t="shared" si="52"/>
        <v/>
      </c>
      <c r="AT67" s="4" t="str">
        <f t="shared" si="53"/>
        <v/>
      </c>
      <c r="AU67" s="4" t="str">
        <f t="shared" si="54"/>
        <v/>
      </c>
      <c r="AV67" s="4" t="str">
        <f t="shared" si="55"/>
        <v/>
      </c>
      <c r="AW67" s="4" t="str">
        <f t="shared" si="56"/>
        <v/>
      </c>
      <c r="AX67" s="4">
        <f t="shared" si="30"/>
        <v>0</v>
      </c>
      <c r="BA67" s="60" t="str">
        <f t="shared" si="31"/>
        <v/>
      </c>
      <c r="BB67" s="4" t="str">
        <f t="shared" si="32"/>
        <v/>
      </c>
      <c r="BC67" s="4" t="str">
        <f t="shared" si="33"/>
        <v/>
      </c>
    </row>
    <row r="68" spans="1:55" s="4" customFormat="1" ht="23.15" customHeight="1">
      <c r="A68" s="186">
        <v>58</v>
      </c>
      <c r="B68" s="187"/>
      <c r="C68" s="188" t="str">
        <f t="shared" si="35"/>
        <v/>
      </c>
      <c r="D68" s="189" t="str">
        <f t="shared" si="38"/>
        <v/>
      </c>
      <c r="E68" s="190"/>
      <c r="F68" s="190"/>
      <c r="G68" s="191"/>
      <c r="H68" s="12"/>
      <c r="I68" s="13"/>
      <c r="J68" s="14"/>
      <c r="K68" s="15"/>
      <c r="L68" s="16"/>
      <c r="M68" s="16"/>
      <c r="N68" s="16"/>
      <c r="O68" s="192"/>
      <c r="P68" s="193" t="str">
        <f t="shared" si="27"/>
        <v/>
      </c>
      <c r="Q68" s="38"/>
      <c r="R68" s="184"/>
      <c r="S68" s="26" t="str">
        <f t="shared" si="39"/>
        <v/>
      </c>
      <c r="T68" s="26" t="str">
        <f t="shared" si="40"/>
        <v/>
      </c>
      <c r="U68" s="26" t="str">
        <f t="shared" si="28"/>
        <v/>
      </c>
      <c r="V68" s="26" t="str">
        <f t="shared" si="41"/>
        <v/>
      </c>
      <c r="W68" s="62" t="str">
        <f t="shared" si="58"/>
        <v/>
      </c>
      <c r="X68" s="62" t="str">
        <f t="shared" si="58"/>
        <v/>
      </c>
      <c r="Y68" s="62" t="str">
        <f t="shared" si="58"/>
        <v/>
      </c>
      <c r="Z68" s="62" t="str">
        <f t="shared" si="58"/>
        <v/>
      </c>
      <c r="AA68" s="62" t="str">
        <f t="shared" si="58"/>
        <v/>
      </c>
      <c r="AB68" s="62" t="str">
        <f t="shared" si="58"/>
        <v/>
      </c>
      <c r="AC68" s="62" t="str">
        <f t="shared" si="58"/>
        <v/>
      </c>
      <c r="AD68" s="62" t="str">
        <f t="shared" si="58"/>
        <v/>
      </c>
      <c r="AE68" s="62" t="str">
        <f t="shared" si="58"/>
        <v/>
      </c>
      <c r="AF68" s="62" t="str">
        <f t="shared" si="58"/>
        <v/>
      </c>
      <c r="AG68" s="62" t="str">
        <f t="shared" si="58"/>
        <v/>
      </c>
      <c r="AH68" s="62" t="str">
        <f t="shared" si="58"/>
        <v/>
      </c>
      <c r="AI68" s="54">
        <f t="shared" si="42"/>
        <v>0</v>
      </c>
      <c r="AJ68" s="55">
        <f t="shared" si="43"/>
        <v>0</v>
      </c>
      <c r="AK68" s="4" t="str">
        <f t="shared" si="44"/>
        <v/>
      </c>
      <c r="AL68" s="4" t="str">
        <f t="shared" si="45"/>
        <v/>
      </c>
      <c r="AM68" s="4" t="str">
        <f t="shared" si="46"/>
        <v/>
      </c>
      <c r="AN68" s="4" t="str">
        <f t="shared" si="47"/>
        <v/>
      </c>
      <c r="AO68" s="4" t="str">
        <f t="shared" si="48"/>
        <v/>
      </c>
      <c r="AP68" s="4" t="str">
        <f t="shared" si="49"/>
        <v/>
      </c>
      <c r="AQ68" s="4" t="str">
        <f t="shared" si="50"/>
        <v/>
      </c>
      <c r="AR68" s="4" t="str">
        <f t="shared" si="51"/>
        <v/>
      </c>
      <c r="AS68" s="4" t="str">
        <f t="shared" si="52"/>
        <v/>
      </c>
      <c r="AT68" s="4" t="str">
        <f t="shared" si="53"/>
        <v/>
      </c>
      <c r="AU68" s="4" t="str">
        <f t="shared" si="54"/>
        <v/>
      </c>
      <c r="AV68" s="4" t="str">
        <f t="shared" si="55"/>
        <v/>
      </c>
      <c r="AW68" s="4" t="str">
        <f t="shared" si="56"/>
        <v/>
      </c>
      <c r="AX68" s="4">
        <f t="shared" si="30"/>
        <v>0</v>
      </c>
      <c r="BA68" s="60" t="str">
        <f t="shared" si="31"/>
        <v/>
      </c>
      <c r="BB68" s="4" t="str">
        <f t="shared" si="32"/>
        <v/>
      </c>
      <c r="BC68" s="4" t="str">
        <f t="shared" si="33"/>
        <v/>
      </c>
    </row>
    <row r="69" spans="1:55" s="4" customFormat="1" ht="23.15" customHeight="1">
      <c r="A69" s="186">
        <v>59</v>
      </c>
      <c r="B69" s="187"/>
      <c r="C69" s="188" t="str">
        <f t="shared" si="35"/>
        <v/>
      </c>
      <c r="D69" s="189" t="str">
        <f t="shared" si="38"/>
        <v/>
      </c>
      <c r="E69" s="190"/>
      <c r="F69" s="190"/>
      <c r="G69" s="191"/>
      <c r="H69" s="12"/>
      <c r="I69" s="13"/>
      <c r="J69" s="14"/>
      <c r="K69" s="15"/>
      <c r="L69" s="16"/>
      <c r="M69" s="16"/>
      <c r="N69" s="16"/>
      <c r="O69" s="192"/>
      <c r="P69" s="193" t="str">
        <f t="shared" si="27"/>
        <v/>
      </c>
      <c r="Q69" s="38"/>
      <c r="R69" s="184"/>
      <c r="S69" s="26" t="str">
        <f t="shared" si="39"/>
        <v/>
      </c>
      <c r="T69" s="26" t="str">
        <f t="shared" si="40"/>
        <v/>
      </c>
      <c r="U69" s="26" t="str">
        <f t="shared" si="28"/>
        <v/>
      </c>
      <c r="V69" s="26" t="str">
        <f t="shared" si="41"/>
        <v/>
      </c>
      <c r="W69" s="62" t="str">
        <f t="shared" si="58"/>
        <v/>
      </c>
      <c r="X69" s="62" t="str">
        <f t="shared" si="58"/>
        <v/>
      </c>
      <c r="Y69" s="62" t="str">
        <f t="shared" si="58"/>
        <v/>
      </c>
      <c r="Z69" s="62" t="str">
        <f t="shared" si="58"/>
        <v/>
      </c>
      <c r="AA69" s="62" t="str">
        <f t="shared" si="58"/>
        <v/>
      </c>
      <c r="AB69" s="62" t="str">
        <f t="shared" si="58"/>
        <v/>
      </c>
      <c r="AC69" s="62" t="str">
        <f t="shared" si="58"/>
        <v/>
      </c>
      <c r="AD69" s="62" t="str">
        <f t="shared" si="58"/>
        <v/>
      </c>
      <c r="AE69" s="62" t="str">
        <f t="shared" si="58"/>
        <v/>
      </c>
      <c r="AF69" s="62" t="str">
        <f t="shared" si="58"/>
        <v/>
      </c>
      <c r="AG69" s="62" t="str">
        <f t="shared" si="58"/>
        <v/>
      </c>
      <c r="AH69" s="62" t="str">
        <f t="shared" si="58"/>
        <v/>
      </c>
      <c r="AI69" s="54">
        <f t="shared" si="42"/>
        <v>0</v>
      </c>
      <c r="AJ69" s="55">
        <f t="shared" si="43"/>
        <v>0</v>
      </c>
      <c r="AK69" s="4" t="str">
        <f t="shared" si="44"/>
        <v/>
      </c>
      <c r="AL69" s="4" t="str">
        <f t="shared" si="45"/>
        <v/>
      </c>
      <c r="AM69" s="4" t="str">
        <f t="shared" si="46"/>
        <v/>
      </c>
      <c r="AN69" s="4" t="str">
        <f t="shared" si="47"/>
        <v/>
      </c>
      <c r="AO69" s="4" t="str">
        <f t="shared" si="48"/>
        <v/>
      </c>
      <c r="AP69" s="4" t="str">
        <f t="shared" si="49"/>
        <v/>
      </c>
      <c r="AQ69" s="4" t="str">
        <f t="shared" si="50"/>
        <v/>
      </c>
      <c r="AR69" s="4" t="str">
        <f t="shared" si="51"/>
        <v/>
      </c>
      <c r="AS69" s="4" t="str">
        <f t="shared" si="52"/>
        <v/>
      </c>
      <c r="AT69" s="4" t="str">
        <f t="shared" si="53"/>
        <v/>
      </c>
      <c r="AU69" s="4" t="str">
        <f t="shared" si="54"/>
        <v/>
      </c>
      <c r="AV69" s="4" t="str">
        <f t="shared" si="55"/>
        <v/>
      </c>
      <c r="AW69" s="4" t="str">
        <f t="shared" si="56"/>
        <v/>
      </c>
      <c r="AX69" s="4">
        <f t="shared" si="30"/>
        <v>0</v>
      </c>
      <c r="BA69" s="60" t="str">
        <f t="shared" si="31"/>
        <v/>
      </c>
      <c r="BB69" s="4" t="str">
        <f t="shared" si="32"/>
        <v/>
      </c>
      <c r="BC69" s="4" t="str">
        <f t="shared" si="33"/>
        <v/>
      </c>
    </row>
    <row r="70" spans="1:55" s="4" customFormat="1" ht="23.15" customHeight="1">
      <c r="A70" s="186">
        <v>60</v>
      </c>
      <c r="B70" s="187"/>
      <c r="C70" s="188" t="str">
        <f t="shared" si="35"/>
        <v/>
      </c>
      <c r="D70" s="189" t="str">
        <f t="shared" si="38"/>
        <v/>
      </c>
      <c r="E70" s="190"/>
      <c r="F70" s="190"/>
      <c r="G70" s="191"/>
      <c r="H70" s="12"/>
      <c r="I70" s="13"/>
      <c r="J70" s="14"/>
      <c r="K70" s="15"/>
      <c r="L70" s="16"/>
      <c r="M70" s="16"/>
      <c r="N70" s="16"/>
      <c r="O70" s="192"/>
      <c r="P70" s="193" t="str">
        <f t="shared" si="27"/>
        <v/>
      </c>
      <c r="Q70" s="38"/>
      <c r="R70" s="184"/>
      <c r="S70" s="26" t="str">
        <f t="shared" si="39"/>
        <v/>
      </c>
      <c r="T70" s="26" t="str">
        <f t="shared" si="40"/>
        <v/>
      </c>
      <c r="U70" s="26" t="str">
        <f t="shared" si="28"/>
        <v/>
      </c>
      <c r="V70" s="26" t="str">
        <f t="shared" si="41"/>
        <v/>
      </c>
      <c r="W70" s="62" t="str">
        <f t="shared" si="58"/>
        <v/>
      </c>
      <c r="X70" s="62" t="str">
        <f t="shared" si="58"/>
        <v/>
      </c>
      <c r="Y70" s="62" t="str">
        <f t="shared" si="58"/>
        <v/>
      </c>
      <c r="Z70" s="62" t="str">
        <f t="shared" si="58"/>
        <v/>
      </c>
      <c r="AA70" s="62" t="str">
        <f t="shared" si="58"/>
        <v/>
      </c>
      <c r="AB70" s="62" t="str">
        <f t="shared" si="58"/>
        <v/>
      </c>
      <c r="AC70" s="62" t="str">
        <f t="shared" si="58"/>
        <v/>
      </c>
      <c r="AD70" s="62" t="str">
        <f t="shared" si="58"/>
        <v/>
      </c>
      <c r="AE70" s="62" t="str">
        <f t="shared" si="58"/>
        <v/>
      </c>
      <c r="AF70" s="62" t="str">
        <f t="shared" si="58"/>
        <v/>
      </c>
      <c r="AG70" s="62" t="str">
        <f t="shared" si="58"/>
        <v/>
      </c>
      <c r="AH70" s="62" t="str">
        <f t="shared" si="58"/>
        <v/>
      </c>
      <c r="AI70" s="54">
        <f t="shared" si="42"/>
        <v>0</v>
      </c>
      <c r="AJ70" s="55">
        <f t="shared" si="43"/>
        <v>0</v>
      </c>
      <c r="AK70" s="4" t="str">
        <f t="shared" si="44"/>
        <v/>
      </c>
      <c r="AL70" s="4" t="str">
        <f t="shared" si="45"/>
        <v/>
      </c>
      <c r="AM70" s="4" t="str">
        <f t="shared" si="46"/>
        <v/>
      </c>
      <c r="AN70" s="4" t="str">
        <f t="shared" si="47"/>
        <v/>
      </c>
      <c r="AO70" s="4" t="str">
        <f t="shared" si="48"/>
        <v/>
      </c>
      <c r="AP70" s="4" t="str">
        <f t="shared" si="49"/>
        <v/>
      </c>
      <c r="AQ70" s="4" t="str">
        <f t="shared" si="50"/>
        <v/>
      </c>
      <c r="AR70" s="4" t="str">
        <f t="shared" si="51"/>
        <v/>
      </c>
      <c r="AS70" s="4" t="str">
        <f t="shared" si="52"/>
        <v/>
      </c>
      <c r="AT70" s="4" t="str">
        <f t="shared" si="53"/>
        <v/>
      </c>
      <c r="AU70" s="4" t="str">
        <f t="shared" si="54"/>
        <v/>
      </c>
      <c r="AV70" s="4" t="str">
        <f t="shared" si="55"/>
        <v/>
      </c>
      <c r="AW70" s="4" t="str">
        <f t="shared" si="56"/>
        <v/>
      </c>
      <c r="AX70" s="4">
        <f t="shared" si="30"/>
        <v>0</v>
      </c>
      <c r="BA70" s="60" t="str">
        <f t="shared" si="31"/>
        <v/>
      </c>
      <c r="BB70" s="4" t="str">
        <f t="shared" si="32"/>
        <v/>
      </c>
      <c r="BC70" s="4" t="str">
        <f t="shared" si="33"/>
        <v/>
      </c>
    </row>
    <row r="71" spans="1:55" s="4" customFormat="1" ht="23.15" customHeight="1">
      <c r="A71" s="186">
        <v>61</v>
      </c>
      <c r="B71" s="187"/>
      <c r="C71" s="188" t="str">
        <f t="shared" si="35"/>
        <v/>
      </c>
      <c r="D71" s="189" t="str">
        <f t="shared" si="38"/>
        <v/>
      </c>
      <c r="E71" s="190"/>
      <c r="F71" s="190"/>
      <c r="G71" s="191"/>
      <c r="H71" s="12"/>
      <c r="I71" s="13"/>
      <c r="J71" s="14"/>
      <c r="K71" s="15"/>
      <c r="L71" s="16"/>
      <c r="M71" s="16"/>
      <c r="N71" s="16"/>
      <c r="O71" s="192"/>
      <c r="P71" s="193" t="str">
        <f t="shared" si="27"/>
        <v/>
      </c>
      <c r="Q71" s="38"/>
      <c r="R71" s="184"/>
      <c r="S71" s="26" t="str">
        <f t="shared" si="39"/>
        <v/>
      </c>
      <c r="T71" s="26" t="str">
        <f t="shared" si="40"/>
        <v/>
      </c>
      <c r="U71" s="26" t="str">
        <f t="shared" si="28"/>
        <v/>
      </c>
      <c r="V71" s="26" t="str">
        <f t="shared" si="41"/>
        <v/>
      </c>
      <c r="W71" s="62" t="str">
        <f t="shared" si="58"/>
        <v/>
      </c>
      <c r="X71" s="62" t="str">
        <f t="shared" si="58"/>
        <v/>
      </c>
      <c r="Y71" s="62" t="str">
        <f t="shared" si="58"/>
        <v/>
      </c>
      <c r="Z71" s="62" t="str">
        <f t="shared" si="58"/>
        <v/>
      </c>
      <c r="AA71" s="62" t="str">
        <f t="shared" si="58"/>
        <v/>
      </c>
      <c r="AB71" s="62" t="str">
        <f t="shared" si="58"/>
        <v/>
      </c>
      <c r="AC71" s="62" t="str">
        <f t="shared" si="58"/>
        <v/>
      </c>
      <c r="AD71" s="62" t="str">
        <f t="shared" si="58"/>
        <v/>
      </c>
      <c r="AE71" s="62" t="str">
        <f t="shared" si="58"/>
        <v/>
      </c>
      <c r="AF71" s="62" t="str">
        <f t="shared" si="58"/>
        <v/>
      </c>
      <c r="AG71" s="62" t="str">
        <f t="shared" si="58"/>
        <v/>
      </c>
      <c r="AH71" s="62" t="str">
        <f t="shared" si="58"/>
        <v/>
      </c>
      <c r="AI71" s="54">
        <f t="shared" si="42"/>
        <v>0</v>
      </c>
      <c r="AJ71" s="55">
        <f t="shared" si="43"/>
        <v>0</v>
      </c>
      <c r="AK71" s="4" t="str">
        <f t="shared" si="44"/>
        <v/>
      </c>
      <c r="AL71" s="4" t="str">
        <f t="shared" si="45"/>
        <v/>
      </c>
      <c r="AM71" s="4" t="str">
        <f t="shared" si="46"/>
        <v/>
      </c>
      <c r="AN71" s="4" t="str">
        <f t="shared" si="47"/>
        <v/>
      </c>
      <c r="AO71" s="4" t="str">
        <f t="shared" si="48"/>
        <v/>
      </c>
      <c r="AP71" s="4" t="str">
        <f t="shared" si="49"/>
        <v/>
      </c>
      <c r="AQ71" s="4" t="str">
        <f t="shared" si="50"/>
        <v/>
      </c>
      <c r="AR71" s="4" t="str">
        <f t="shared" si="51"/>
        <v/>
      </c>
      <c r="AS71" s="4" t="str">
        <f t="shared" si="52"/>
        <v/>
      </c>
      <c r="AT71" s="4" t="str">
        <f t="shared" si="53"/>
        <v/>
      </c>
      <c r="AU71" s="4" t="str">
        <f t="shared" si="54"/>
        <v/>
      </c>
      <c r="AV71" s="4" t="str">
        <f t="shared" si="55"/>
        <v/>
      </c>
      <c r="AW71" s="4" t="str">
        <f t="shared" si="56"/>
        <v/>
      </c>
      <c r="AX71" s="4">
        <f t="shared" si="30"/>
        <v>0</v>
      </c>
      <c r="BA71" s="60" t="str">
        <f t="shared" si="31"/>
        <v/>
      </c>
      <c r="BB71" s="4" t="str">
        <f t="shared" si="32"/>
        <v/>
      </c>
      <c r="BC71" s="4" t="str">
        <f t="shared" si="33"/>
        <v/>
      </c>
    </row>
    <row r="72" spans="1:55" s="4" customFormat="1" ht="23.15" customHeight="1">
      <c r="A72" s="186">
        <v>62</v>
      </c>
      <c r="B72" s="187"/>
      <c r="C72" s="188" t="str">
        <f t="shared" si="35"/>
        <v/>
      </c>
      <c r="D72" s="189" t="str">
        <f t="shared" si="38"/>
        <v/>
      </c>
      <c r="E72" s="190"/>
      <c r="F72" s="190"/>
      <c r="G72" s="191"/>
      <c r="H72" s="12"/>
      <c r="I72" s="13"/>
      <c r="J72" s="14"/>
      <c r="K72" s="15"/>
      <c r="L72" s="16"/>
      <c r="M72" s="16"/>
      <c r="N72" s="16"/>
      <c r="O72" s="192"/>
      <c r="P72" s="193" t="str">
        <f t="shared" si="27"/>
        <v/>
      </c>
      <c r="Q72" s="38"/>
      <c r="R72" s="184"/>
      <c r="S72" s="26" t="str">
        <f t="shared" si="39"/>
        <v/>
      </c>
      <c r="T72" s="26" t="str">
        <f t="shared" si="40"/>
        <v/>
      </c>
      <c r="U72" s="26" t="str">
        <f t="shared" si="28"/>
        <v/>
      </c>
      <c r="V72" s="26" t="str">
        <f t="shared" si="41"/>
        <v/>
      </c>
      <c r="W72" s="62" t="str">
        <f t="shared" ref="W72:AH85" si="59">IF($V72="",IF($M72="","",IF(W$9&gt;=$M72,IF($N72="",$U72,IF(W$9&gt;$N72,"",$U72)),"")),IF(AND(W$9&gt;=$M72,OR($N72&gt;=W$9,$N72="")),$V72,""))</f>
        <v/>
      </c>
      <c r="X72" s="62" t="str">
        <f t="shared" si="59"/>
        <v/>
      </c>
      <c r="Y72" s="62" t="str">
        <f t="shared" si="59"/>
        <v/>
      </c>
      <c r="Z72" s="62" t="str">
        <f t="shared" si="59"/>
        <v/>
      </c>
      <c r="AA72" s="62" t="str">
        <f t="shared" si="59"/>
        <v/>
      </c>
      <c r="AB72" s="62" t="str">
        <f t="shared" si="59"/>
        <v/>
      </c>
      <c r="AC72" s="62" t="str">
        <f t="shared" si="59"/>
        <v/>
      </c>
      <c r="AD72" s="62" t="str">
        <f t="shared" si="59"/>
        <v/>
      </c>
      <c r="AE72" s="62" t="str">
        <f t="shared" si="59"/>
        <v/>
      </c>
      <c r="AF72" s="62" t="str">
        <f t="shared" si="59"/>
        <v/>
      </c>
      <c r="AG72" s="62" t="str">
        <f t="shared" si="59"/>
        <v/>
      </c>
      <c r="AH72" s="62" t="str">
        <f t="shared" si="59"/>
        <v/>
      </c>
      <c r="AI72" s="54">
        <f t="shared" si="42"/>
        <v>0</v>
      </c>
      <c r="AJ72" s="55">
        <f t="shared" si="43"/>
        <v>0</v>
      </c>
      <c r="AK72" s="4" t="str">
        <f t="shared" si="44"/>
        <v/>
      </c>
      <c r="AL72" s="4" t="str">
        <f t="shared" si="45"/>
        <v/>
      </c>
      <c r="AM72" s="4" t="str">
        <f t="shared" si="46"/>
        <v/>
      </c>
      <c r="AN72" s="4" t="str">
        <f t="shared" si="47"/>
        <v/>
      </c>
      <c r="AO72" s="4" t="str">
        <f t="shared" si="48"/>
        <v/>
      </c>
      <c r="AP72" s="4" t="str">
        <f t="shared" si="49"/>
        <v/>
      </c>
      <c r="AQ72" s="4" t="str">
        <f t="shared" si="50"/>
        <v/>
      </c>
      <c r="AR72" s="4" t="str">
        <f t="shared" si="51"/>
        <v/>
      </c>
      <c r="AS72" s="4" t="str">
        <f t="shared" si="52"/>
        <v/>
      </c>
      <c r="AT72" s="4" t="str">
        <f t="shared" si="53"/>
        <v/>
      </c>
      <c r="AU72" s="4" t="str">
        <f t="shared" si="54"/>
        <v/>
      </c>
      <c r="AV72" s="4" t="str">
        <f t="shared" si="55"/>
        <v/>
      </c>
      <c r="AW72" s="4" t="str">
        <f t="shared" si="56"/>
        <v/>
      </c>
      <c r="AX72" s="4">
        <f t="shared" si="30"/>
        <v>0</v>
      </c>
      <c r="BA72" s="60" t="str">
        <f t="shared" si="31"/>
        <v/>
      </c>
      <c r="BB72" s="4" t="str">
        <f t="shared" si="32"/>
        <v/>
      </c>
      <c r="BC72" s="4" t="str">
        <f t="shared" si="33"/>
        <v/>
      </c>
    </row>
    <row r="73" spans="1:55" s="4" customFormat="1" ht="23.15" customHeight="1">
      <c r="A73" s="186">
        <v>63</v>
      </c>
      <c r="B73" s="187"/>
      <c r="C73" s="188" t="str">
        <f t="shared" si="35"/>
        <v/>
      </c>
      <c r="D73" s="189" t="str">
        <f t="shared" si="38"/>
        <v/>
      </c>
      <c r="E73" s="190"/>
      <c r="F73" s="190"/>
      <c r="G73" s="191"/>
      <c r="H73" s="12"/>
      <c r="I73" s="13"/>
      <c r="J73" s="14"/>
      <c r="K73" s="15"/>
      <c r="L73" s="16"/>
      <c r="M73" s="16"/>
      <c r="N73" s="16"/>
      <c r="O73" s="192"/>
      <c r="P73" s="193" t="str">
        <f t="shared" si="27"/>
        <v/>
      </c>
      <c r="Q73" s="38"/>
      <c r="R73" s="184"/>
      <c r="S73" s="26" t="str">
        <f t="shared" si="39"/>
        <v/>
      </c>
      <c r="T73" s="26" t="str">
        <f t="shared" si="40"/>
        <v/>
      </c>
      <c r="U73" s="26" t="str">
        <f t="shared" si="28"/>
        <v/>
      </c>
      <c r="V73" s="26" t="str">
        <f t="shared" si="41"/>
        <v/>
      </c>
      <c r="W73" s="62" t="str">
        <f t="shared" si="59"/>
        <v/>
      </c>
      <c r="X73" s="62" t="str">
        <f t="shared" si="59"/>
        <v/>
      </c>
      <c r="Y73" s="62" t="str">
        <f t="shared" si="59"/>
        <v/>
      </c>
      <c r="Z73" s="62" t="str">
        <f t="shared" si="59"/>
        <v/>
      </c>
      <c r="AA73" s="62" t="str">
        <f t="shared" si="59"/>
        <v/>
      </c>
      <c r="AB73" s="62" t="str">
        <f t="shared" si="59"/>
        <v/>
      </c>
      <c r="AC73" s="62" t="str">
        <f t="shared" si="59"/>
        <v/>
      </c>
      <c r="AD73" s="62" t="str">
        <f t="shared" si="59"/>
        <v/>
      </c>
      <c r="AE73" s="62" t="str">
        <f t="shared" si="59"/>
        <v/>
      </c>
      <c r="AF73" s="62" t="str">
        <f t="shared" si="59"/>
        <v/>
      </c>
      <c r="AG73" s="62" t="str">
        <f t="shared" si="59"/>
        <v/>
      </c>
      <c r="AH73" s="62" t="str">
        <f t="shared" si="59"/>
        <v/>
      </c>
      <c r="AI73" s="54">
        <f t="shared" si="42"/>
        <v>0</v>
      </c>
      <c r="AJ73" s="55">
        <f t="shared" si="43"/>
        <v>0</v>
      </c>
      <c r="AK73" s="4" t="str">
        <f t="shared" si="44"/>
        <v/>
      </c>
      <c r="AL73" s="4" t="str">
        <f t="shared" si="45"/>
        <v/>
      </c>
      <c r="AM73" s="4" t="str">
        <f t="shared" si="46"/>
        <v/>
      </c>
      <c r="AN73" s="4" t="str">
        <f t="shared" si="47"/>
        <v/>
      </c>
      <c r="AO73" s="4" t="str">
        <f t="shared" si="48"/>
        <v/>
      </c>
      <c r="AP73" s="4" t="str">
        <f t="shared" si="49"/>
        <v/>
      </c>
      <c r="AQ73" s="4" t="str">
        <f t="shared" si="50"/>
        <v/>
      </c>
      <c r="AR73" s="4" t="str">
        <f t="shared" si="51"/>
        <v/>
      </c>
      <c r="AS73" s="4" t="str">
        <f t="shared" si="52"/>
        <v/>
      </c>
      <c r="AT73" s="4" t="str">
        <f t="shared" si="53"/>
        <v/>
      </c>
      <c r="AU73" s="4" t="str">
        <f t="shared" si="54"/>
        <v/>
      </c>
      <c r="AV73" s="4" t="str">
        <f t="shared" si="55"/>
        <v/>
      </c>
      <c r="AW73" s="4" t="str">
        <f t="shared" si="56"/>
        <v/>
      </c>
      <c r="AX73" s="4">
        <f t="shared" si="30"/>
        <v>0</v>
      </c>
      <c r="BA73" s="60" t="str">
        <f t="shared" si="31"/>
        <v/>
      </c>
      <c r="BB73" s="4" t="str">
        <f t="shared" si="32"/>
        <v/>
      </c>
      <c r="BC73" s="4" t="str">
        <f t="shared" si="33"/>
        <v/>
      </c>
    </row>
    <row r="74" spans="1:55" s="4" customFormat="1" ht="23.15" customHeight="1">
      <c r="A74" s="186">
        <v>64</v>
      </c>
      <c r="B74" s="187"/>
      <c r="C74" s="188" t="str">
        <f t="shared" si="35"/>
        <v/>
      </c>
      <c r="D74" s="189" t="str">
        <f t="shared" si="38"/>
        <v/>
      </c>
      <c r="E74" s="190"/>
      <c r="F74" s="190"/>
      <c r="G74" s="191"/>
      <c r="H74" s="12"/>
      <c r="I74" s="13"/>
      <c r="J74" s="14"/>
      <c r="K74" s="15"/>
      <c r="L74" s="16"/>
      <c r="M74" s="16"/>
      <c r="N74" s="16"/>
      <c r="O74" s="192"/>
      <c r="P74" s="193" t="str">
        <f t="shared" si="27"/>
        <v/>
      </c>
      <c r="Q74" s="38"/>
      <c r="R74" s="184"/>
      <c r="S74" s="26" t="str">
        <f t="shared" si="39"/>
        <v/>
      </c>
      <c r="T74" s="26" t="str">
        <f t="shared" si="40"/>
        <v/>
      </c>
      <c r="U74" s="26" t="str">
        <f t="shared" si="28"/>
        <v/>
      </c>
      <c r="V74" s="26" t="str">
        <f t="shared" si="41"/>
        <v/>
      </c>
      <c r="W74" s="62" t="str">
        <f t="shared" si="59"/>
        <v/>
      </c>
      <c r="X74" s="62" t="str">
        <f t="shared" si="59"/>
        <v/>
      </c>
      <c r="Y74" s="62" t="str">
        <f t="shared" si="59"/>
        <v/>
      </c>
      <c r="Z74" s="62" t="str">
        <f t="shared" si="59"/>
        <v/>
      </c>
      <c r="AA74" s="62" t="str">
        <f t="shared" si="59"/>
        <v/>
      </c>
      <c r="AB74" s="62" t="str">
        <f t="shared" si="59"/>
        <v/>
      </c>
      <c r="AC74" s="62" t="str">
        <f t="shared" si="59"/>
        <v/>
      </c>
      <c r="AD74" s="62" t="str">
        <f t="shared" si="59"/>
        <v/>
      </c>
      <c r="AE74" s="62" t="str">
        <f t="shared" si="59"/>
        <v/>
      </c>
      <c r="AF74" s="62" t="str">
        <f t="shared" si="59"/>
        <v/>
      </c>
      <c r="AG74" s="62" t="str">
        <f t="shared" si="59"/>
        <v/>
      </c>
      <c r="AH74" s="62" t="str">
        <f t="shared" si="59"/>
        <v/>
      </c>
      <c r="AI74" s="54">
        <f t="shared" si="42"/>
        <v>0</v>
      </c>
      <c r="AJ74" s="55">
        <f t="shared" si="43"/>
        <v>0</v>
      </c>
      <c r="AK74" s="4" t="str">
        <f t="shared" si="44"/>
        <v/>
      </c>
      <c r="AL74" s="4" t="str">
        <f t="shared" si="45"/>
        <v/>
      </c>
      <c r="AM74" s="4" t="str">
        <f t="shared" si="46"/>
        <v/>
      </c>
      <c r="AN74" s="4" t="str">
        <f t="shared" si="47"/>
        <v/>
      </c>
      <c r="AO74" s="4" t="str">
        <f t="shared" si="48"/>
        <v/>
      </c>
      <c r="AP74" s="4" t="str">
        <f t="shared" si="49"/>
        <v/>
      </c>
      <c r="AQ74" s="4" t="str">
        <f t="shared" si="50"/>
        <v/>
      </c>
      <c r="AR74" s="4" t="str">
        <f t="shared" si="51"/>
        <v/>
      </c>
      <c r="AS74" s="4" t="str">
        <f t="shared" si="52"/>
        <v/>
      </c>
      <c r="AT74" s="4" t="str">
        <f t="shared" si="53"/>
        <v/>
      </c>
      <c r="AU74" s="4" t="str">
        <f t="shared" si="54"/>
        <v/>
      </c>
      <c r="AV74" s="4" t="str">
        <f t="shared" si="55"/>
        <v/>
      </c>
      <c r="AW74" s="4" t="str">
        <f t="shared" si="56"/>
        <v/>
      </c>
      <c r="AX74" s="4">
        <f t="shared" si="30"/>
        <v>0</v>
      </c>
      <c r="BA74" s="60" t="str">
        <f t="shared" si="31"/>
        <v/>
      </c>
      <c r="BB74" s="4" t="str">
        <f t="shared" si="32"/>
        <v/>
      </c>
      <c r="BC74" s="4" t="str">
        <f t="shared" si="33"/>
        <v/>
      </c>
    </row>
    <row r="75" spans="1:55" s="4" customFormat="1" ht="23.15" customHeight="1">
      <c r="A75" s="186">
        <v>65</v>
      </c>
      <c r="B75" s="187"/>
      <c r="C75" s="188" t="str">
        <f t="shared" si="35"/>
        <v/>
      </c>
      <c r="D75" s="189" t="str">
        <f t="shared" ref="D75:D85" si="60">IF(E75="○","常",IF(B75="","","非"))</f>
        <v/>
      </c>
      <c r="E75" s="190"/>
      <c r="F75" s="190"/>
      <c r="G75" s="191"/>
      <c r="H75" s="12"/>
      <c r="I75" s="13"/>
      <c r="J75" s="14"/>
      <c r="K75" s="15"/>
      <c r="L75" s="16"/>
      <c r="M75" s="16"/>
      <c r="N75" s="16"/>
      <c r="O75" s="192"/>
      <c r="P75" s="193" t="str">
        <f t="shared" si="27"/>
        <v/>
      </c>
      <c r="Q75" s="38"/>
      <c r="R75" s="184"/>
      <c r="S75" s="26" t="str">
        <f t="shared" ref="S75:S85" si="61">IF(J75="有",IF(OR(B75="園長",B75="施設長",B75="管理者",B75="主任保育士",B75="保育士",B75="家庭的保育者"),1,IF(OR(B75="準保育士",B75="短時間保育士"),2,0)),IF(J75="無",IF(OR(B75="要件緩和対象",B75="保健師（みなし保育士）",B75="看護師（みなし保育士）",B75="准看護師（みなし保育士）"),3,""),""))</f>
        <v/>
      </c>
      <c r="T75" s="26" t="str">
        <f t="shared" ref="T75:T85" si="62">IF(AND(C75="正",D75="常"),1,IF(AND(C75="パート",D75="常"),2,""))</f>
        <v/>
      </c>
      <c r="U75" s="26" t="str">
        <f t="shared" si="28"/>
        <v/>
      </c>
      <c r="V75" s="26" t="str">
        <f t="shared" ref="V75:V85" si="63">IF(AND(T75=2,Q75="派遣"),4,IF(T75=1,"",""))</f>
        <v/>
      </c>
      <c r="W75" s="62" t="str">
        <f t="shared" si="59"/>
        <v/>
      </c>
      <c r="X75" s="62" t="str">
        <f t="shared" si="59"/>
        <v/>
      </c>
      <c r="Y75" s="62" t="str">
        <f t="shared" si="59"/>
        <v/>
      </c>
      <c r="Z75" s="62" t="str">
        <f t="shared" si="59"/>
        <v/>
      </c>
      <c r="AA75" s="62" t="str">
        <f t="shared" si="59"/>
        <v/>
      </c>
      <c r="AB75" s="62" t="str">
        <f t="shared" si="59"/>
        <v/>
      </c>
      <c r="AC75" s="62" t="str">
        <f t="shared" si="59"/>
        <v/>
      </c>
      <c r="AD75" s="62" t="str">
        <f t="shared" si="59"/>
        <v/>
      </c>
      <c r="AE75" s="62" t="str">
        <f t="shared" si="59"/>
        <v/>
      </c>
      <c r="AF75" s="62" t="str">
        <f t="shared" si="59"/>
        <v/>
      </c>
      <c r="AG75" s="62" t="str">
        <f t="shared" si="59"/>
        <v/>
      </c>
      <c r="AH75" s="62" t="str">
        <f t="shared" si="59"/>
        <v/>
      </c>
      <c r="AI75" s="54">
        <f t="shared" ref="AI75:AI85" si="64">COUNT(W75:AH75)</f>
        <v>0</v>
      </c>
      <c r="AJ75" s="55">
        <f t="shared" ref="AJ75:AJ85" si="65">IF(AND(J75="有",Q75=""),COUNT(W75:AH75),0)</f>
        <v>0</v>
      </c>
      <c r="AK75" s="4" t="str">
        <f t="shared" ref="AK75:AK85" si="66">IF(P75="","",G75)</f>
        <v/>
      </c>
      <c r="AL75" s="4" t="str">
        <f t="shared" ref="AL75:AL85" si="67">IF(W75="","","○")</f>
        <v/>
      </c>
      <c r="AM75" s="4" t="str">
        <f t="shared" ref="AM75:AM85" si="68">IF(X75="","","○")</f>
        <v/>
      </c>
      <c r="AN75" s="4" t="str">
        <f t="shared" ref="AN75:AN85" si="69">IF(Y75="","","○")</f>
        <v/>
      </c>
      <c r="AO75" s="4" t="str">
        <f t="shared" ref="AO75:AO85" si="70">IF(Z75="","","○")</f>
        <v/>
      </c>
      <c r="AP75" s="4" t="str">
        <f t="shared" ref="AP75:AP85" si="71">IF(AA75="","","○")</f>
        <v/>
      </c>
      <c r="AQ75" s="4" t="str">
        <f t="shared" ref="AQ75:AQ85" si="72">IF(AB75="","","○")</f>
        <v/>
      </c>
      <c r="AR75" s="4" t="str">
        <f t="shared" ref="AR75:AR85" si="73">IF(AC75="","","○")</f>
        <v/>
      </c>
      <c r="AS75" s="4" t="str">
        <f t="shared" ref="AS75:AS85" si="74">IF(AD75="","","○")</f>
        <v/>
      </c>
      <c r="AT75" s="4" t="str">
        <f t="shared" ref="AT75:AT85" si="75">IF(AE75="","","○")</f>
        <v/>
      </c>
      <c r="AU75" s="4" t="str">
        <f t="shared" ref="AU75:AU85" si="76">IF(AF75="","","○")</f>
        <v/>
      </c>
      <c r="AV75" s="4" t="str">
        <f t="shared" ref="AV75:AV85" si="77">IF(AG75="","","○")</f>
        <v/>
      </c>
      <c r="AW75" s="4" t="str">
        <f t="shared" ref="AW75:AW85" si="78">IF(AH75="","","○")</f>
        <v/>
      </c>
      <c r="AX75" s="4">
        <f t="shared" si="30"/>
        <v>0</v>
      </c>
      <c r="BA75" s="60" t="str">
        <f t="shared" si="31"/>
        <v/>
      </c>
      <c r="BB75" s="4" t="str">
        <f t="shared" si="32"/>
        <v/>
      </c>
      <c r="BC75" s="4" t="str">
        <f t="shared" si="33"/>
        <v/>
      </c>
    </row>
    <row r="76" spans="1:55" s="4" customFormat="1" ht="23.15" customHeight="1">
      <c r="A76" s="186">
        <v>66</v>
      </c>
      <c r="B76" s="187"/>
      <c r="C76" s="188" t="str">
        <f t="shared" si="35"/>
        <v/>
      </c>
      <c r="D76" s="189" t="str">
        <f t="shared" si="60"/>
        <v/>
      </c>
      <c r="E76" s="190"/>
      <c r="F76" s="190"/>
      <c r="G76" s="191"/>
      <c r="H76" s="12"/>
      <c r="I76" s="13"/>
      <c r="J76" s="14"/>
      <c r="K76" s="15"/>
      <c r="L76" s="16"/>
      <c r="M76" s="16"/>
      <c r="N76" s="16"/>
      <c r="O76" s="192"/>
      <c r="P76" s="193" t="str">
        <f t="shared" ref="P76:P85" si="79">IF(W76="","","○")</f>
        <v/>
      </c>
      <c r="Q76" s="38"/>
      <c r="R76" s="184"/>
      <c r="S76" s="26" t="str">
        <f t="shared" si="61"/>
        <v/>
      </c>
      <c r="T76" s="26" t="str">
        <f t="shared" si="62"/>
        <v/>
      </c>
      <c r="U76" s="26" t="str">
        <f t="shared" ref="U76:U85" si="80">IF(AND(S76=1,T76=1),1,IF(AND(S76=2,T76=2),2,IF(AND(S76=3,T76=1),3,IF(AND(S76=3,T76=2),3,IF(AND(B76="主任保育士",T76=2),2,"")))))</f>
        <v/>
      </c>
      <c r="V76" s="26" t="str">
        <f t="shared" si="63"/>
        <v/>
      </c>
      <c r="W76" s="62" t="str">
        <f t="shared" si="59"/>
        <v/>
      </c>
      <c r="X76" s="62" t="str">
        <f t="shared" si="59"/>
        <v/>
      </c>
      <c r="Y76" s="62" t="str">
        <f t="shared" si="59"/>
        <v/>
      </c>
      <c r="Z76" s="62" t="str">
        <f t="shared" si="59"/>
        <v/>
      </c>
      <c r="AA76" s="62" t="str">
        <f t="shared" si="59"/>
        <v/>
      </c>
      <c r="AB76" s="62" t="str">
        <f t="shared" si="59"/>
        <v/>
      </c>
      <c r="AC76" s="62" t="str">
        <f t="shared" si="59"/>
        <v/>
      </c>
      <c r="AD76" s="62" t="str">
        <f t="shared" si="59"/>
        <v/>
      </c>
      <c r="AE76" s="62" t="str">
        <f t="shared" si="59"/>
        <v/>
      </c>
      <c r="AF76" s="62" t="str">
        <f t="shared" si="59"/>
        <v/>
      </c>
      <c r="AG76" s="62" t="str">
        <f t="shared" si="59"/>
        <v/>
      </c>
      <c r="AH76" s="62" t="str">
        <f t="shared" si="59"/>
        <v/>
      </c>
      <c r="AI76" s="54">
        <f t="shared" si="64"/>
        <v>0</v>
      </c>
      <c r="AJ76" s="55">
        <f t="shared" si="65"/>
        <v>0</v>
      </c>
      <c r="AK76" s="4" t="str">
        <f t="shared" si="66"/>
        <v/>
      </c>
      <c r="AL76" s="4" t="str">
        <f t="shared" si="67"/>
        <v/>
      </c>
      <c r="AM76" s="4" t="str">
        <f t="shared" si="68"/>
        <v/>
      </c>
      <c r="AN76" s="4" t="str">
        <f t="shared" si="69"/>
        <v/>
      </c>
      <c r="AO76" s="4" t="str">
        <f t="shared" si="70"/>
        <v/>
      </c>
      <c r="AP76" s="4" t="str">
        <f t="shared" si="71"/>
        <v/>
      </c>
      <c r="AQ76" s="4" t="str">
        <f t="shared" si="72"/>
        <v/>
      </c>
      <c r="AR76" s="4" t="str">
        <f t="shared" si="73"/>
        <v/>
      </c>
      <c r="AS76" s="4" t="str">
        <f t="shared" si="74"/>
        <v/>
      </c>
      <c r="AT76" s="4" t="str">
        <f t="shared" si="75"/>
        <v/>
      </c>
      <c r="AU76" s="4" t="str">
        <f t="shared" si="76"/>
        <v/>
      </c>
      <c r="AV76" s="4" t="str">
        <f t="shared" si="77"/>
        <v/>
      </c>
      <c r="AW76" s="4" t="str">
        <f t="shared" si="78"/>
        <v/>
      </c>
      <c r="AX76" s="4">
        <f t="shared" ref="AX76:AX85" si="81">COUNTIF(AL76:AW76,"○")</f>
        <v>0</v>
      </c>
      <c r="BA76" s="60" t="str">
        <f t="shared" ref="BA76:BA85" si="82">IF($N76="","",TEXT($N76,"yyyy/m/d"))</f>
        <v/>
      </c>
      <c r="BB76" s="4" t="str">
        <f t="shared" ref="BB76:BB85" si="83">IF($BA76="","",DATEVALUE($BA76))</f>
        <v/>
      </c>
      <c r="BC76" s="4" t="str">
        <f t="shared" si="33"/>
        <v/>
      </c>
    </row>
    <row r="77" spans="1:55" s="4" customFormat="1" ht="23.15" customHeight="1">
      <c r="A77" s="186">
        <v>67</v>
      </c>
      <c r="B77" s="187"/>
      <c r="C77" s="188" t="str">
        <f t="shared" ref="C77:C85" si="84">IF(B77="保育士","正","")</f>
        <v/>
      </c>
      <c r="D77" s="189" t="str">
        <f t="shared" si="60"/>
        <v/>
      </c>
      <c r="E77" s="190"/>
      <c r="F77" s="190"/>
      <c r="G77" s="191"/>
      <c r="H77" s="12"/>
      <c r="I77" s="13"/>
      <c r="J77" s="14"/>
      <c r="K77" s="15"/>
      <c r="L77" s="16"/>
      <c r="M77" s="16"/>
      <c r="N77" s="16"/>
      <c r="O77" s="192"/>
      <c r="P77" s="193" t="str">
        <f t="shared" si="79"/>
        <v/>
      </c>
      <c r="Q77" s="38"/>
      <c r="R77" s="184"/>
      <c r="S77" s="26" t="str">
        <f t="shared" si="61"/>
        <v/>
      </c>
      <c r="T77" s="26" t="str">
        <f t="shared" si="62"/>
        <v/>
      </c>
      <c r="U77" s="26" t="str">
        <f t="shared" si="80"/>
        <v/>
      </c>
      <c r="V77" s="26" t="str">
        <f t="shared" si="63"/>
        <v/>
      </c>
      <c r="W77" s="62" t="str">
        <f t="shared" si="59"/>
        <v/>
      </c>
      <c r="X77" s="62" t="str">
        <f t="shared" si="59"/>
        <v/>
      </c>
      <c r="Y77" s="62" t="str">
        <f t="shared" si="59"/>
        <v/>
      </c>
      <c r="Z77" s="62" t="str">
        <f t="shared" si="59"/>
        <v/>
      </c>
      <c r="AA77" s="62" t="str">
        <f t="shared" si="59"/>
        <v/>
      </c>
      <c r="AB77" s="62" t="str">
        <f t="shared" si="59"/>
        <v/>
      </c>
      <c r="AC77" s="62" t="str">
        <f t="shared" si="59"/>
        <v/>
      </c>
      <c r="AD77" s="62" t="str">
        <f t="shared" si="59"/>
        <v/>
      </c>
      <c r="AE77" s="62" t="str">
        <f t="shared" si="59"/>
        <v/>
      </c>
      <c r="AF77" s="62" t="str">
        <f t="shared" si="59"/>
        <v/>
      </c>
      <c r="AG77" s="62" t="str">
        <f t="shared" si="59"/>
        <v/>
      </c>
      <c r="AH77" s="62" t="str">
        <f t="shared" si="59"/>
        <v/>
      </c>
      <c r="AI77" s="54">
        <f t="shared" si="64"/>
        <v>0</v>
      </c>
      <c r="AJ77" s="55">
        <f t="shared" si="65"/>
        <v>0</v>
      </c>
      <c r="AK77" s="4" t="str">
        <f t="shared" si="66"/>
        <v/>
      </c>
      <c r="AL77" s="4" t="str">
        <f t="shared" si="67"/>
        <v/>
      </c>
      <c r="AM77" s="4" t="str">
        <f t="shared" si="68"/>
        <v/>
      </c>
      <c r="AN77" s="4" t="str">
        <f t="shared" si="69"/>
        <v/>
      </c>
      <c r="AO77" s="4" t="str">
        <f t="shared" si="70"/>
        <v/>
      </c>
      <c r="AP77" s="4" t="str">
        <f t="shared" si="71"/>
        <v/>
      </c>
      <c r="AQ77" s="4" t="str">
        <f t="shared" si="72"/>
        <v/>
      </c>
      <c r="AR77" s="4" t="str">
        <f t="shared" si="73"/>
        <v/>
      </c>
      <c r="AS77" s="4" t="str">
        <f t="shared" si="74"/>
        <v/>
      </c>
      <c r="AT77" s="4" t="str">
        <f t="shared" si="75"/>
        <v/>
      </c>
      <c r="AU77" s="4" t="str">
        <f t="shared" si="76"/>
        <v/>
      </c>
      <c r="AV77" s="4" t="str">
        <f t="shared" si="77"/>
        <v/>
      </c>
      <c r="AW77" s="4" t="str">
        <f t="shared" si="78"/>
        <v/>
      </c>
      <c r="AX77" s="4">
        <f t="shared" si="81"/>
        <v>0</v>
      </c>
      <c r="BA77" s="60" t="str">
        <f t="shared" si="82"/>
        <v/>
      </c>
      <c r="BB77" s="4" t="str">
        <f t="shared" si="83"/>
        <v/>
      </c>
      <c r="BC77" s="4" t="str">
        <f t="shared" si="33"/>
        <v/>
      </c>
    </row>
    <row r="78" spans="1:55" s="4" customFormat="1" ht="23.15" customHeight="1">
      <c r="A78" s="186">
        <v>68</v>
      </c>
      <c r="B78" s="187"/>
      <c r="C78" s="188" t="str">
        <f t="shared" si="84"/>
        <v/>
      </c>
      <c r="D78" s="189" t="str">
        <f t="shared" si="60"/>
        <v/>
      </c>
      <c r="E78" s="190"/>
      <c r="F78" s="190"/>
      <c r="G78" s="191"/>
      <c r="H78" s="12"/>
      <c r="I78" s="13"/>
      <c r="J78" s="14"/>
      <c r="K78" s="15"/>
      <c r="L78" s="16"/>
      <c r="M78" s="16"/>
      <c r="N78" s="16"/>
      <c r="O78" s="192"/>
      <c r="P78" s="193" t="str">
        <f t="shared" si="79"/>
        <v/>
      </c>
      <c r="Q78" s="38"/>
      <c r="R78" s="184"/>
      <c r="S78" s="26" t="str">
        <f t="shared" si="61"/>
        <v/>
      </c>
      <c r="T78" s="26" t="str">
        <f t="shared" si="62"/>
        <v/>
      </c>
      <c r="U78" s="26" t="str">
        <f t="shared" si="80"/>
        <v/>
      </c>
      <c r="V78" s="26" t="str">
        <f t="shared" si="63"/>
        <v/>
      </c>
      <c r="W78" s="62" t="str">
        <f t="shared" si="59"/>
        <v/>
      </c>
      <c r="X78" s="62" t="str">
        <f t="shared" si="59"/>
        <v/>
      </c>
      <c r="Y78" s="62" t="str">
        <f t="shared" si="59"/>
        <v/>
      </c>
      <c r="Z78" s="62" t="str">
        <f t="shared" si="59"/>
        <v/>
      </c>
      <c r="AA78" s="62" t="str">
        <f t="shared" si="59"/>
        <v/>
      </c>
      <c r="AB78" s="62" t="str">
        <f t="shared" si="59"/>
        <v/>
      </c>
      <c r="AC78" s="62" t="str">
        <f t="shared" si="59"/>
        <v/>
      </c>
      <c r="AD78" s="62" t="str">
        <f t="shared" si="59"/>
        <v/>
      </c>
      <c r="AE78" s="62" t="str">
        <f t="shared" si="59"/>
        <v/>
      </c>
      <c r="AF78" s="62" t="str">
        <f t="shared" si="59"/>
        <v/>
      </c>
      <c r="AG78" s="62" t="str">
        <f t="shared" si="59"/>
        <v/>
      </c>
      <c r="AH78" s="62" t="str">
        <f t="shared" si="59"/>
        <v/>
      </c>
      <c r="AI78" s="54">
        <f t="shared" si="64"/>
        <v>0</v>
      </c>
      <c r="AJ78" s="55">
        <f t="shared" si="65"/>
        <v>0</v>
      </c>
      <c r="AK78" s="4" t="str">
        <f t="shared" si="66"/>
        <v/>
      </c>
      <c r="AL78" s="4" t="str">
        <f t="shared" si="67"/>
        <v/>
      </c>
      <c r="AM78" s="4" t="str">
        <f t="shared" si="68"/>
        <v/>
      </c>
      <c r="AN78" s="4" t="str">
        <f t="shared" si="69"/>
        <v/>
      </c>
      <c r="AO78" s="4" t="str">
        <f t="shared" si="70"/>
        <v/>
      </c>
      <c r="AP78" s="4" t="str">
        <f t="shared" si="71"/>
        <v/>
      </c>
      <c r="AQ78" s="4" t="str">
        <f t="shared" si="72"/>
        <v/>
      </c>
      <c r="AR78" s="4" t="str">
        <f t="shared" si="73"/>
        <v/>
      </c>
      <c r="AS78" s="4" t="str">
        <f t="shared" si="74"/>
        <v/>
      </c>
      <c r="AT78" s="4" t="str">
        <f t="shared" si="75"/>
        <v/>
      </c>
      <c r="AU78" s="4" t="str">
        <f t="shared" si="76"/>
        <v/>
      </c>
      <c r="AV78" s="4" t="str">
        <f t="shared" si="77"/>
        <v/>
      </c>
      <c r="AW78" s="4" t="str">
        <f t="shared" si="78"/>
        <v/>
      </c>
      <c r="AX78" s="4">
        <f t="shared" si="81"/>
        <v>0</v>
      </c>
      <c r="BA78" s="60" t="str">
        <f t="shared" si="82"/>
        <v/>
      </c>
      <c r="BB78" s="4" t="str">
        <f t="shared" si="83"/>
        <v/>
      </c>
      <c r="BC78" s="4" t="str">
        <f t="shared" si="33"/>
        <v/>
      </c>
    </row>
    <row r="79" spans="1:55" s="4" customFormat="1" ht="23.15" customHeight="1">
      <c r="A79" s="186">
        <v>69</v>
      </c>
      <c r="B79" s="187"/>
      <c r="C79" s="188" t="str">
        <f t="shared" si="84"/>
        <v/>
      </c>
      <c r="D79" s="189" t="str">
        <f t="shared" si="60"/>
        <v/>
      </c>
      <c r="E79" s="190"/>
      <c r="F79" s="190"/>
      <c r="G79" s="191"/>
      <c r="H79" s="12"/>
      <c r="I79" s="13"/>
      <c r="J79" s="14"/>
      <c r="K79" s="15"/>
      <c r="L79" s="16"/>
      <c r="M79" s="16"/>
      <c r="N79" s="16"/>
      <c r="O79" s="192"/>
      <c r="P79" s="193" t="str">
        <f t="shared" si="79"/>
        <v/>
      </c>
      <c r="Q79" s="38"/>
      <c r="R79" s="184"/>
      <c r="S79" s="26" t="str">
        <f t="shared" si="61"/>
        <v/>
      </c>
      <c r="T79" s="26" t="str">
        <f t="shared" si="62"/>
        <v/>
      </c>
      <c r="U79" s="26" t="str">
        <f t="shared" si="80"/>
        <v/>
      </c>
      <c r="V79" s="26" t="str">
        <f t="shared" si="63"/>
        <v/>
      </c>
      <c r="W79" s="62" t="str">
        <f t="shared" si="59"/>
        <v/>
      </c>
      <c r="X79" s="62" t="str">
        <f t="shared" si="59"/>
        <v/>
      </c>
      <c r="Y79" s="62" t="str">
        <f t="shared" si="59"/>
        <v/>
      </c>
      <c r="Z79" s="62" t="str">
        <f t="shared" si="59"/>
        <v/>
      </c>
      <c r="AA79" s="62" t="str">
        <f t="shared" si="59"/>
        <v/>
      </c>
      <c r="AB79" s="62" t="str">
        <f t="shared" si="59"/>
        <v/>
      </c>
      <c r="AC79" s="62" t="str">
        <f t="shared" si="59"/>
        <v/>
      </c>
      <c r="AD79" s="62" t="str">
        <f t="shared" si="59"/>
        <v/>
      </c>
      <c r="AE79" s="62" t="str">
        <f t="shared" si="59"/>
        <v/>
      </c>
      <c r="AF79" s="62" t="str">
        <f t="shared" si="59"/>
        <v/>
      </c>
      <c r="AG79" s="62" t="str">
        <f t="shared" si="59"/>
        <v/>
      </c>
      <c r="AH79" s="62" t="str">
        <f t="shared" si="59"/>
        <v/>
      </c>
      <c r="AI79" s="54">
        <f t="shared" si="64"/>
        <v>0</v>
      </c>
      <c r="AJ79" s="55">
        <f t="shared" si="65"/>
        <v>0</v>
      </c>
      <c r="AK79" s="4" t="str">
        <f t="shared" si="66"/>
        <v/>
      </c>
      <c r="AL79" s="4" t="str">
        <f t="shared" si="67"/>
        <v/>
      </c>
      <c r="AM79" s="4" t="str">
        <f t="shared" si="68"/>
        <v/>
      </c>
      <c r="AN79" s="4" t="str">
        <f t="shared" si="69"/>
        <v/>
      </c>
      <c r="AO79" s="4" t="str">
        <f t="shared" si="70"/>
        <v/>
      </c>
      <c r="AP79" s="4" t="str">
        <f t="shared" si="71"/>
        <v/>
      </c>
      <c r="AQ79" s="4" t="str">
        <f t="shared" si="72"/>
        <v/>
      </c>
      <c r="AR79" s="4" t="str">
        <f t="shared" si="73"/>
        <v/>
      </c>
      <c r="AS79" s="4" t="str">
        <f t="shared" si="74"/>
        <v/>
      </c>
      <c r="AT79" s="4" t="str">
        <f t="shared" si="75"/>
        <v/>
      </c>
      <c r="AU79" s="4" t="str">
        <f t="shared" si="76"/>
        <v/>
      </c>
      <c r="AV79" s="4" t="str">
        <f t="shared" si="77"/>
        <v/>
      </c>
      <c r="AW79" s="4" t="str">
        <f t="shared" si="78"/>
        <v/>
      </c>
      <c r="AX79" s="4">
        <f t="shared" si="81"/>
        <v>0</v>
      </c>
      <c r="BA79" s="60" t="str">
        <f t="shared" si="82"/>
        <v/>
      </c>
      <c r="BB79" s="4" t="str">
        <f t="shared" si="83"/>
        <v/>
      </c>
      <c r="BC79" s="4" t="str">
        <f t="shared" si="33"/>
        <v/>
      </c>
    </row>
    <row r="80" spans="1:55" s="4" customFormat="1" ht="23.15" customHeight="1">
      <c r="A80" s="186">
        <v>70</v>
      </c>
      <c r="B80" s="187"/>
      <c r="C80" s="188" t="str">
        <f t="shared" si="84"/>
        <v/>
      </c>
      <c r="D80" s="189" t="str">
        <f t="shared" si="60"/>
        <v/>
      </c>
      <c r="E80" s="190"/>
      <c r="F80" s="190"/>
      <c r="G80" s="191"/>
      <c r="H80" s="12"/>
      <c r="I80" s="13"/>
      <c r="J80" s="14"/>
      <c r="K80" s="15"/>
      <c r="L80" s="16"/>
      <c r="M80" s="16"/>
      <c r="N80" s="16"/>
      <c r="O80" s="192"/>
      <c r="P80" s="193" t="str">
        <f t="shared" si="79"/>
        <v/>
      </c>
      <c r="Q80" s="38"/>
      <c r="R80" s="184"/>
      <c r="S80" s="26" t="str">
        <f t="shared" si="61"/>
        <v/>
      </c>
      <c r="T80" s="26" t="str">
        <f t="shared" si="62"/>
        <v/>
      </c>
      <c r="U80" s="26" t="str">
        <f t="shared" si="80"/>
        <v/>
      </c>
      <c r="V80" s="26" t="str">
        <f t="shared" si="63"/>
        <v/>
      </c>
      <c r="W80" s="62" t="str">
        <f t="shared" si="59"/>
        <v/>
      </c>
      <c r="X80" s="62" t="str">
        <f t="shared" si="59"/>
        <v/>
      </c>
      <c r="Y80" s="62" t="str">
        <f t="shared" si="59"/>
        <v/>
      </c>
      <c r="Z80" s="62" t="str">
        <f t="shared" si="59"/>
        <v/>
      </c>
      <c r="AA80" s="62" t="str">
        <f t="shared" si="59"/>
        <v/>
      </c>
      <c r="AB80" s="62" t="str">
        <f t="shared" si="59"/>
        <v/>
      </c>
      <c r="AC80" s="62" t="str">
        <f t="shared" si="59"/>
        <v/>
      </c>
      <c r="AD80" s="62" t="str">
        <f t="shared" si="59"/>
        <v/>
      </c>
      <c r="AE80" s="62" t="str">
        <f t="shared" si="59"/>
        <v/>
      </c>
      <c r="AF80" s="62" t="str">
        <f t="shared" si="59"/>
        <v/>
      </c>
      <c r="AG80" s="62" t="str">
        <f t="shared" si="59"/>
        <v/>
      </c>
      <c r="AH80" s="62" t="str">
        <f t="shared" si="59"/>
        <v/>
      </c>
      <c r="AI80" s="54">
        <f t="shared" si="64"/>
        <v>0</v>
      </c>
      <c r="AJ80" s="55">
        <f t="shared" si="65"/>
        <v>0</v>
      </c>
      <c r="AK80" s="4" t="str">
        <f t="shared" si="66"/>
        <v/>
      </c>
      <c r="AL80" s="4" t="str">
        <f t="shared" si="67"/>
        <v/>
      </c>
      <c r="AM80" s="4" t="str">
        <f t="shared" si="68"/>
        <v/>
      </c>
      <c r="AN80" s="4" t="str">
        <f t="shared" si="69"/>
        <v/>
      </c>
      <c r="AO80" s="4" t="str">
        <f t="shared" si="70"/>
        <v/>
      </c>
      <c r="AP80" s="4" t="str">
        <f t="shared" si="71"/>
        <v/>
      </c>
      <c r="AQ80" s="4" t="str">
        <f t="shared" si="72"/>
        <v/>
      </c>
      <c r="AR80" s="4" t="str">
        <f t="shared" si="73"/>
        <v/>
      </c>
      <c r="AS80" s="4" t="str">
        <f t="shared" si="74"/>
        <v/>
      </c>
      <c r="AT80" s="4" t="str">
        <f t="shared" si="75"/>
        <v/>
      </c>
      <c r="AU80" s="4" t="str">
        <f t="shared" si="76"/>
        <v/>
      </c>
      <c r="AV80" s="4" t="str">
        <f t="shared" si="77"/>
        <v/>
      </c>
      <c r="AW80" s="4" t="str">
        <f t="shared" si="78"/>
        <v/>
      </c>
      <c r="AX80" s="4">
        <f t="shared" si="81"/>
        <v>0</v>
      </c>
      <c r="BA80" s="60" t="str">
        <f t="shared" si="82"/>
        <v/>
      </c>
      <c r="BB80" s="4" t="str">
        <f t="shared" si="83"/>
        <v/>
      </c>
      <c r="BC80" s="4" t="str">
        <f t="shared" si="33"/>
        <v/>
      </c>
    </row>
    <row r="81" spans="1:55" s="4" customFormat="1" ht="23.15" customHeight="1">
      <c r="A81" s="186">
        <v>71</v>
      </c>
      <c r="B81" s="187"/>
      <c r="C81" s="188" t="str">
        <f t="shared" si="84"/>
        <v/>
      </c>
      <c r="D81" s="189" t="str">
        <f t="shared" si="60"/>
        <v/>
      </c>
      <c r="E81" s="190"/>
      <c r="F81" s="190"/>
      <c r="G81" s="191"/>
      <c r="H81" s="12"/>
      <c r="I81" s="13"/>
      <c r="J81" s="14"/>
      <c r="K81" s="15"/>
      <c r="L81" s="16"/>
      <c r="M81" s="16"/>
      <c r="N81" s="16"/>
      <c r="O81" s="192"/>
      <c r="P81" s="193" t="str">
        <f t="shared" si="79"/>
        <v/>
      </c>
      <c r="Q81" s="38"/>
      <c r="R81" s="184"/>
      <c r="S81" s="26" t="str">
        <f t="shared" si="61"/>
        <v/>
      </c>
      <c r="T81" s="26" t="str">
        <f t="shared" si="62"/>
        <v/>
      </c>
      <c r="U81" s="26" t="str">
        <f t="shared" si="80"/>
        <v/>
      </c>
      <c r="V81" s="26" t="str">
        <f t="shared" si="63"/>
        <v/>
      </c>
      <c r="W81" s="62" t="str">
        <f t="shared" si="59"/>
        <v/>
      </c>
      <c r="X81" s="62" t="str">
        <f t="shared" si="59"/>
        <v/>
      </c>
      <c r="Y81" s="62" t="str">
        <f t="shared" si="59"/>
        <v/>
      </c>
      <c r="Z81" s="62" t="str">
        <f t="shared" si="59"/>
        <v/>
      </c>
      <c r="AA81" s="62" t="str">
        <f t="shared" si="59"/>
        <v/>
      </c>
      <c r="AB81" s="62" t="str">
        <f t="shared" si="59"/>
        <v/>
      </c>
      <c r="AC81" s="62" t="str">
        <f t="shared" si="59"/>
        <v/>
      </c>
      <c r="AD81" s="62" t="str">
        <f t="shared" si="59"/>
        <v/>
      </c>
      <c r="AE81" s="62" t="str">
        <f t="shared" si="59"/>
        <v/>
      </c>
      <c r="AF81" s="62" t="str">
        <f t="shared" si="59"/>
        <v/>
      </c>
      <c r="AG81" s="62" t="str">
        <f t="shared" si="59"/>
        <v/>
      </c>
      <c r="AH81" s="62" t="str">
        <f t="shared" si="59"/>
        <v/>
      </c>
      <c r="AI81" s="54">
        <f t="shared" si="64"/>
        <v>0</v>
      </c>
      <c r="AJ81" s="55">
        <f t="shared" si="65"/>
        <v>0</v>
      </c>
      <c r="AK81" s="4" t="str">
        <f t="shared" si="66"/>
        <v/>
      </c>
      <c r="AL81" s="4" t="str">
        <f t="shared" si="67"/>
        <v/>
      </c>
      <c r="AM81" s="4" t="str">
        <f t="shared" si="68"/>
        <v/>
      </c>
      <c r="AN81" s="4" t="str">
        <f t="shared" si="69"/>
        <v/>
      </c>
      <c r="AO81" s="4" t="str">
        <f t="shared" si="70"/>
        <v/>
      </c>
      <c r="AP81" s="4" t="str">
        <f t="shared" si="71"/>
        <v/>
      </c>
      <c r="AQ81" s="4" t="str">
        <f t="shared" si="72"/>
        <v/>
      </c>
      <c r="AR81" s="4" t="str">
        <f t="shared" si="73"/>
        <v/>
      </c>
      <c r="AS81" s="4" t="str">
        <f t="shared" si="74"/>
        <v/>
      </c>
      <c r="AT81" s="4" t="str">
        <f t="shared" si="75"/>
        <v/>
      </c>
      <c r="AU81" s="4" t="str">
        <f t="shared" si="76"/>
        <v/>
      </c>
      <c r="AV81" s="4" t="str">
        <f t="shared" si="77"/>
        <v/>
      </c>
      <c r="AW81" s="4" t="str">
        <f t="shared" si="78"/>
        <v/>
      </c>
      <c r="AX81" s="4">
        <f t="shared" si="81"/>
        <v>0</v>
      </c>
      <c r="BA81" s="60" t="str">
        <f t="shared" si="82"/>
        <v/>
      </c>
      <c r="BB81" s="4" t="str">
        <f t="shared" si="83"/>
        <v/>
      </c>
      <c r="BC81" s="4" t="str">
        <f t="shared" si="33"/>
        <v/>
      </c>
    </row>
    <row r="82" spans="1:55" s="4" customFormat="1" ht="23.15" customHeight="1">
      <c r="A82" s="186">
        <v>72</v>
      </c>
      <c r="B82" s="187"/>
      <c r="C82" s="188" t="str">
        <f t="shared" si="84"/>
        <v/>
      </c>
      <c r="D82" s="189" t="str">
        <f t="shared" si="60"/>
        <v/>
      </c>
      <c r="E82" s="190"/>
      <c r="F82" s="190"/>
      <c r="G82" s="191"/>
      <c r="H82" s="12"/>
      <c r="I82" s="13"/>
      <c r="J82" s="14"/>
      <c r="K82" s="15"/>
      <c r="L82" s="16"/>
      <c r="M82" s="16"/>
      <c r="N82" s="16"/>
      <c r="O82" s="192"/>
      <c r="P82" s="193" t="str">
        <f t="shared" si="79"/>
        <v/>
      </c>
      <c r="Q82" s="38"/>
      <c r="R82" s="184"/>
      <c r="S82" s="26" t="str">
        <f t="shared" si="61"/>
        <v/>
      </c>
      <c r="T82" s="26" t="str">
        <f t="shared" si="62"/>
        <v/>
      </c>
      <c r="U82" s="26" t="str">
        <f t="shared" si="80"/>
        <v/>
      </c>
      <c r="V82" s="26" t="str">
        <f t="shared" si="63"/>
        <v/>
      </c>
      <c r="W82" s="62" t="str">
        <f t="shared" si="59"/>
        <v/>
      </c>
      <c r="X82" s="62" t="str">
        <f t="shared" si="59"/>
        <v/>
      </c>
      <c r="Y82" s="62" t="str">
        <f t="shared" si="59"/>
        <v/>
      </c>
      <c r="Z82" s="62" t="str">
        <f t="shared" si="59"/>
        <v/>
      </c>
      <c r="AA82" s="62" t="str">
        <f t="shared" si="59"/>
        <v/>
      </c>
      <c r="AB82" s="62" t="str">
        <f t="shared" si="59"/>
        <v/>
      </c>
      <c r="AC82" s="62" t="str">
        <f t="shared" si="59"/>
        <v/>
      </c>
      <c r="AD82" s="62" t="str">
        <f t="shared" si="59"/>
        <v/>
      </c>
      <c r="AE82" s="62" t="str">
        <f t="shared" si="59"/>
        <v/>
      </c>
      <c r="AF82" s="62" t="str">
        <f t="shared" si="59"/>
        <v/>
      </c>
      <c r="AG82" s="62" t="str">
        <f t="shared" si="59"/>
        <v/>
      </c>
      <c r="AH82" s="62" t="str">
        <f t="shared" si="59"/>
        <v/>
      </c>
      <c r="AI82" s="54">
        <f t="shared" si="64"/>
        <v>0</v>
      </c>
      <c r="AJ82" s="55">
        <f t="shared" si="65"/>
        <v>0</v>
      </c>
      <c r="AK82" s="4" t="str">
        <f t="shared" si="66"/>
        <v/>
      </c>
      <c r="AL82" s="4" t="str">
        <f t="shared" si="67"/>
        <v/>
      </c>
      <c r="AM82" s="4" t="str">
        <f t="shared" si="68"/>
        <v/>
      </c>
      <c r="AN82" s="4" t="str">
        <f t="shared" si="69"/>
        <v/>
      </c>
      <c r="AO82" s="4" t="str">
        <f t="shared" si="70"/>
        <v/>
      </c>
      <c r="AP82" s="4" t="str">
        <f t="shared" si="71"/>
        <v/>
      </c>
      <c r="AQ82" s="4" t="str">
        <f t="shared" si="72"/>
        <v/>
      </c>
      <c r="AR82" s="4" t="str">
        <f t="shared" si="73"/>
        <v/>
      </c>
      <c r="AS82" s="4" t="str">
        <f t="shared" si="74"/>
        <v/>
      </c>
      <c r="AT82" s="4" t="str">
        <f t="shared" si="75"/>
        <v/>
      </c>
      <c r="AU82" s="4" t="str">
        <f t="shared" si="76"/>
        <v/>
      </c>
      <c r="AV82" s="4" t="str">
        <f t="shared" si="77"/>
        <v/>
      </c>
      <c r="AW82" s="4" t="str">
        <f t="shared" si="78"/>
        <v/>
      </c>
      <c r="AX82" s="4">
        <f t="shared" si="81"/>
        <v>0</v>
      </c>
      <c r="BA82" s="60" t="str">
        <f t="shared" si="82"/>
        <v/>
      </c>
      <c r="BB82" s="4" t="str">
        <f t="shared" si="83"/>
        <v/>
      </c>
      <c r="BC82" s="4" t="str">
        <f t="shared" si="33"/>
        <v/>
      </c>
    </row>
    <row r="83" spans="1:55" s="4" customFormat="1" ht="23.15" customHeight="1">
      <c r="A83" s="186">
        <v>73</v>
      </c>
      <c r="B83" s="187"/>
      <c r="C83" s="188" t="str">
        <f t="shared" si="84"/>
        <v/>
      </c>
      <c r="D83" s="189" t="str">
        <f t="shared" si="60"/>
        <v/>
      </c>
      <c r="E83" s="190"/>
      <c r="F83" s="190"/>
      <c r="G83" s="191"/>
      <c r="H83" s="12"/>
      <c r="I83" s="13"/>
      <c r="J83" s="14"/>
      <c r="K83" s="15"/>
      <c r="L83" s="16"/>
      <c r="M83" s="16"/>
      <c r="N83" s="16"/>
      <c r="O83" s="192"/>
      <c r="P83" s="193" t="str">
        <f t="shared" si="79"/>
        <v/>
      </c>
      <c r="Q83" s="38"/>
      <c r="R83" s="184"/>
      <c r="S83" s="26" t="str">
        <f t="shared" si="61"/>
        <v/>
      </c>
      <c r="T83" s="26" t="str">
        <f t="shared" si="62"/>
        <v/>
      </c>
      <c r="U83" s="26" t="str">
        <f t="shared" si="80"/>
        <v/>
      </c>
      <c r="V83" s="26" t="str">
        <f t="shared" si="63"/>
        <v/>
      </c>
      <c r="W83" s="62" t="str">
        <f t="shared" si="59"/>
        <v/>
      </c>
      <c r="X83" s="62" t="str">
        <f t="shared" si="59"/>
        <v/>
      </c>
      <c r="Y83" s="62" t="str">
        <f t="shared" si="59"/>
        <v/>
      </c>
      <c r="Z83" s="62" t="str">
        <f t="shared" si="59"/>
        <v/>
      </c>
      <c r="AA83" s="62" t="str">
        <f t="shared" si="59"/>
        <v/>
      </c>
      <c r="AB83" s="62" t="str">
        <f t="shared" si="59"/>
        <v/>
      </c>
      <c r="AC83" s="62" t="str">
        <f t="shared" si="59"/>
        <v/>
      </c>
      <c r="AD83" s="62" t="str">
        <f t="shared" si="59"/>
        <v/>
      </c>
      <c r="AE83" s="62" t="str">
        <f t="shared" si="59"/>
        <v/>
      </c>
      <c r="AF83" s="62" t="str">
        <f t="shared" si="59"/>
        <v/>
      </c>
      <c r="AG83" s="62" t="str">
        <f t="shared" si="59"/>
        <v/>
      </c>
      <c r="AH83" s="62" t="str">
        <f t="shared" si="59"/>
        <v/>
      </c>
      <c r="AI83" s="54">
        <f t="shared" si="64"/>
        <v>0</v>
      </c>
      <c r="AJ83" s="55">
        <f t="shared" si="65"/>
        <v>0</v>
      </c>
      <c r="AK83" s="4" t="str">
        <f t="shared" si="66"/>
        <v/>
      </c>
      <c r="AL83" s="4" t="str">
        <f t="shared" si="67"/>
        <v/>
      </c>
      <c r="AM83" s="4" t="str">
        <f t="shared" si="68"/>
        <v/>
      </c>
      <c r="AN83" s="4" t="str">
        <f t="shared" si="69"/>
        <v/>
      </c>
      <c r="AO83" s="4" t="str">
        <f t="shared" si="70"/>
        <v/>
      </c>
      <c r="AP83" s="4" t="str">
        <f t="shared" si="71"/>
        <v/>
      </c>
      <c r="AQ83" s="4" t="str">
        <f t="shared" si="72"/>
        <v/>
      </c>
      <c r="AR83" s="4" t="str">
        <f t="shared" si="73"/>
        <v/>
      </c>
      <c r="AS83" s="4" t="str">
        <f t="shared" si="74"/>
        <v/>
      </c>
      <c r="AT83" s="4" t="str">
        <f t="shared" si="75"/>
        <v/>
      </c>
      <c r="AU83" s="4" t="str">
        <f t="shared" si="76"/>
        <v/>
      </c>
      <c r="AV83" s="4" t="str">
        <f t="shared" si="77"/>
        <v/>
      </c>
      <c r="AW83" s="4" t="str">
        <f t="shared" si="78"/>
        <v/>
      </c>
      <c r="AX83" s="4">
        <f t="shared" si="81"/>
        <v>0</v>
      </c>
      <c r="BA83" s="60" t="str">
        <f t="shared" si="82"/>
        <v/>
      </c>
      <c r="BB83" s="4" t="str">
        <f t="shared" si="83"/>
        <v/>
      </c>
      <c r="BC83" s="4" t="str">
        <f t="shared" ref="BC83:BC85" si="85">IF($AZ83=$BB83,"",1)</f>
        <v/>
      </c>
    </row>
    <row r="84" spans="1:55" s="4" customFormat="1" ht="23.15" customHeight="1">
      <c r="A84" s="186">
        <v>74</v>
      </c>
      <c r="B84" s="187"/>
      <c r="C84" s="188" t="str">
        <f t="shared" si="84"/>
        <v/>
      </c>
      <c r="D84" s="189" t="str">
        <f t="shared" si="60"/>
        <v/>
      </c>
      <c r="E84" s="190"/>
      <c r="F84" s="190"/>
      <c r="G84" s="191"/>
      <c r="H84" s="12"/>
      <c r="I84" s="13"/>
      <c r="J84" s="14"/>
      <c r="K84" s="15"/>
      <c r="L84" s="16"/>
      <c r="M84" s="16"/>
      <c r="N84" s="16"/>
      <c r="O84" s="192"/>
      <c r="P84" s="193" t="str">
        <f t="shared" si="79"/>
        <v/>
      </c>
      <c r="Q84" s="38"/>
      <c r="R84" s="184"/>
      <c r="S84" s="26" t="str">
        <f t="shared" si="61"/>
        <v/>
      </c>
      <c r="T84" s="26" t="str">
        <f t="shared" si="62"/>
        <v/>
      </c>
      <c r="U84" s="26" t="str">
        <f t="shared" si="80"/>
        <v/>
      </c>
      <c r="V84" s="26" t="str">
        <f t="shared" si="63"/>
        <v/>
      </c>
      <c r="W84" s="62" t="str">
        <f t="shared" si="59"/>
        <v/>
      </c>
      <c r="X84" s="62" t="str">
        <f t="shared" si="59"/>
        <v/>
      </c>
      <c r="Y84" s="62" t="str">
        <f t="shared" si="59"/>
        <v/>
      </c>
      <c r="Z84" s="62" t="str">
        <f t="shared" si="59"/>
        <v/>
      </c>
      <c r="AA84" s="62" t="str">
        <f t="shared" si="59"/>
        <v/>
      </c>
      <c r="AB84" s="62" t="str">
        <f t="shared" si="59"/>
        <v/>
      </c>
      <c r="AC84" s="62" t="str">
        <f t="shared" si="59"/>
        <v/>
      </c>
      <c r="AD84" s="62" t="str">
        <f t="shared" si="59"/>
        <v/>
      </c>
      <c r="AE84" s="62" t="str">
        <f t="shared" si="59"/>
        <v/>
      </c>
      <c r="AF84" s="62" t="str">
        <f t="shared" si="59"/>
        <v/>
      </c>
      <c r="AG84" s="62" t="str">
        <f t="shared" si="59"/>
        <v/>
      </c>
      <c r="AH84" s="62" t="str">
        <f t="shared" si="59"/>
        <v/>
      </c>
      <c r="AI84" s="54">
        <f t="shared" si="64"/>
        <v>0</v>
      </c>
      <c r="AJ84" s="55">
        <f t="shared" si="65"/>
        <v>0</v>
      </c>
      <c r="AK84" s="4" t="str">
        <f t="shared" si="66"/>
        <v/>
      </c>
      <c r="AL84" s="4" t="str">
        <f t="shared" si="67"/>
        <v/>
      </c>
      <c r="AM84" s="4" t="str">
        <f t="shared" si="68"/>
        <v/>
      </c>
      <c r="AN84" s="4" t="str">
        <f t="shared" si="69"/>
        <v/>
      </c>
      <c r="AO84" s="4" t="str">
        <f t="shared" si="70"/>
        <v/>
      </c>
      <c r="AP84" s="4" t="str">
        <f t="shared" si="71"/>
        <v/>
      </c>
      <c r="AQ84" s="4" t="str">
        <f t="shared" si="72"/>
        <v/>
      </c>
      <c r="AR84" s="4" t="str">
        <f t="shared" si="73"/>
        <v/>
      </c>
      <c r="AS84" s="4" t="str">
        <f t="shared" si="74"/>
        <v/>
      </c>
      <c r="AT84" s="4" t="str">
        <f t="shared" si="75"/>
        <v/>
      </c>
      <c r="AU84" s="4" t="str">
        <f t="shared" si="76"/>
        <v/>
      </c>
      <c r="AV84" s="4" t="str">
        <f t="shared" si="77"/>
        <v/>
      </c>
      <c r="AW84" s="4" t="str">
        <f t="shared" si="78"/>
        <v/>
      </c>
      <c r="AX84" s="4">
        <f t="shared" si="81"/>
        <v>0</v>
      </c>
      <c r="BA84" s="60" t="str">
        <f t="shared" si="82"/>
        <v/>
      </c>
      <c r="BB84" s="4" t="str">
        <f t="shared" si="83"/>
        <v/>
      </c>
      <c r="BC84" s="4" t="str">
        <f t="shared" si="85"/>
        <v/>
      </c>
    </row>
    <row r="85" spans="1:55" s="4" customFormat="1" ht="23.15" customHeight="1">
      <c r="A85" s="197">
        <v>75</v>
      </c>
      <c r="B85" s="198"/>
      <c r="C85" s="188" t="str">
        <f t="shared" si="84"/>
        <v/>
      </c>
      <c r="D85" s="189" t="str">
        <f t="shared" si="60"/>
        <v/>
      </c>
      <c r="E85" s="190"/>
      <c r="F85" s="190"/>
      <c r="G85" s="191"/>
      <c r="H85" s="12"/>
      <c r="I85" s="13"/>
      <c r="J85" s="14"/>
      <c r="K85" s="15"/>
      <c r="L85" s="16"/>
      <c r="M85" s="16"/>
      <c r="N85" s="16"/>
      <c r="O85" s="192"/>
      <c r="P85" s="193" t="str">
        <f t="shared" si="79"/>
        <v/>
      </c>
      <c r="Q85" s="38"/>
      <c r="R85" s="184"/>
      <c r="S85" s="26" t="str">
        <f t="shared" si="61"/>
        <v/>
      </c>
      <c r="T85" s="26" t="str">
        <f t="shared" si="62"/>
        <v/>
      </c>
      <c r="U85" s="26" t="str">
        <f t="shared" si="80"/>
        <v/>
      </c>
      <c r="V85" s="26" t="str">
        <f t="shared" si="63"/>
        <v/>
      </c>
      <c r="W85" s="62" t="str">
        <f t="shared" si="59"/>
        <v/>
      </c>
      <c r="X85" s="62" t="str">
        <f t="shared" si="59"/>
        <v/>
      </c>
      <c r="Y85" s="62" t="str">
        <f t="shared" si="59"/>
        <v/>
      </c>
      <c r="Z85" s="62" t="str">
        <f t="shared" si="59"/>
        <v/>
      </c>
      <c r="AA85" s="62" t="str">
        <f t="shared" si="59"/>
        <v/>
      </c>
      <c r="AB85" s="62" t="str">
        <f t="shared" si="59"/>
        <v/>
      </c>
      <c r="AC85" s="62" t="str">
        <f t="shared" si="59"/>
        <v/>
      </c>
      <c r="AD85" s="62" t="str">
        <f t="shared" si="59"/>
        <v/>
      </c>
      <c r="AE85" s="62" t="str">
        <f t="shared" si="59"/>
        <v/>
      </c>
      <c r="AF85" s="62" t="str">
        <f t="shared" si="59"/>
        <v/>
      </c>
      <c r="AG85" s="62" t="str">
        <f t="shared" si="59"/>
        <v/>
      </c>
      <c r="AH85" s="62" t="str">
        <f t="shared" si="59"/>
        <v/>
      </c>
      <c r="AI85" s="54">
        <f t="shared" si="64"/>
        <v>0</v>
      </c>
      <c r="AJ85" s="55">
        <f t="shared" si="65"/>
        <v>0</v>
      </c>
      <c r="AK85" s="4" t="str">
        <f t="shared" si="66"/>
        <v/>
      </c>
      <c r="AL85" s="4" t="str">
        <f t="shared" si="67"/>
        <v/>
      </c>
      <c r="AM85" s="4" t="str">
        <f t="shared" si="68"/>
        <v/>
      </c>
      <c r="AN85" s="4" t="str">
        <f t="shared" si="69"/>
        <v/>
      </c>
      <c r="AO85" s="4" t="str">
        <f t="shared" si="70"/>
        <v/>
      </c>
      <c r="AP85" s="4" t="str">
        <f t="shared" si="71"/>
        <v/>
      </c>
      <c r="AQ85" s="4" t="str">
        <f t="shared" si="72"/>
        <v/>
      </c>
      <c r="AR85" s="4" t="str">
        <f t="shared" si="73"/>
        <v/>
      </c>
      <c r="AS85" s="4" t="str">
        <f t="shared" si="74"/>
        <v/>
      </c>
      <c r="AT85" s="4" t="str">
        <f t="shared" si="75"/>
        <v/>
      </c>
      <c r="AU85" s="4" t="str">
        <f t="shared" si="76"/>
        <v/>
      </c>
      <c r="AV85" s="4" t="str">
        <f t="shared" si="77"/>
        <v/>
      </c>
      <c r="AW85" s="4" t="str">
        <f t="shared" si="78"/>
        <v/>
      </c>
      <c r="AX85" s="4">
        <f t="shared" si="81"/>
        <v>0</v>
      </c>
      <c r="BA85" s="60" t="str">
        <f t="shared" si="82"/>
        <v/>
      </c>
      <c r="BB85" s="4" t="str">
        <f t="shared" si="83"/>
        <v/>
      </c>
      <c r="BC85" s="4" t="str">
        <f t="shared" si="85"/>
        <v/>
      </c>
    </row>
    <row r="86" spans="1:55" s="4" customFormat="1" ht="22.5" customHeight="1" thickBot="1">
      <c r="A86" s="403" t="s">
        <v>17</v>
      </c>
      <c r="B86" s="404"/>
      <c r="C86" s="195"/>
      <c r="D86" s="151"/>
      <c r="E86" s="39"/>
      <c r="F86" s="39"/>
      <c r="G86" s="151"/>
      <c r="H86" s="151"/>
      <c r="I86" s="152"/>
      <c r="J86" s="151"/>
      <c r="K86" s="152"/>
      <c r="L86" s="152"/>
      <c r="M86" s="153"/>
      <c r="N86" s="154"/>
      <c r="O86" s="196"/>
      <c r="P86" s="39"/>
      <c r="Q86" s="40"/>
      <c r="R86" s="185"/>
      <c r="T86" s="17"/>
      <c r="U86" s="17"/>
      <c r="V86" s="17"/>
      <c r="W86" s="155" t="str">
        <f>IF($V86="",IF($M86="","",IF(#REF!&gt;=$M86,IF($N86="",$U86,IF(#REF!&gt;$N86,"",$U86)),"")),$V86)</f>
        <v/>
      </c>
      <c r="X86" s="17"/>
      <c r="Y86" s="17"/>
      <c r="Z86" s="17"/>
      <c r="AA86" s="17"/>
      <c r="AB86" s="17"/>
      <c r="AC86" s="17"/>
      <c r="AD86" s="17"/>
      <c r="AE86" s="17"/>
      <c r="AF86" s="17"/>
      <c r="AG86" s="17"/>
      <c r="AH86" s="17" t="str">
        <f>IF($M86="","",IF($AH$9&gt;=$M86,IF($N86="",$U86,IF($AH$9&gt;$N86,"",$U86)),""))</f>
        <v/>
      </c>
      <c r="AI86" s="58" t="s">
        <v>1333</v>
      </c>
      <c r="AJ86" s="59"/>
    </row>
    <row r="87" spans="1:55" ht="16.5" customHeight="1">
      <c r="A87" s="1"/>
      <c r="C87" s="37"/>
      <c r="D87" s="37"/>
      <c r="E87" s="31"/>
      <c r="F87" s="31"/>
      <c r="G87" s="37"/>
      <c r="H87" s="37"/>
      <c r="I87" s="37"/>
      <c r="J87" s="37"/>
      <c r="K87" s="37"/>
      <c r="L87" s="37"/>
      <c r="M87" s="37"/>
      <c r="N87" s="1"/>
      <c r="O87" s="1"/>
      <c r="P87" s="31"/>
      <c r="Q87" s="31"/>
      <c r="R87" s="31"/>
      <c r="X87" s="125"/>
      <c r="Y87" s="125"/>
      <c r="Z87" s="125"/>
      <c r="AA87" s="125"/>
      <c r="AB87" s="125"/>
      <c r="AC87" s="125"/>
      <c r="AD87" s="125"/>
      <c r="AE87" s="125"/>
      <c r="AF87" s="125"/>
      <c r="AG87" s="125"/>
      <c r="AH87" s="125"/>
      <c r="AI87" s="48"/>
      <c r="AJ87" s="48"/>
    </row>
    <row r="88" spans="1:55" ht="13.5" customHeight="1">
      <c r="A88" s="1"/>
      <c r="B88" s="31" t="s">
        <v>18</v>
      </c>
      <c r="C88" s="31"/>
      <c r="D88" s="31"/>
      <c r="E88" s="31" t="s">
        <v>19</v>
      </c>
      <c r="F88" s="31"/>
      <c r="G88" s="31"/>
      <c r="H88" s="31"/>
      <c r="I88" s="31"/>
      <c r="J88" s="31"/>
      <c r="K88" s="1"/>
      <c r="L88" s="31"/>
      <c r="M88" s="31"/>
      <c r="P88" s="31"/>
      <c r="Q88" s="31"/>
      <c r="R88" s="31"/>
      <c r="X88" s="126"/>
      <c r="Y88" s="126"/>
      <c r="Z88" s="126"/>
      <c r="AA88" s="126"/>
      <c r="AB88" s="126"/>
      <c r="AC88" s="126"/>
      <c r="AD88" s="126"/>
      <c r="AE88" s="126"/>
      <c r="AF88" s="126"/>
      <c r="AG88" s="126"/>
      <c r="AH88" s="126"/>
      <c r="AI88" s="48"/>
      <c r="AJ88" s="49"/>
    </row>
    <row r="89" spans="1:55">
      <c r="A89" s="1"/>
      <c r="B89" s="31"/>
      <c r="C89" s="31"/>
      <c r="D89" s="31"/>
      <c r="E89" s="31" t="s">
        <v>56</v>
      </c>
      <c r="F89" s="31"/>
      <c r="G89" s="31"/>
      <c r="H89" s="31"/>
      <c r="I89" s="31"/>
      <c r="J89" s="31"/>
      <c r="K89" s="1"/>
      <c r="L89" s="31"/>
      <c r="M89" s="31"/>
      <c r="P89" s="30"/>
      <c r="Q89" s="30"/>
      <c r="R89" s="30"/>
      <c r="X89" s="126"/>
      <c r="Y89" s="126"/>
      <c r="Z89" s="126"/>
      <c r="AA89" s="126"/>
      <c r="AB89" s="126"/>
      <c r="AC89" s="126"/>
      <c r="AD89" s="126"/>
      <c r="AE89" s="126"/>
      <c r="AF89" s="126"/>
      <c r="AG89" s="126"/>
      <c r="AH89" s="126"/>
      <c r="AI89" s="48"/>
      <c r="AJ89" s="49"/>
    </row>
    <row r="90" spans="1:55" ht="12" customHeight="1">
      <c r="A90" s="1"/>
      <c r="B90" s="1"/>
      <c r="C90" s="1"/>
      <c r="D90" s="1"/>
      <c r="E90" s="402" t="s">
        <v>57</v>
      </c>
      <c r="F90" s="402"/>
      <c r="G90" s="402"/>
      <c r="H90" s="402"/>
      <c r="I90" s="30"/>
      <c r="J90" s="30"/>
      <c r="K90" s="30"/>
      <c r="L90" s="30"/>
      <c r="M90" s="30"/>
      <c r="P90" s="30"/>
      <c r="Q90" s="30"/>
      <c r="R90" s="30"/>
      <c r="X90" s="126"/>
      <c r="Y90" s="126"/>
      <c r="Z90" s="126"/>
      <c r="AA90" s="126"/>
      <c r="AB90" s="126"/>
      <c r="AC90" s="126"/>
      <c r="AD90" s="126"/>
      <c r="AE90" s="126"/>
      <c r="AF90" s="126"/>
      <c r="AG90" s="126"/>
      <c r="AH90" s="126"/>
      <c r="AI90" s="48"/>
      <c r="AJ90" s="49"/>
    </row>
    <row r="91" spans="1:55" ht="12" customHeight="1">
      <c r="A91" s="1"/>
      <c r="B91" s="1"/>
      <c r="C91" s="1"/>
      <c r="D91" s="1"/>
      <c r="E91" s="402" t="s">
        <v>58</v>
      </c>
      <c r="F91" s="402"/>
      <c r="G91" s="402"/>
      <c r="H91" s="30"/>
      <c r="I91" s="30"/>
      <c r="J91" s="30"/>
      <c r="K91" s="30"/>
      <c r="L91" s="30"/>
      <c r="M91" s="30"/>
      <c r="P91" s="8"/>
      <c r="Q91" s="8"/>
      <c r="R91" s="8"/>
      <c r="X91" s="126"/>
      <c r="Y91" s="126"/>
      <c r="Z91" s="126"/>
      <c r="AA91" s="126"/>
      <c r="AB91" s="126"/>
      <c r="AC91" s="126"/>
      <c r="AD91" s="126"/>
      <c r="AE91" s="126"/>
      <c r="AF91" s="126"/>
      <c r="AG91" s="126"/>
      <c r="AH91" s="126"/>
      <c r="AI91" s="48"/>
      <c r="AJ91" s="49"/>
    </row>
    <row r="92" spans="1:55" ht="12" customHeight="1">
      <c r="A92" s="1"/>
      <c r="B92" s="1"/>
      <c r="C92" s="1"/>
      <c r="D92" s="1"/>
      <c r="E92" s="8"/>
      <c r="F92" s="8"/>
      <c r="G92" s="30"/>
      <c r="H92" s="30"/>
      <c r="I92" s="30"/>
      <c r="J92" s="30"/>
      <c r="K92" s="30"/>
      <c r="L92" s="30"/>
      <c r="M92" s="30"/>
      <c r="N92" s="30"/>
      <c r="O92" s="30"/>
      <c r="P92" s="8"/>
      <c r="Q92" s="8"/>
      <c r="R92" s="8"/>
      <c r="X92" s="127"/>
      <c r="Y92" s="127"/>
      <c r="Z92" s="127"/>
      <c r="AA92" s="127"/>
      <c r="AB92" s="127"/>
      <c r="AC92" s="127"/>
      <c r="AD92" s="127"/>
      <c r="AE92" s="127"/>
      <c r="AF92" s="127"/>
      <c r="AG92" s="127"/>
      <c r="AH92" s="127"/>
      <c r="AI92" s="51"/>
      <c r="AJ92" s="50"/>
    </row>
    <row r="93" spans="1:55" ht="12" customHeight="1">
      <c r="A93" s="1"/>
      <c r="B93" s="6"/>
      <c r="C93" s="6"/>
      <c r="D93" s="6"/>
      <c r="E93" s="8"/>
      <c r="F93" s="8"/>
      <c r="G93" s="5"/>
      <c r="H93" s="6"/>
      <c r="I93" s="6"/>
      <c r="J93" s="7"/>
      <c r="K93" s="5"/>
      <c r="L93" s="5"/>
      <c r="M93" s="8"/>
      <c r="N93" s="8"/>
      <c r="O93" s="8"/>
      <c r="P93" s="8"/>
      <c r="Q93" s="8"/>
      <c r="R93" s="8"/>
      <c r="T93" s="41"/>
      <c r="U93" s="41"/>
      <c r="V93" s="41"/>
      <c r="W93" s="42"/>
      <c r="X93" s="42"/>
      <c r="Y93" s="42"/>
      <c r="Z93" s="42"/>
      <c r="AA93" s="42"/>
      <c r="AB93" s="42"/>
      <c r="AC93" s="42"/>
      <c r="AD93" s="42"/>
      <c r="AE93" s="42"/>
      <c r="AF93" s="42"/>
      <c r="AG93" s="42"/>
      <c r="AH93" s="42"/>
      <c r="AI93" s="41"/>
      <c r="AJ93" s="42"/>
    </row>
    <row r="94" spans="1:55" ht="12" customHeight="1">
      <c r="A94" s="1"/>
      <c r="B94" s="6" t="s">
        <v>1571</v>
      </c>
      <c r="C94" s="6"/>
      <c r="D94" s="6"/>
      <c r="E94" s="8"/>
      <c r="F94" s="8"/>
      <c r="G94" s="5"/>
      <c r="H94" s="6"/>
      <c r="I94" s="6"/>
      <c r="J94" s="7"/>
      <c r="K94" s="5"/>
      <c r="L94" s="5"/>
      <c r="M94" s="8"/>
      <c r="N94" s="8"/>
      <c r="O94" s="8"/>
      <c r="P94" s="8"/>
      <c r="Q94" s="8"/>
      <c r="R94" s="8"/>
      <c r="T94" s="41"/>
      <c r="U94" s="41"/>
      <c r="V94" s="41"/>
      <c r="W94" s="42"/>
      <c r="X94" s="42"/>
      <c r="Y94" s="42"/>
      <c r="Z94" s="42"/>
      <c r="AA94" s="42"/>
      <c r="AB94" s="42"/>
      <c r="AC94" s="42"/>
      <c r="AD94" s="42"/>
      <c r="AE94" s="42"/>
      <c r="AF94" s="42"/>
      <c r="AG94" s="42"/>
      <c r="AH94" s="42"/>
      <c r="AI94" s="41"/>
      <c r="AJ94" s="42"/>
    </row>
    <row r="95" spans="1:55">
      <c r="A95" s="1"/>
      <c r="B95" s="1" t="s">
        <v>53</v>
      </c>
      <c r="C95" s="1"/>
      <c r="D95" s="1"/>
      <c r="G95" s="1"/>
      <c r="H95" s="9"/>
      <c r="I95" s="9"/>
      <c r="J95" s="9"/>
      <c r="K95" s="9"/>
      <c r="L95" s="9"/>
      <c r="M95" s="8"/>
      <c r="N95" s="8"/>
      <c r="O95" s="8"/>
      <c r="T95" s="42"/>
      <c r="U95" s="42"/>
      <c r="V95" s="42"/>
      <c r="W95" s="35"/>
      <c r="X95" s="35"/>
      <c r="Y95" s="35"/>
      <c r="Z95" s="35"/>
      <c r="AA95" s="35"/>
      <c r="AB95" s="35"/>
      <c r="AC95" s="35"/>
      <c r="AD95" s="35"/>
      <c r="AE95" s="35"/>
      <c r="AF95" s="35"/>
      <c r="AG95" s="35"/>
      <c r="AH95" s="35"/>
      <c r="AI95" s="42"/>
      <c r="AJ95" s="35"/>
    </row>
    <row r="96" spans="1:55">
      <c r="T96" s="42"/>
      <c r="U96" s="42"/>
      <c r="V96" s="42"/>
      <c r="W96" s="35"/>
      <c r="X96" s="35"/>
      <c r="Y96" s="35"/>
      <c r="Z96" s="35"/>
      <c r="AA96" s="35"/>
      <c r="AB96" s="35"/>
      <c r="AC96" s="35"/>
      <c r="AD96" s="35"/>
      <c r="AE96" s="35"/>
      <c r="AF96" s="35"/>
      <c r="AG96" s="35"/>
      <c r="AH96" s="35"/>
      <c r="AI96" s="42"/>
      <c r="AJ96" s="35"/>
    </row>
    <row r="97" spans="1:36">
      <c r="T97" s="42"/>
      <c r="U97" s="42"/>
      <c r="V97" s="42"/>
      <c r="W97" s="35"/>
      <c r="X97" s="35"/>
      <c r="Y97" s="35"/>
      <c r="Z97" s="35"/>
      <c r="AA97" s="35"/>
      <c r="AB97" s="35"/>
      <c r="AC97" s="35"/>
      <c r="AD97" s="35"/>
      <c r="AE97" s="35"/>
      <c r="AF97" s="35"/>
      <c r="AG97" s="35"/>
      <c r="AH97" s="35"/>
      <c r="AI97" s="42"/>
      <c r="AJ97" s="35"/>
    </row>
    <row r="98" spans="1:36">
      <c r="T98" s="42"/>
      <c r="U98" s="42"/>
      <c r="V98" s="42"/>
      <c r="W98" s="35"/>
      <c r="X98" s="35"/>
      <c r="Y98" s="35"/>
      <c r="Z98" s="35"/>
      <c r="AA98" s="35"/>
      <c r="AB98" s="35"/>
      <c r="AC98" s="35"/>
      <c r="AD98" s="35"/>
      <c r="AE98" s="35"/>
      <c r="AF98" s="35"/>
      <c r="AG98" s="35"/>
      <c r="AH98" s="35"/>
      <c r="AI98" s="42"/>
      <c r="AJ98" s="35"/>
    </row>
    <row r="99" spans="1:36">
      <c r="E99" s="1"/>
      <c r="F99" s="1"/>
      <c r="P99" s="1"/>
      <c r="Q99" s="1"/>
      <c r="R99" s="1"/>
      <c r="T99" s="43"/>
      <c r="U99" s="43"/>
      <c r="V99" s="43"/>
      <c r="W99" s="36"/>
      <c r="X99" s="36"/>
      <c r="Y99" s="36"/>
      <c r="Z99" s="36"/>
      <c r="AA99" s="36"/>
      <c r="AB99" s="36"/>
      <c r="AC99" s="36"/>
      <c r="AD99" s="36"/>
      <c r="AE99" s="36"/>
      <c r="AF99" s="36"/>
      <c r="AG99" s="36"/>
      <c r="AH99" s="36"/>
      <c r="AI99" s="43"/>
      <c r="AJ99" s="36"/>
    </row>
    <row r="100" spans="1:36">
      <c r="A100" s="1" t="s">
        <v>11</v>
      </c>
      <c r="B100" s="1"/>
      <c r="C100" s="1" t="s">
        <v>20</v>
      </c>
      <c r="D100" s="1" t="s">
        <v>21</v>
      </c>
      <c r="E100" s="1"/>
      <c r="F100" s="1"/>
      <c r="G100" s="1"/>
      <c r="H100" s="57" t="s">
        <v>22</v>
      </c>
      <c r="I100" s="1"/>
      <c r="J100" s="1" t="s">
        <v>23</v>
      </c>
      <c r="K100" s="1" t="s">
        <v>1419</v>
      </c>
      <c r="L100" s="1"/>
      <c r="M100" s="1"/>
      <c r="N100" s="1"/>
      <c r="O100" s="1"/>
      <c r="P100" s="1"/>
      <c r="Q100" s="1"/>
      <c r="R100" s="1"/>
    </row>
    <row r="101" spans="1:36">
      <c r="A101" s="1" t="s">
        <v>109</v>
      </c>
      <c r="B101" s="1"/>
      <c r="C101" s="1" t="s">
        <v>61</v>
      </c>
      <c r="D101" s="1" t="s">
        <v>26</v>
      </c>
      <c r="E101" s="1"/>
      <c r="F101" s="1"/>
      <c r="G101" s="1"/>
      <c r="H101" s="57" t="s">
        <v>24</v>
      </c>
      <c r="I101" s="1"/>
      <c r="J101" s="1" t="s">
        <v>25</v>
      </c>
      <c r="K101" s="1" t="s">
        <v>1456</v>
      </c>
      <c r="L101" s="1"/>
      <c r="M101" s="1"/>
      <c r="N101" s="1"/>
      <c r="O101" s="1"/>
      <c r="P101" s="1"/>
      <c r="Q101" s="1"/>
      <c r="R101" s="1"/>
    </row>
    <row r="102" spans="1:36">
      <c r="A102" s="1" t="s">
        <v>110</v>
      </c>
      <c r="B102" s="1"/>
      <c r="C102" s="1"/>
      <c r="D102" s="1"/>
      <c r="E102" s="1"/>
      <c r="F102" s="1"/>
      <c r="G102" s="1"/>
      <c r="H102" s="57"/>
      <c r="I102" s="1"/>
      <c r="J102" s="1"/>
      <c r="K102" s="1"/>
      <c r="L102" s="1"/>
      <c r="M102" s="1"/>
      <c r="N102" s="1"/>
      <c r="O102" s="1"/>
      <c r="P102" s="1"/>
      <c r="Q102" s="1"/>
      <c r="R102" s="1"/>
    </row>
    <row r="103" spans="1:36">
      <c r="A103" s="1" t="s">
        <v>12</v>
      </c>
      <c r="B103" s="1"/>
      <c r="C103" s="1"/>
      <c r="D103" s="1"/>
      <c r="G103" s="1"/>
      <c r="H103" s="57"/>
      <c r="I103" s="1"/>
      <c r="J103" s="1"/>
      <c r="K103" s="1"/>
      <c r="L103" s="1"/>
      <c r="M103" s="1"/>
      <c r="N103" s="1"/>
      <c r="O103" s="1"/>
    </row>
    <row r="104" spans="1:36">
      <c r="A104" s="1" t="s">
        <v>13</v>
      </c>
    </row>
    <row r="105" spans="1:36">
      <c r="A105" s="1" t="s">
        <v>0</v>
      </c>
    </row>
    <row r="106" spans="1:36">
      <c r="A106" s="1" t="s">
        <v>1</v>
      </c>
    </row>
    <row r="107" spans="1:36">
      <c r="A107" s="1" t="s">
        <v>62</v>
      </c>
    </row>
    <row r="108" spans="1:36">
      <c r="A108" s="1" t="s">
        <v>14</v>
      </c>
    </row>
    <row r="109" spans="1:36">
      <c r="A109" s="1" t="s">
        <v>102</v>
      </c>
    </row>
    <row r="110" spans="1:36">
      <c r="A110" s="1" t="s">
        <v>100</v>
      </c>
    </row>
    <row r="111" spans="1:36">
      <c r="A111" s="1" t="s">
        <v>101</v>
      </c>
    </row>
    <row r="112" spans="1:36">
      <c r="A112" s="1" t="s">
        <v>103</v>
      </c>
    </row>
    <row r="113" spans="1:1">
      <c r="A113" s="1" t="s">
        <v>104</v>
      </c>
    </row>
    <row r="114" spans="1:1">
      <c r="A114" s="1" t="s">
        <v>105</v>
      </c>
    </row>
    <row r="115" spans="1:1">
      <c r="A115" s="1" t="s">
        <v>15</v>
      </c>
    </row>
    <row r="116" spans="1:1">
      <c r="A116" s="1" t="s">
        <v>16</v>
      </c>
    </row>
    <row r="117" spans="1:1">
      <c r="A117" s="1" t="s">
        <v>28</v>
      </c>
    </row>
    <row r="118" spans="1:1">
      <c r="A118" s="1" t="s">
        <v>27</v>
      </c>
    </row>
    <row r="119" spans="1:1">
      <c r="A119" s="1" t="s">
        <v>107</v>
      </c>
    </row>
    <row r="120" spans="1:1">
      <c r="A120" s="1" t="s">
        <v>29</v>
      </c>
    </row>
    <row r="121" spans="1:1">
      <c r="A121" s="1"/>
    </row>
  </sheetData>
  <sheetProtection algorithmName="SHA-512" hashValue="gCqiOrdHKEHmCp/vhSQxm0nu+qQEJ9iE9Q5fPaGmEQnwx9JG14tZZryqKIxdFEtAt+ZbAPuC2IXDNDRD+Vrjxw==" saltValue="pfvFv3Ik/5Oh1BTmX9PMpg==" spinCount="100000" sheet="1" selectLockedCells="1"/>
  <autoFilter ref="AI4:AJ121" xr:uid="{31317486-3628-4556-B971-634E85FB6700}"/>
  <mergeCells count="32">
    <mergeCell ref="A8:A10"/>
    <mergeCell ref="B8:B10"/>
    <mergeCell ref="Q8:Q10"/>
    <mergeCell ref="E90:H90"/>
    <mergeCell ref="E91:G91"/>
    <mergeCell ref="A86:B86"/>
    <mergeCell ref="E8:E10"/>
    <mergeCell ref="C8:C10"/>
    <mergeCell ref="D8:D10"/>
    <mergeCell ref="F8:F10"/>
    <mergeCell ref="R8:R10"/>
    <mergeCell ref="O8:O10"/>
    <mergeCell ref="H8:H10"/>
    <mergeCell ref="G8:G10"/>
    <mergeCell ref="P8:P10"/>
    <mergeCell ref="N8:N10"/>
    <mergeCell ref="M8:M10"/>
    <mergeCell ref="L8:L10"/>
    <mergeCell ref="K8:K10"/>
    <mergeCell ref="J8:J10"/>
    <mergeCell ref="I8:I10"/>
    <mergeCell ref="T7:V7"/>
    <mergeCell ref="T6:V6"/>
    <mergeCell ref="A3:P3"/>
    <mergeCell ref="T2:V2"/>
    <mergeCell ref="T3:V3"/>
    <mergeCell ref="T4:V4"/>
    <mergeCell ref="T5:V5"/>
    <mergeCell ref="A4:P4"/>
    <mergeCell ref="B6:L6"/>
    <mergeCell ref="N6:P6"/>
    <mergeCell ref="H5:J5"/>
  </mergeCells>
  <phoneticPr fontId="1"/>
  <conditionalFormatting sqref="H5:J5">
    <cfRule type="cellIs" dxfId="7" priority="3" operator="equal">
      <formula>"退職日変更あり"</formula>
    </cfRule>
  </conditionalFormatting>
  <dataValidations xWindow="476" yWindow="406" count="22">
    <dataValidation type="list" allowBlank="1" showInputMessage="1" showErrorMessage="1" prompt="「有」「無」のどちらかを必ず選択してください。" sqref="J11:J85" xr:uid="{00000000-0002-0000-0200-000000000000}">
      <formula1>$J$100:$J$101</formula1>
    </dataValidation>
    <dataValidation type="list" allowBlank="1" showInputMessage="1" showErrorMessage="1" prompt="「正」は正規職員、「パート」は正規職員以外（他のエクセルファイルからの貼り付けの際は、「パート」は全角でお願いします。）" sqref="C11:C85" xr:uid="{00000000-0002-0000-0200-000002000000}">
      <formula1>$C$100:$C$101</formula1>
    </dataValidation>
    <dataValidation type="list" errorStyle="warning" allowBlank="1" showInputMessage="1" showErrorMessage="1" sqref="WWD983109:WWD983133 WMH983109:WMH983133 WCL983109:WCL983133 VSP983109:VSP983133 VIT983109:VIT983133 UYX983109:UYX983133 UPB983109:UPB983133 UFF983109:UFF983133 TVJ983109:TVJ983133 TLN983109:TLN983133 TBR983109:TBR983133 SRV983109:SRV983133 SHZ983109:SHZ983133 RYD983109:RYD983133 ROH983109:ROH983133 REL983109:REL983133 QUP983109:QUP983133 QKT983109:QKT983133 QAX983109:QAX983133 PRB983109:PRB983133 PHF983109:PHF983133 OXJ983109:OXJ983133 ONN983109:ONN983133 ODR983109:ODR983133 NTV983109:NTV983133 NJZ983109:NJZ983133 NAD983109:NAD983133 MQH983109:MQH983133 MGL983109:MGL983133 LWP983109:LWP983133 LMT983109:LMT983133 LCX983109:LCX983133 KTB983109:KTB983133 KJF983109:KJF983133 JZJ983109:JZJ983133 JPN983109:JPN983133 JFR983109:JFR983133 IVV983109:IVV983133 ILZ983109:ILZ983133 ICD983109:ICD983133 HSH983109:HSH983133 HIL983109:HIL983133 GYP983109:GYP983133 GOT983109:GOT983133 GEX983109:GEX983133 FVB983109:FVB983133 FLF983109:FLF983133 FBJ983109:FBJ983133 ERN983109:ERN983133 EHR983109:EHR983133 DXV983109:DXV983133 DNZ983109:DNZ983133 DED983109:DED983133 CUH983109:CUH983133 CKL983109:CKL983133 CAP983109:CAP983133 BQT983109:BQT983133 BGX983109:BGX983133 AXB983109:AXB983133 ANF983109:ANF983133 ADJ983109:ADJ983133 TN983109:TN983133 JR983109:JR983133 J983109:J983133 WWD917573:WWD917597 WMH917573:WMH917597 WCL917573:WCL917597 VSP917573:VSP917597 VIT917573:VIT917597 UYX917573:UYX917597 UPB917573:UPB917597 UFF917573:UFF917597 TVJ917573:TVJ917597 TLN917573:TLN917597 TBR917573:TBR917597 SRV917573:SRV917597 SHZ917573:SHZ917597 RYD917573:RYD917597 ROH917573:ROH917597 REL917573:REL917597 QUP917573:QUP917597 QKT917573:QKT917597 QAX917573:QAX917597 PRB917573:PRB917597 PHF917573:PHF917597 OXJ917573:OXJ917597 ONN917573:ONN917597 ODR917573:ODR917597 NTV917573:NTV917597 NJZ917573:NJZ917597 NAD917573:NAD917597 MQH917573:MQH917597 MGL917573:MGL917597 LWP917573:LWP917597 LMT917573:LMT917597 LCX917573:LCX917597 KTB917573:KTB917597 KJF917573:KJF917597 JZJ917573:JZJ917597 JPN917573:JPN917597 JFR917573:JFR917597 IVV917573:IVV917597 ILZ917573:ILZ917597 ICD917573:ICD917597 HSH917573:HSH917597 HIL917573:HIL917597 GYP917573:GYP917597 GOT917573:GOT917597 GEX917573:GEX917597 FVB917573:FVB917597 FLF917573:FLF917597 FBJ917573:FBJ917597 ERN917573:ERN917597 EHR917573:EHR917597 DXV917573:DXV917597 DNZ917573:DNZ917597 DED917573:DED917597 CUH917573:CUH917597 CKL917573:CKL917597 CAP917573:CAP917597 BQT917573:BQT917597 BGX917573:BGX917597 AXB917573:AXB917597 ANF917573:ANF917597 ADJ917573:ADJ917597 TN917573:TN917597 JR917573:JR917597 J917573:J917597 WWD852037:WWD852061 WMH852037:WMH852061 WCL852037:WCL852061 VSP852037:VSP852061 VIT852037:VIT852061 UYX852037:UYX852061 UPB852037:UPB852061 UFF852037:UFF852061 TVJ852037:TVJ852061 TLN852037:TLN852061 TBR852037:TBR852061 SRV852037:SRV852061 SHZ852037:SHZ852061 RYD852037:RYD852061 ROH852037:ROH852061 REL852037:REL852061 QUP852037:QUP852061 QKT852037:QKT852061 QAX852037:QAX852061 PRB852037:PRB852061 PHF852037:PHF852061 OXJ852037:OXJ852061 ONN852037:ONN852061 ODR852037:ODR852061 NTV852037:NTV852061 NJZ852037:NJZ852061 NAD852037:NAD852061 MQH852037:MQH852061 MGL852037:MGL852061 LWP852037:LWP852061 LMT852037:LMT852061 LCX852037:LCX852061 KTB852037:KTB852061 KJF852037:KJF852061 JZJ852037:JZJ852061 JPN852037:JPN852061 JFR852037:JFR852061 IVV852037:IVV852061 ILZ852037:ILZ852061 ICD852037:ICD852061 HSH852037:HSH852061 HIL852037:HIL852061 GYP852037:GYP852061 GOT852037:GOT852061 GEX852037:GEX852061 FVB852037:FVB852061 FLF852037:FLF852061 FBJ852037:FBJ852061 ERN852037:ERN852061 EHR852037:EHR852061 DXV852037:DXV852061 DNZ852037:DNZ852061 DED852037:DED852061 CUH852037:CUH852061 CKL852037:CKL852061 CAP852037:CAP852061 BQT852037:BQT852061 BGX852037:BGX852061 AXB852037:AXB852061 ANF852037:ANF852061 ADJ852037:ADJ852061 TN852037:TN852061 JR852037:JR852061 J852037:J852061 WWD786501:WWD786525 WMH786501:WMH786525 WCL786501:WCL786525 VSP786501:VSP786525 VIT786501:VIT786525 UYX786501:UYX786525 UPB786501:UPB786525 UFF786501:UFF786525 TVJ786501:TVJ786525 TLN786501:TLN786525 TBR786501:TBR786525 SRV786501:SRV786525 SHZ786501:SHZ786525 RYD786501:RYD786525 ROH786501:ROH786525 REL786501:REL786525 QUP786501:QUP786525 QKT786501:QKT786525 QAX786501:QAX786525 PRB786501:PRB786525 PHF786501:PHF786525 OXJ786501:OXJ786525 ONN786501:ONN786525 ODR786501:ODR786525 NTV786501:NTV786525 NJZ786501:NJZ786525 NAD786501:NAD786525 MQH786501:MQH786525 MGL786501:MGL786525 LWP786501:LWP786525 LMT786501:LMT786525 LCX786501:LCX786525 KTB786501:KTB786525 KJF786501:KJF786525 JZJ786501:JZJ786525 JPN786501:JPN786525 JFR786501:JFR786525 IVV786501:IVV786525 ILZ786501:ILZ786525 ICD786501:ICD786525 HSH786501:HSH786525 HIL786501:HIL786525 GYP786501:GYP786525 GOT786501:GOT786525 GEX786501:GEX786525 FVB786501:FVB786525 FLF786501:FLF786525 FBJ786501:FBJ786525 ERN786501:ERN786525 EHR786501:EHR786525 DXV786501:DXV786525 DNZ786501:DNZ786525 DED786501:DED786525 CUH786501:CUH786525 CKL786501:CKL786525 CAP786501:CAP786525 BQT786501:BQT786525 BGX786501:BGX786525 AXB786501:AXB786525 ANF786501:ANF786525 ADJ786501:ADJ786525 TN786501:TN786525 JR786501:JR786525 J786501:J786525 WWD720965:WWD720989 WMH720965:WMH720989 WCL720965:WCL720989 VSP720965:VSP720989 VIT720965:VIT720989 UYX720965:UYX720989 UPB720965:UPB720989 UFF720965:UFF720989 TVJ720965:TVJ720989 TLN720965:TLN720989 TBR720965:TBR720989 SRV720965:SRV720989 SHZ720965:SHZ720989 RYD720965:RYD720989 ROH720965:ROH720989 REL720965:REL720989 QUP720965:QUP720989 QKT720965:QKT720989 QAX720965:QAX720989 PRB720965:PRB720989 PHF720965:PHF720989 OXJ720965:OXJ720989 ONN720965:ONN720989 ODR720965:ODR720989 NTV720965:NTV720989 NJZ720965:NJZ720989 NAD720965:NAD720989 MQH720965:MQH720989 MGL720965:MGL720989 LWP720965:LWP720989 LMT720965:LMT720989 LCX720965:LCX720989 KTB720965:KTB720989 KJF720965:KJF720989 JZJ720965:JZJ720989 JPN720965:JPN720989 JFR720965:JFR720989 IVV720965:IVV720989 ILZ720965:ILZ720989 ICD720965:ICD720989 HSH720965:HSH720989 HIL720965:HIL720989 GYP720965:GYP720989 GOT720965:GOT720989 GEX720965:GEX720989 FVB720965:FVB720989 FLF720965:FLF720989 FBJ720965:FBJ720989 ERN720965:ERN720989 EHR720965:EHR720989 DXV720965:DXV720989 DNZ720965:DNZ720989 DED720965:DED720989 CUH720965:CUH720989 CKL720965:CKL720989 CAP720965:CAP720989 BQT720965:BQT720989 BGX720965:BGX720989 AXB720965:AXB720989 ANF720965:ANF720989 ADJ720965:ADJ720989 TN720965:TN720989 JR720965:JR720989 J720965:J720989 WWD655429:WWD655453 WMH655429:WMH655453 WCL655429:WCL655453 VSP655429:VSP655453 VIT655429:VIT655453 UYX655429:UYX655453 UPB655429:UPB655453 UFF655429:UFF655453 TVJ655429:TVJ655453 TLN655429:TLN655453 TBR655429:TBR655453 SRV655429:SRV655453 SHZ655429:SHZ655453 RYD655429:RYD655453 ROH655429:ROH655453 REL655429:REL655453 QUP655429:QUP655453 QKT655429:QKT655453 QAX655429:QAX655453 PRB655429:PRB655453 PHF655429:PHF655453 OXJ655429:OXJ655453 ONN655429:ONN655453 ODR655429:ODR655453 NTV655429:NTV655453 NJZ655429:NJZ655453 NAD655429:NAD655453 MQH655429:MQH655453 MGL655429:MGL655453 LWP655429:LWP655453 LMT655429:LMT655453 LCX655429:LCX655453 KTB655429:KTB655453 KJF655429:KJF655453 JZJ655429:JZJ655453 JPN655429:JPN655453 JFR655429:JFR655453 IVV655429:IVV655453 ILZ655429:ILZ655453 ICD655429:ICD655453 HSH655429:HSH655453 HIL655429:HIL655453 GYP655429:GYP655453 GOT655429:GOT655453 GEX655429:GEX655453 FVB655429:FVB655453 FLF655429:FLF655453 FBJ655429:FBJ655453 ERN655429:ERN655453 EHR655429:EHR655453 DXV655429:DXV655453 DNZ655429:DNZ655453 DED655429:DED655453 CUH655429:CUH655453 CKL655429:CKL655453 CAP655429:CAP655453 BQT655429:BQT655453 BGX655429:BGX655453 AXB655429:AXB655453 ANF655429:ANF655453 ADJ655429:ADJ655453 TN655429:TN655453 JR655429:JR655453 J655429:J655453 WWD589893:WWD589917 WMH589893:WMH589917 WCL589893:WCL589917 VSP589893:VSP589917 VIT589893:VIT589917 UYX589893:UYX589917 UPB589893:UPB589917 UFF589893:UFF589917 TVJ589893:TVJ589917 TLN589893:TLN589917 TBR589893:TBR589917 SRV589893:SRV589917 SHZ589893:SHZ589917 RYD589893:RYD589917 ROH589893:ROH589917 REL589893:REL589917 QUP589893:QUP589917 QKT589893:QKT589917 QAX589893:QAX589917 PRB589893:PRB589917 PHF589893:PHF589917 OXJ589893:OXJ589917 ONN589893:ONN589917 ODR589893:ODR589917 NTV589893:NTV589917 NJZ589893:NJZ589917 NAD589893:NAD589917 MQH589893:MQH589917 MGL589893:MGL589917 LWP589893:LWP589917 LMT589893:LMT589917 LCX589893:LCX589917 KTB589893:KTB589917 KJF589893:KJF589917 JZJ589893:JZJ589917 JPN589893:JPN589917 JFR589893:JFR589917 IVV589893:IVV589917 ILZ589893:ILZ589917 ICD589893:ICD589917 HSH589893:HSH589917 HIL589893:HIL589917 GYP589893:GYP589917 GOT589893:GOT589917 GEX589893:GEX589917 FVB589893:FVB589917 FLF589893:FLF589917 FBJ589893:FBJ589917 ERN589893:ERN589917 EHR589893:EHR589917 DXV589893:DXV589917 DNZ589893:DNZ589917 DED589893:DED589917 CUH589893:CUH589917 CKL589893:CKL589917 CAP589893:CAP589917 BQT589893:BQT589917 BGX589893:BGX589917 AXB589893:AXB589917 ANF589893:ANF589917 ADJ589893:ADJ589917 TN589893:TN589917 JR589893:JR589917 J589893:J589917 WWD524357:WWD524381 WMH524357:WMH524381 WCL524357:WCL524381 VSP524357:VSP524381 VIT524357:VIT524381 UYX524357:UYX524381 UPB524357:UPB524381 UFF524357:UFF524381 TVJ524357:TVJ524381 TLN524357:TLN524381 TBR524357:TBR524381 SRV524357:SRV524381 SHZ524357:SHZ524381 RYD524357:RYD524381 ROH524357:ROH524381 REL524357:REL524381 QUP524357:QUP524381 QKT524357:QKT524381 QAX524357:QAX524381 PRB524357:PRB524381 PHF524357:PHF524381 OXJ524357:OXJ524381 ONN524357:ONN524381 ODR524357:ODR524381 NTV524357:NTV524381 NJZ524357:NJZ524381 NAD524357:NAD524381 MQH524357:MQH524381 MGL524357:MGL524381 LWP524357:LWP524381 LMT524357:LMT524381 LCX524357:LCX524381 KTB524357:KTB524381 KJF524357:KJF524381 JZJ524357:JZJ524381 JPN524357:JPN524381 JFR524357:JFR524381 IVV524357:IVV524381 ILZ524357:ILZ524381 ICD524357:ICD524381 HSH524357:HSH524381 HIL524357:HIL524381 GYP524357:GYP524381 GOT524357:GOT524381 GEX524357:GEX524381 FVB524357:FVB524381 FLF524357:FLF524381 FBJ524357:FBJ524381 ERN524357:ERN524381 EHR524357:EHR524381 DXV524357:DXV524381 DNZ524357:DNZ524381 DED524357:DED524381 CUH524357:CUH524381 CKL524357:CKL524381 CAP524357:CAP524381 BQT524357:BQT524381 BGX524357:BGX524381 AXB524357:AXB524381 ANF524357:ANF524381 ADJ524357:ADJ524381 TN524357:TN524381 JR524357:JR524381 J524357:J524381 WWD458821:WWD458845 WMH458821:WMH458845 WCL458821:WCL458845 VSP458821:VSP458845 VIT458821:VIT458845 UYX458821:UYX458845 UPB458821:UPB458845 UFF458821:UFF458845 TVJ458821:TVJ458845 TLN458821:TLN458845 TBR458821:TBR458845 SRV458821:SRV458845 SHZ458821:SHZ458845 RYD458821:RYD458845 ROH458821:ROH458845 REL458821:REL458845 QUP458821:QUP458845 QKT458821:QKT458845 QAX458821:QAX458845 PRB458821:PRB458845 PHF458821:PHF458845 OXJ458821:OXJ458845 ONN458821:ONN458845 ODR458821:ODR458845 NTV458821:NTV458845 NJZ458821:NJZ458845 NAD458821:NAD458845 MQH458821:MQH458845 MGL458821:MGL458845 LWP458821:LWP458845 LMT458821:LMT458845 LCX458821:LCX458845 KTB458821:KTB458845 KJF458821:KJF458845 JZJ458821:JZJ458845 JPN458821:JPN458845 JFR458821:JFR458845 IVV458821:IVV458845 ILZ458821:ILZ458845 ICD458821:ICD458845 HSH458821:HSH458845 HIL458821:HIL458845 GYP458821:GYP458845 GOT458821:GOT458845 GEX458821:GEX458845 FVB458821:FVB458845 FLF458821:FLF458845 FBJ458821:FBJ458845 ERN458821:ERN458845 EHR458821:EHR458845 DXV458821:DXV458845 DNZ458821:DNZ458845 DED458821:DED458845 CUH458821:CUH458845 CKL458821:CKL458845 CAP458821:CAP458845 BQT458821:BQT458845 BGX458821:BGX458845 AXB458821:AXB458845 ANF458821:ANF458845 ADJ458821:ADJ458845 TN458821:TN458845 JR458821:JR458845 J458821:J458845 WWD393285:WWD393309 WMH393285:WMH393309 WCL393285:WCL393309 VSP393285:VSP393309 VIT393285:VIT393309 UYX393285:UYX393309 UPB393285:UPB393309 UFF393285:UFF393309 TVJ393285:TVJ393309 TLN393285:TLN393309 TBR393285:TBR393309 SRV393285:SRV393309 SHZ393285:SHZ393309 RYD393285:RYD393309 ROH393285:ROH393309 REL393285:REL393309 QUP393285:QUP393309 QKT393285:QKT393309 QAX393285:QAX393309 PRB393285:PRB393309 PHF393285:PHF393309 OXJ393285:OXJ393309 ONN393285:ONN393309 ODR393285:ODR393309 NTV393285:NTV393309 NJZ393285:NJZ393309 NAD393285:NAD393309 MQH393285:MQH393309 MGL393285:MGL393309 LWP393285:LWP393309 LMT393285:LMT393309 LCX393285:LCX393309 KTB393285:KTB393309 KJF393285:KJF393309 JZJ393285:JZJ393309 JPN393285:JPN393309 JFR393285:JFR393309 IVV393285:IVV393309 ILZ393285:ILZ393309 ICD393285:ICD393309 HSH393285:HSH393309 HIL393285:HIL393309 GYP393285:GYP393309 GOT393285:GOT393309 GEX393285:GEX393309 FVB393285:FVB393309 FLF393285:FLF393309 FBJ393285:FBJ393309 ERN393285:ERN393309 EHR393285:EHR393309 DXV393285:DXV393309 DNZ393285:DNZ393309 DED393285:DED393309 CUH393285:CUH393309 CKL393285:CKL393309 CAP393285:CAP393309 BQT393285:BQT393309 BGX393285:BGX393309 AXB393285:AXB393309 ANF393285:ANF393309 ADJ393285:ADJ393309 TN393285:TN393309 JR393285:JR393309 J393285:J393309 WWD327749:WWD327773 WMH327749:WMH327773 WCL327749:WCL327773 VSP327749:VSP327773 VIT327749:VIT327773 UYX327749:UYX327773 UPB327749:UPB327773 UFF327749:UFF327773 TVJ327749:TVJ327773 TLN327749:TLN327773 TBR327749:TBR327773 SRV327749:SRV327773 SHZ327749:SHZ327773 RYD327749:RYD327773 ROH327749:ROH327773 REL327749:REL327773 QUP327749:QUP327773 QKT327749:QKT327773 QAX327749:QAX327773 PRB327749:PRB327773 PHF327749:PHF327773 OXJ327749:OXJ327773 ONN327749:ONN327773 ODR327749:ODR327773 NTV327749:NTV327773 NJZ327749:NJZ327773 NAD327749:NAD327773 MQH327749:MQH327773 MGL327749:MGL327773 LWP327749:LWP327773 LMT327749:LMT327773 LCX327749:LCX327773 KTB327749:KTB327773 KJF327749:KJF327773 JZJ327749:JZJ327773 JPN327749:JPN327773 JFR327749:JFR327773 IVV327749:IVV327773 ILZ327749:ILZ327773 ICD327749:ICD327773 HSH327749:HSH327773 HIL327749:HIL327773 GYP327749:GYP327773 GOT327749:GOT327773 GEX327749:GEX327773 FVB327749:FVB327773 FLF327749:FLF327773 FBJ327749:FBJ327773 ERN327749:ERN327773 EHR327749:EHR327773 DXV327749:DXV327773 DNZ327749:DNZ327773 DED327749:DED327773 CUH327749:CUH327773 CKL327749:CKL327773 CAP327749:CAP327773 BQT327749:BQT327773 BGX327749:BGX327773 AXB327749:AXB327773 ANF327749:ANF327773 ADJ327749:ADJ327773 TN327749:TN327773 JR327749:JR327773 J327749:J327773 WWD262213:WWD262237 WMH262213:WMH262237 WCL262213:WCL262237 VSP262213:VSP262237 VIT262213:VIT262237 UYX262213:UYX262237 UPB262213:UPB262237 UFF262213:UFF262237 TVJ262213:TVJ262237 TLN262213:TLN262237 TBR262213:TBR262237 SRV262213:SRV262237 SHZ262213:SHZ262237 RYD262213:RYD262237 ROH262213:ROH262237 REL262213:REL262237 QUP262213:QUP262237 QKT262213:QKT262237 QAX262213:QAX262237 PRB262213:PRB262237 PHF262213:PHF262237 OXJ262213:OXJ262237 ONN262213:ONN262237 ODR262213:ODR262237 NTV262213:NTV262237 NJZ262213:NJZ262237 NAD262213:NAD262237 MQH262213:MQH262237 MGL262213:MGL262237 LWP262213:LWP262237 LMT262213:LMT262237 LCX262213:LCX262237 KTB262213:KTB262237 KJF262213:KJF262237 JZJ262213:JZJ262237 JPN262213:JPN262237 JFR262213:JFR262237 IVV262213:IVV262237 ILZ262213:ILZ262237 ICD262213:ICD262237 HSH262213:HSH262237 HIL262213:HIL262237 GYP262213:GYP262237 GOT262213:GOT262237 GEX262213:GEX262237 FVB262213:FVB262237 FLF262213:FLF262237 FBJ262213:FBJ262237 ERN262213:ERN262237 EHR262213:EHR262237 DXV262213:DXV262237 DNZ262213:DNZ262237 DED262213:DED262237 CUH262213:CUH262237 CKL262213:CKL262237 CAP262213:CAP262237 BQT262213:BQT262237 BGX262213:BGX262237 AXB262213:AXB262237 ANF262213:ANF262237 ADJ262213:ADJ262237 TN262213:TN262237 JR262213:JR262237 J262213:J262237 WWD196677:WWD196701 WMH196677:WMH196701 WCL196677:WCL196701 VSP196677:VSP196701 VIT196677:VIT196701 UYX196677:UYX196701 UPB196677:UPB196701 UFF196677:UFF196701 TVJ196677:TVJ196701 TLN196677:TLN196701 TBR196677:TBR196701 SRV196677:SRV196701 SHZ196677:SHZ196701 RYD196677:RYD196701 ROH196677:ROH196701 REL196677:REL196701 QUP196677:QUP196701 QKT196677:QKT196701 QAX196677:QAX196701 PRB196677:PRB196701 PHF196677:PHF196701 OXJ196677:OXJ196701 ONN196677:ONN196701 ODR196677:ODR196701 NTV196677:NTV196701 NJZ196677:NJZ196701 NAD196677:NAD196701 MQH196677:MQH196701 MGL196677:MGL196701 LWP196677:LWP196701 LMT196677:LMT196701 LCX196677:LCX196701 KTB196677:KTB196701 KJF196677:KJF196701 JZJ196677:JZJ196701 JPN196677:JPN196701 JFR196677:JFR196701 IVV196677:IVV196701 ILZ196677:ILZ196701 ICD196677:ICD196701 HSH196677:HSH196701 HIL196677:HIL196701 GYP196677:GYP196701 GOT196677:GOT196701 GEX196677:GEX196701 FVB196677:FVB196701 FLF196677:FLF196701 FBJ196677:FBJ196701 ERN196677:ERN196701 EHR196677:EHR196701 DXV196677:DXV196701 DNZ196677:DNZ196701 DED196677:DED196701 CUH196677:CUH196701 CKL196677:CKL196701 CAP196677:CAP196701 BQT196677:BQT196701 BGX196677:BGX196701 AXB196677:AXB196701 ANF196677:ANF196701 ADJ196677:ADJ196701 TN196677:TN196701 JR196677:JR196701 J196677:J196701 WWD131141:WWD131165 WMH131141:WMH131165 WCL131141:WCL131165 VSP131141:VSP131165 VIT131141:VIT131165 UYX131141:UYX131165 UPB131141:UPB131165 UFF131141:UFF131165 TVJ131141:TVJ131165 TLN131141:TLN131165 TBR131141:TBR131165 SRV131141:SRV131165 SHZ131141:SHZ131165 RYD131141:RYD131165 ROH131141:ROH131165 REL131141:REL131165 QUP131141:QUP131165 QKT131141:QKT131165 QAX131141:QAX131165 PRB131141:PRB131165 PHF131141:PHF131165 OXJ131141:OXJ131165 ONN131141:ONN131165 ODR131141:ODR131165 NTV131141:NTV131165 NJZ131141:NJZ131165 NAD131141:NAD131165 MQH131141:MQH131165 MGL131141:MGL131165 LWP131141:LWP131165 LMT131141:LMT131165 LCX131141:LCX131165 KTB131141:KTB131165 KJF131141:KJF131165 JZJ131141:JZJ131165 JPN131141:JPN131165 JFR131141:JFR131165 IVV131141:IVV131165 ILZ131141:ILZ131165 ICD131141:ICD131165 HSH131141:HSH131165 HIL131141:HIL131165 GYP131141:GYP131165 GOT131141:GOT131165 GEX131141:GEX131165 FVB131141:FVB131165 FLF131141:FLF131165 FBJ131141:FBJ131165 ERN131141:ERN131165 EHR131141:EHR131165 DXV131141:DXV131165 DNZ131141:DNZ131165 DED131141:DED131165 CUH131141:CUH131165 CKL131141:CKL131165 CAP131141:CAP131165 BQT131141:BQT131165 BGX131141:BGX131165 AXB131141:AXB131165 ANF131141:ANF131165 ADJ131141:ADJ131165 TN131141:TN131165 JR131141:JR131165 J131141:J131165 WWD65605:WWD65629 WMH65605:WMH65629 WCL65605:WCL65629 VSP65605:VSP65629 VIT65605:VIT65629 UYX65605:UYX65629 UPB65605:UPB65629 UFF65605:UFF65629 TVJ65605:TVJ65629 TLN65605:TLN65629 TBR65605:TBR65629 SRV65605:SRV65629 SHZ65605:SHZ65629 RYD65605:RYD65629 ROH65605:ROH65629 REL65605:REL65629 QUP65605:QUP65629 QKT65605:QKT65629 QAX65605:QAX65629 PRB65605:PRB65629 PHF65605:PHF65629 OXJ65605:OXJ65629 ONN65605:ONN65629 ODR65605:ODR65629 NTV65605:NTV65629 NJZ65605:NJZ65629 NAD65605:NAD65629 MQH65605:MQH65629 MGL65605:MGL65629 LWP65605:LWP65629 LMT65605:LMT65629 LCX65605:LCX65629 KTB65605:KTB65629 KJF65605:KJF65629 JZJ65605:JZJ65629 JPN65605:JPN65629 JFR65605:JFR65629 IVV65605:IVV65629 ILZ65605:ILZ65629 ICD65605:ICD65629 HSH65605:HSH65629 HIL65605:HIL65629 GYP65605:GYP65629 GOT65605:GOT65629 GEX65605:GEX65629 FVB65605:FVB65629 FLF65605:FLF65629 FBJ65605:FBJ65629 ERN65605:ERN65629 EHR65605:EHR65629 DXV65605:DXV65629 DNZ65605:DNZ65629 DED65605:DED65629 CUH65605:CUH65629 CKL65605:CKL65629 CAP65605:CAP65629 BQT65605:BQT65629 BGX65605:BGX65629 AXB65605:AXB65629 ANF65605:ANF65629 ADJ65605:ADJ65629 TN65605:TN65629 JR65605:JR65629 J65605:J65629 WMH11:WMH35 WCL11:WCL35 VSP11:VSP35 VIT11:VIT35 UYX11:UYX35 UPB11:UPB35 UFF11:UFF35 TVJ11:TVJ35 TLN11:TLN35 TBR11:TBR35 SRV11:SRV35 SHZ11:SHZ35 RYD11:RYD35 ROH11:ROH35 REL11:REL35 QUP11:QUP35 QKT11:QKT35 QAX11:QAX35 PRB11:PRB35 PHF11:PHF35 OXJ11:OXJ35 ONN11:ONN35 ODR11:ODR35 NTV11:NTV35 NJZ11:NJZ35 NAD11:NAD35 MQH11:MQH35 MGL11:MGL35 LWP11:LWP35 LMT11:LMT35 LCX11:LCX35 KTB11:KTB35 KJF11:KJF35 JZJ11:JZJ35 JPN11:JPN35 JFR11:JFR35 IVV11:IVV35 ILZ11:ILZ35 ICD11:ICD35 HSH11:HSH35 HIL11:HIL35 GYP11:GYP35 GOT11:GOT35 GEX11:GEX35 FVB11:FVB35 FLF11:FLF35 FBJ11:FBJ35 ERN11:ERN35 EHR11:EHR35 DXV11:DXV35 DNZ11:DNZ35 DED11:DED35 CUH11:CUH35 CKL11:CKL35 CAP11:CAP35 BQT11:BQT35 BGX11:BGX35 AXB11:AXB35 ANF11:ANF35 ADJ11:ADJ35 TN11:TN35 JR11:JR35 WWD11:WWD35" xr:uid="{00000000-0002-0000-0200-000005000000}">
      <formula1>$J$100:$J$101</formula1>
    </dataValidation>
    <dataValidation type="list" errorStyle="warning" allowBlank="1" showInputMessage="1" showErrorMessage="1" sqref="WWB983109:WWB983133 H11:H85 WMF983109:WMF983133 WCJ983109:WCJ983133 VSN983109:VSN983133 VIR983109:VIR983133 UYV983109:UYV983133 UOZ983109:UOZ983133 UFD983109:UFD983133 TVH983109:TVH983133 TLL983109:TLL983133 TBP983109:TBP983133 SRT983109:SRT983133 SHX983109:SHX983133 RYB983109:RYB983133 ROF983109:ROF983133 REJ983109:REJ983133 QUN983109:QUN983133 QKR983109:QKR983133 QAV983109:QAV983133 PQZ983109:PQZ983133 PHD983109:PHD983133 OXH983109:OXH983133 ONL983109:ONL983133 ODP983109:ODP983133 NTT983109:NTT983133 NJX983109:NJX983133 NAB983109:NAB983133 MQF983109:MQF983133 MGJ983109:MGJ983133 LWN983109:LWN983133 LMR983109:LMR983133 LCV983109:LCV983133 KSZ983109:KSZ983133 KJD983109:KJD983133 JZH983109:JZH983133 JPL983109:JPL983133 JFP983109:JFP983133 IVT983109:IVT983133 ILX983109:ILX983133 ICB983109:ICB983133 HSF983109:HSF983133 HIJ983109:HIJ983133 GYN983109:GYN983133 GOR983109:GOR983133 GEV983109:GEV983133 FUZ983109:FUZ983133 FLD983109:FLD983133 FBH983109:FBH983133 ERL983109:ERL983133 EHP983109:EHP983133 DXT983109:DXT983133 DNX983109:DNX983133 DEB983109:DEB983133 CUF983109:CUF983133 CKJ983109:CKJ983133 CAN983109:CAN983133 BQR983109:BQR983133 BGV983109:BGV983133 AWZ983109:AWZ983133 AND983109:AND983133 ADH983109:ADH983133 TL983109:TL983133 JP983109:JP983133 H983109:H983133 WWB917573:WWB917597 WMF917573:WMF917597 WCJ917573:WCJ917597 VSN917573:VSN917597 VIR917573:VIR917597 UYV917573:UYV917597 UOZ917573:UOZ917597 UFD917573:UFD917597 TVH917573:TVH917597 TLL917573:TLL917597 TBP917573:TBP917597 SRT917573:SRT917597 SHX917573:SHX917597 RYB917573:RYB917597 ROF917573:ROF917597 REJ917573:REJ917597 QUN917573:QUN917597 QKR917573:QKR917597 QAV917573:QAV917597 PQZ917573:PQZ917597 PHD917573:PHD917597 OXH917573:OXH917597 ONL917573:ONL917597 ODP917573:ODP917597 NTT917573:NTT917597 NJX917573:NJX917597 NAB917573:NAB917597 MQF917573:MQF917597 MGJ917573:MGJ917597 LWN917573:LWN917597 LMR917573:LMR917597 LCV917573:LCV917597 KSZ917573:KSZ917597 KJD917573:KJD917597 JZH917573:JZH917597 JPL917573:JPL917597 JFP917573:JFP917597 IVT917573:IVT917597 ILX917573:ILX917597 ICB917573:ICB917597 HSF917573:HSF917597 HIJ917573:HIJ917597 GYN917573:GYN917597 GOR917573:GOR917597 GEV917573:GEV917597 FUZ917573:FUZ917597 FLD917573:FLD917597 FBH917573:FBH917597 ERL917573:ERL917597 EHP917573:EHP917597 DXT917573:DXT917597 DNX917573:DNX917597 DEB917573:DEB917597 CUF917573:CUF917597 CKJ917573:CKJ917597 CAN917573:CAN917597 BQR917573:BQR917597 BGV917573:BGV917597 AWZ917573:AWZ917597 AND917573:AND917597 ADH917573:ADH917597 TL917573:TL917597 JP917573:JP917597 H917573:H917597 WWB852037:WWB852061 WMF852037:WMF852061 WCJ852037:WCJ852061 VSN852037:VSN852061 VIR852037:VIR852061 UYV852037:UYV852061 UOZ852037:UOZ852061 UFD852037:UFD852061 TVH852037:TVH852061 TLL852037:TLL852061 TBP852037:TBP852061 SRT852037:SRT852061 SHX852037:SHX852061 RYB852037:RYB852061 ROF852037:ROF852061 REJ852037:REJ852061 QUN852037:QUN852061 QKR852037:QKR852061 QAV852037:QAV852061 PQZ852037:PQZ852061 PHD852037:PHD852061 OXH852037:OXH852061 ONL852037:ONL852061 ODP852037:ODP852061 NTT852037:NTT852061 NJX852037:NJX852061 NAB852037:NAB852061 MQF852037:MQF852061 MGJ852037:MGJ852061 LWN852037:LWN852061 LMR852037:LMR852061 LCV852037:LCV852061 KSZ852037:KSZ852061 KJD852037:KJD852061 JZH852037:JZH852061 JPL852037:JPL852061 JFP852037:JFP852061 IVT852037:IVT852061 ILX852037:ILX852061 ICB852037:ICB852061 HSF852037:HSF852061 HIJ852037:HIJ852061 GYN852037:GYN852061 GOR852037:GOR852061 GEV852037:GEV852061 FUZ852037:FUZ852061 FLD852037:FLD852061 FBH852037:FBH852061 ERL852037:ERL852061 EHP852037:EHP852061 DXT852037:DXT852061 DNX852037:DNX852061 DEB852037:DEB852061 CUF852037:CUF852061 CKJ852037:CKJ852061 CAN852037:CAN852061 BQR852037:BQR852061 BGV852037:BGV852061 AWZ852037:AWZ852061 AND852037:AND852061 ADH852037:ADH852061 TL852037:TL852061 JP852037:JP852061 H852037:H852061 WWB786501:WWB786525 WMF786501:WMF786525 WCJ786501:WCJ786525 VSN786501:VSN786525 VIR786501:VIR786525 UYV786501:UYV786525 UOZ786501:UOZ786525 UFD786501:UFD786525 TVH786501:TVH786525 TLL786501:TLL786525 TBP786501:TBP786525 SRT786501:SRT786525 SHX786501:SHX786525 RYB786501:RYB786525 ROF786501:ROF786525 REJ786501:REJ786525 QUN786501:QUN786525 QKR786501:QKR786525 QAV786501:QAV786525 PQZ786501:PQZ786525 PHD786501:PHD786525 OXH786501:OXH786525 ONL786501:ONL786525 ODP786501:ODP786525 NTT786501:NTT786525 NJX786501:NJX786525 NAB786501:NAB786525 MQF786501:MQF786525 MGJ786501:MGJ786525 LWN786501:LWN786525 LMR786501:LMR786525 LCV786501:LCV786525 KSZ786501:KSZ786525 KJD786501:KJD786525 JZH786501:JZH786525 JPL786501:JPL786525 JFP786501:JFP786525 IVT786501:IVT786525 ILX786501:ILX786525 ICB786501:ICB786525 HSF786501:HSF786525 HIJ786501:HIJ786525 GYN786501:GYN786525 GOR786501:GOR786525 GEV786501:GEV786525 FUZ786501:FUZ786525 FLD786501:FLD786525 FBH786501:FBH786525 ERL786501:ERL786525 EHP786501:EHP786525 DXT786501:DXT786525 DNX786501:DNX786525 DEB786501:DEB786525 CUF786501:CUF786525 CKJ786501:CKJ786525 CAN786501:CAN786525 BQR786501:BQR786525 BGV786501:BGV786525 AWZ786501:AWZ786525 AND786501:AND786525 ADH786501:ADH786525 TL786501:TL786525 JP786501:JP786525 H786501:H786525 WWB720965:WWB720989 WMF720965:WMF720989 WCJ720965:WCJ720989 VSN720965:VSN720989 VIR720965:VIR720989 UYV720965:UYV720989 UOZ720965:UOZ720989 UFD720965:UFD720989 TVH720965:TVH720989 TLL720965:TLL720989 TBP720965:TBP720989 SRT720965:SRT720989 SHX720965:SHX720989 RYB720965:RYB720989 ROF720965:ROF720989 REJ720965:REJ720989 QUN720965:QUN720989 QKR720965:QKR720989 QAV720965:QAV720989 PQZ720965:PQZ720989 PHD720965:PHD720989 OXH720965:OXH720989 ONL720965:ONL720989 ODP720965:ODP720989 NTT720965:NTT720989 NJX720965:NJX720989 NAB720965:NAB720989 MQF720965:MQF720989 MGJ720965:MGJ720989 LWN720965:LWN720989 LMR720965:LMR720989 LCV720965:LCV720989 KSZ720965:KSZ720989 KJD720965:KJD720989 JZH720965:JZH720989 JPL720965:JPL720989 JFP720965:JFP720989 IVT720965:IVT720989 ILX720965:ILX720989 ICB720965:ICB720989 HSF720965:HSF720989 HIJ720965:HIJ720989 GYN720965:GYN720989 GOR720965:GOR720989 GEV720965:GEV720989 FUZ720965:FUZ720989 FLD720965:FLD720989 FBH720965:FBH720989 ERL720965:ERL720989 EHP720965:EHP720989 DXT720965:DXT720989 DNX720965:DNX720989 DEB720965:DEB720989 CUF720965:CUF720989 CKJ720965:CKJ720989 CAN720965:CAN720989 BQR720965:BQR720989 BGV720965:BGV720989 AWZ720965:AWZ720989 AND720965:AND720989 ADH720965:ADH720989 TL720965:TL720989 JP720965:JP720989 H720965:H720989 WWB655429:WWB655453 WMF655429:WMF655453 WCJ655429:WCJ655453 VSN655429:VSN655453 VIR655429:VIR655453 UYV655429:UYV655453 UOZ655429:UOZ655453 UFD655429:UFD655453 TVH655429:TVH655453 TLL655429:TLL655453 TBP655429:TBP655453 SRT655429:SRT655453 SHX655429:SHX655453 RYB655429:RYB655453 ROF655429:ROF655453 REJ655429:REJ655453 QUN655429:QUN655453 QKR655429:QKR655453 QAV655429:QAV655453 PQZ655429:PQZ655453 PHD655429:PHD655453 OXH655429:OXH655453 ONL655429:ONL655453 ODP655429:ODP655453 NTT655429:NTT655453 NJX655429:NJX655453 NAB655429:NAB655453 MQF655429:MQF655453 MGJ655429:MGJ655453 LWN655429:LWN655453 LMR655429:LMR655453 LCV655429:LCV655453 KSZ655429:KSZ655453 KJD655429:KJD655453 JZH655429:JZH655453 JPL655429:JPL655453 JFP655429:JFP655453 IVT655429:IVT655453 ILX655429:ILX655453 ICB655429:ICB655453 HSF655429:HSF655453 HIJ655429:HIJ655453 GYN655429:GYN655453 GOR655429:GOR655453 GEV655429:GEV655453 FUZ655429:FUZ655453 FLD655429:FLD655453 FBH655429:FBH655453 ERL655429:ERL655453 EHP655429:EHP655453 DXT655429:DXT655453 DNX655429:DNX655453 DEB655429:DEB655453 CUF655429:CUF655453 CKJ655429:CKJ655453 CAN655429:CAN655453 BQR655429:BQR655453 BGV655429:BGV655453 AWZ655429:AWZ655453 AND655429:AND655453 ADH655429:ADH655453 TL655429:TL655453 JP655429:JP655453 H655429:H655453 WWB589893:WWB589917 WMF589893:WMF589917 WCJ589893:WCJ589917 VSN589893:VSN589917 VIR589893:VIR589917 UYV589893:UYV589917 UOZ589893:UOZ589917 UFD589893:UFD589917 TVH589893:TVH589917 TLL589893:TLL589917 TBP589893:TBP589917 SRT589893:SRT589917 SHX589893:SHX589917 RYB589893:RYB589917 ROF589893:ROF589917 REJ589893:REJ589917 QUN589893:QUN589917 QKR589893:QKR589917 QAV589893:QAV589917 PQZ589893:PQZ589917 PHD589893:PHD589917 OXH589893:OXH589917 ONL589893:ONL589917 ODP589893:ODP589917 NTT589893:NTT589917 NJX589893:NJX589917 NAB589893:NAB589917 MQF589893:MQF589917 MGJ589893:MGJ589917 LWN589893:LWN589917 LMR589893:LMR589917 LCV589893:LCV589917 KSZ589893:KSZ589917 KJD589893:KJD589917 JZH589893:JZH589917 JPL589893:JPL589917 JFP589893:JFP589917 IVT589893:IVT589917 ILX589893:ILX589917 ICB589893:ICB589917 HSF589893:HSF589917 HIJ589893:HIJ589917 GYN589893:GYN589917 GOR589893:GOR589917 GEV589893:GEV589917 FUZ589893:FUZ589917 FLD589893:FLD589917 FBH589893:FBH589917 ERL589893:ERL589917 EHP589893:EHP589917 DXT589893:DXT589917 DNX589893:DNX589917 DEB589893:DEB589917 CUF589893:CUF589917 CKJ589893:CKJ589917 CAN589893:CAN589917 BQR589893:BQR589917 BGV589893:BGV589917 AWZ589893:AWZ589917 AND589893:AND589917 ADH589893:ADH589917 TL589893:TL589917 JP589893:JP589917 H589893:H589917 WWB524357:WWB524381 WMF524357:WMF524381 WCJ524357:WCJ524381 VSN524357:VSN524381 VIR524357:VIR524381 UYV524357:UYV524381 UOZ524357:UOZ524381 UFD524357:UFD524381 TVH524357:TVH524381 TLL524357:TLL524381 TBP524357:TBP524381 SRT524357:SRT524381 SHX524357:SHX524381 RYB524357:RYB524381 ROF524357:ROF524381 REJ524357:REJ524381 QUN524357:QUN524381 QKR524357:QKR524381 QAV524357:QAV524381 PQZ524357:PQZ524381 PHD524357:PHD524381 OXH524357:OXH524381 ONL524357:ONL524381 ODP524357:ODP524381 NTT524357:NTT524381 NJX524357:NJX524381 NAB524357:NAB524381 MQF524357:MQF524381 MGJ524357:MGJ524381 LWN524357:LWN524381 LMR524357:LMR524381 LCV524357:LCV524381 KSZ524357:KSZ524381 KJD524357:KJD524381 JZH524357:JZH524381 JPL524357:JPL524381 JFP524357:JFP524381 IVT524357:IVT524381 ILX524357:ILX524381 ICB524357:ICB524381 HSF524357:HSF524381 HIJ524357:HIJ524381 GYN524357:GYN524381 GOR524357:GOR524381 GEV524357:GEV524381 FUZ524357:FUZ524381 FLD524357:FLD524381 FBH524357:FBH524381 ERL524357:ERL524381 EHP524357:EHP524381 DXT524357:DXT524381 DNX524357:DNX524381 DEB524357:DEB524381 CUF524357:CUF524381 CKJ524357:CKJ524381 CAN524357:CAN524381 BQR524357:BQR524381 BGV524357:BGV524381 AWZ524357:AWZ524381 AND524357:AND524381 ADH524357:ADH524381 TL524357:TL524381 JP524357:JP524381 H524357:H524381 WWB458821:WWB458845 WMF458821:WMF458845 WCJ458821:WCJ458845 VSN458821:VSN458845 VIR458821:VIR458845 UYV458821:UYV458845 UOZ458821:UOZ458845 UFD458821:UFD458845 TVH458821:TVH458845 TLL458821:TLL458845 TBP458821:TBP458845 SRT458821:SRT458845 SHX458821:SHX458845 RYB458821:RYB458845 ROF458821:ROF458845 REJ458821:REJ458845 QUN458821:QUN458845 QKR458821:QKR458845 QAV458821:QAV458845 PQZ458821:PQZ458845 PHD458821:PHD458845 OXH458821:OXH458845 ONL458821:ONL458845 ODP458821:ODP458845 NTT458821:NTT458845 NJX458821:NJX458845 NAB458821:NAB458845 MQF458821:MQF458845 MGJ458821:MGJ458845 LWN458821:LWN458845 LMR458821:LMR458845 LCV458821:LCV458845 KSZ458821:KSZ458845 KJD458821:KJD458845 JZH458821:JZH458845 JPL458821:JPL458845 JFP458821:JFP458845 IVT458821:IVT458845 ILX458821:ILX458845 ICB458821:ICB458845 HSF458821:HSF458845 HIJ458821:HIJ458845 GYN458821:GYN458845 GOR458821:GOR458845 GEV458821:GEV458845 FUZ458821:FUZ458845 FLD458821:FLD458845 FBH458821:FBH458845 ERL458821:ERL458845 EHP458821:EHP458845 DXT458821:DXT458845 DNX458821:DNX458845 DEB458821:DEB458845 CUF458821:CUF458845 CKJ458821:CKJ458845 CAN458821:CAN458845 BQR458821:BQR458845 BGV458821:BGV458845 AWZ458821:AWZ458845 AND458821:AND458845 ADH458821:ADH458845 TL458821:TL458845 JP458821:JP458845 H458821:H458845 WWB393285:WWB393309 WMF393285:WMF393309 WCJ393285:WCJ393309 VSN393285:VSN393309 VIR393285:VIR393309 UYV393285:UYV393309 UOZ393285:UOZ393309 UFD393285:UFD393309 TVH393285:TVH393309 TLL393285:TLL393309 TBP393285:TBP393309 SRT393285:SRT393309 SHX393285:SHX393309 RYB393285:RYB393309 ROF393285:ROF393309 REJ393285:REJ393309 QUN393285:QUN393309 QKR393285:QKR393309 QAV393285:QAV393309 PQZ393285:PQZ393309 PHD393285:PHD393309 OXH393285:OXH393309 ONL393285:ONL393309 ODP393285:ODP393309 NTT393285:NTT393309 NJX393285:NJX393309 NAB393285:NAB393309 MQF393285:MQF393309 MGJ393285:MGJ393309 LWN393285:LWN393309 LMR393285:LMR393309 LCV393285:LCV393309 KSZ393285:KSZ393309 KJD393285:KJD393309 JZH393285:JZH393309 JPL393285:JPL393309 JFP393285:JFP393309 IVT393285:IVT393309 ILX393285:ILX393309 ICB393285:ICB393309 HSF393285:HSF393309 HIJ393285:HIJ393309 GYN393285:GYN393309 GOR393285:GOR393309 GEV393285:GEV393309 FUZ393285:FUZ393309 FLD393285:FLD393309 FBH393285:FBH393309 ERL393285:ERL393309 EHP393285:EHP393309 DXT393285:DXT393309 DNX393285:DNX393309 DEB393285:DEB393309 CUF393285:CUF393309 CKJ393285:CKJ393309 CAN393285:CAN393309 BQR393285:BQR393309 BGV393285:BGV393309 AWZ393285:AWZ393309 AND393285:AND393309 ADH393285:ADH393309 TL393285:TL393309 JP393285:JP393309 H393285:H393309 WWB327749:WWB327773 WMF327749:WMF327773 WCJ327749:WCJ327773 VSN327749:VSN327773 VIR327749:VIR327773 UYV327749:UYV327773 UOZ327749:UOZ327773 UFD327749:UFD327773 TVH327749:TVH327773 TLL327749:TLL327773 TBP327749:TBP327773 SRT327749:SRT327773 SHX327749:SHX327773 RYB327749:RYB327773 ROF327749:ROF327773 REJ327749:REJ327773 QUN327749:QUN327773 QKR327749:QKR327773 QAV327749:QAV327773 PQZ327749:PQZ327773 PHD327749:PHD327773 OXH327749:OXH327773 ONL327749:ONL327773 ODP327749:ODP327773 NTT327749:NTT327773 NJX327749:NJX327773 NAB327749:NAB327773 MQF327749:MQF327773 MGJ327749:MGJ327773 LWN327749:LWN327773 LMR327749:LMR327773 LCV327749:LCV327773 KSZ327749:KSZ327773 KJD327749:KJD327773 JZH327749:JZH327773 JPL327749:JPL327773 JFP327749:JFP327773 IVT327749:IVT327773 ILX327749:ILX327773 ICB327749:ICB327773 HSF327749:HSF327773 HIJ327749:HIJ327773 GYN327749:GYN327773 GOR327749:GOR327773 GEV327749:GEV327773 FUZ327749:FUZ327773 FLD327749:FLD327773 FBH327749:FBH327773 ERL327749:ERL327773 EHP327749:EHP327773 DXT327749:DXT327773 DNX327749:DNX327773 DEB327749:DEB327773 CUF327749:CUF327773 CKJ327749:CKJ327773 CAN327749:CAN327773 BQR327749:BQR327773 BGV327749:BGV327773 AWZ327749:AWZ327773 AND327749:AND327773 ADH327749:ADH327773 TL327749:TL327773 JP327749:JP327773 H327749:H327773 WWB262213:WWB262237 WMF262213:WMF262237 WCJ262213:WCJ262237 VSN262213:VSN262237 VIR262213:VIR262237 UYV262213:UYV262237 UOZ262213:UOZ262237 UFD262213:UFD262237 TVH262213:TVH262237 TLL262213:TLL262237 TBP262213:TBP262237 SRT262213:SRT262237 SHX262213:SHX262237 RYB262213:RYB262237 ROF262213:ROF262237 REJ262213:REJ262237 QUN262213:QUN262237 QKR262213:QKR262237 QAV262213:QAV262237 PQZ262213:PQZ262237 PHD262213:PHD262237 OXH262213:OXH262237 ONL262213:ONL262237 ODP262213:ODP262237 NTT262213:NTT262237 NJX262213:NJX262237 NAB262213:NAB262237 MQF262213:MQF262237 MGJ262213:MGJ262237 LWN262213:LWN262237 LMR262213:LMR262237 LCV262213:LCV262237 KSZ262213:KSZ262237 KJD262213:KJD262237 JZH262213:JZH262237 JPL262213:JPL262237 JFP262213:JFP262237 IVT262213:IVT262237 ILX262213:ILX262237 ICB262213:ICB262237 HSF262213:HSF262237 HIJ262213:HIJ262237 GYN262213:GYN262237 GOR262213:GOR262237 GEV262213:GEV262237 FUZ262213:FUZ262237 FLD262213:FLD262237 FBH262213:FBH262237 ERL262213:ERL262237 EHP262213:EHP262237 DXT262213:DXT262237 DNX262213:DNX262237 DEB262213:DEB262237 CUF262213:CUF262237 CKJ262213:CKJ262237 CAN262213:CAN262237 BQR262213:BQR262237 BGV262213:BGV262237 AWZ262213:AWZ262237 AND262213:AND262237 ADH262213:ADH262237 TL262213:TL262237 JP262213:JP262237 H262213:H262237 WWB196677:WWB196701 WMF196677:WMF196701 WCJ196677:WCJ196701 VSN196677:VSN196701 VIR196677:VIR196701 UYV196677:UYV196701 UOZ196677:UOZ196701 UFD196677:UFD196701 TVH196677:TVH196701 TLL196677:TLL196701 TBP196677:TBP196701 SRT196677:SRT196701 SHX196677:SHX196701 RYB196677:RYB196701 ROF196677:ROF196701 REJ196677:REJ196701 QUN196677:QUN196701 QKR196677:QKR196701 QAV196677:QAV196701 PQZ196677:PQZ196701 PHD196677:PHD196701 OXH196677:OXH196701 ONL196677:ONL196701 ODP196677:ODP196701 NTT196677:NTT196701 NJX196677:NJX196701 NAB196677:NAB196701 MQF196677:MQF196701 MGJ196677:MGJ196701 LWN196677:LWN196701 LMR196677:LMR196701 LCV196677:LCV196701 KSZ196677:KSZ196701 KJD196677:KJD196701 JZH196677:JZH196701 JPL196677:JPL196701 JFP196677:JFP196701 IVT196677:IVT196701 ILX196677:ILX196701 ICB196677:ICB196701 HSF196677:HSF196701 HIJ196677:HIJ196701 GYN196677:GYN196701 GOR196677:GOR196701 GEV196677:GEV196701 FUZ196677:FUZ196701 FLD196677:FLD196701 FBH196677:FBH196701 ERL196677:ERL196701 EHP196677:EHP196701 DXT196677:DXT196701 DNX196677:DNX196701 DEB196677:DEB196701 CUF196677:CUF196701 CKJ196677:CKJ196701 CAN196677:CAN196701 BQR196677:BQR196701 BGV196677:BGV196701 AWZ196677:AWZ196701 AND196677:AND196701 ADH196677:ADH196701 TL196677:TL196701 JP196677:JP196701 H196677:H196701 WWB131141:WWB131165 WMF131141:WMF131165 WCJ131141:WCJ131165 VSN131141:VSN131165 VIR131141:VIR131165 UYV131141:UYV131165 UOZ131141:UOZ131165 UFD131141:UFD131165 TVH131141:TVH131165 TLL131141:TLL131165 TBP131141:TBP131165 SRT131141:SRT131165 SHX131141:SHX131165 RYB131141:RYB131165 ROF131141:ROF131165 REJ131141:REJ131165 QUN131141:QUN131165 QKR131141:QKR131165 QAV131141:QAV131165 PQZ131141:PQZ131165 PHD131141:PHD131165 OXH131141:OXH131165 ONL131141:ONL131165 ODP131141:ODP131165 NTT131141:NTT131165 NJX131141:NJX131165 NAB131141:NAB131165 MQF131141:MQF131165 MGJ131141:MGJ131165 LWN131141:LWN131165 LMR131141:LMR131165 LCV131141:LCV131165 KSZ131141:KSZ131165 KJD131141:KJD131165 JZH131141:JZH131165 JPL131141:JPL131165 JFP131141:JFP131165 IVT131141:IVT131165 ILX131141:ILX131165 ICB131141:ICB131165 HSF131141:HSF131165 HIJ131141:HIJ131165 GYN131141:GYN131165 GOR131141:GOR131165 GEV131141:GEV131165 FUZ131141:FUZ131165 FLD131141:FLD131165 FBH131141:FBH131165 ERL131141:ERL131165 EHP131141:EHP131165 DXT131141:DXT131165 DNX131141:DNX131165 DEB131141:DEB131165 CUF131141:CUF131165 CKJ131141:CKJ131165 CAN131141:CAN131165 BQR131141:BQR131165 BGV131141:BGV131165 AWZ131141:AWZ131165 AND131141:AND131165 ADH131141:ADH131165 TL131141:TL131165 JP131141:JP131165 H131141:H131165 WWB65605:WWB65629 WMF65605:WMF65629 WCJ65605:WCJ65629 VSN65605:VSN65629 VIR65605:VIR65629 UYV65605:UYV65629 UOZ65605:UOZ65629 UFD65605:UFD65629 TVH65605:TVH65629 TLL65605:TLL65629 TBP65605:TBP65629 SRT65605:SRT65629 SHX65605:SHX65629 RYB65605:RYB65629 ROF65605:ROF65629 REJ65605:REJ65629 QUN65605:QUN65629 QKR65605:QKR65629 QAV65605:QAV65629 PQZ65605:PQZ65629 PHD65605:PHD65629 OXH65605:OXH65629 ONL65605:ONL65629 ODP65605:ODP65629 NTT65605:NTT65629 NJX65605:NJX65629 NAB65605:NAB65629 MQF65605:MQF65629 MGJ65605:MGJ65629 LWN65605:LWN65629 LMR65605:LMR65629 LCV65605:LCV65629 KSZ65605:KSZ65629 KJD65605:KJD65629 JZH65605:JZH65629 JPL65605:JPL65629 JFP65605:JFP65629 IVT65605:IVT65629 ILX65605:ILX65629 ICB65605:ICB65629 HSF65605:HSF65629 HIJ65605:HIJ65629 GYN65605:GYN65629 GOR65605:GOR65629 GEV65605:GEV65629 FUZ65605:FUZ65629 FLD65605:FLD65629 FBH65605:FBH65629 ERL65605:ERL65629 EHP65605:EHP65629 DXT65605:DXT65629 DNX65605:DNX65629 DEB65605:DEB65629 CUF65605:CUF65629 CKJ65605:CKJ65629 CAN65605:CAN65629 BQR65605:BQR65629 BGV65605:BGV65629 AWZ65605:AWZ65629 AND65605:AND65629 ADH65605:ADH65629 TL65605:TL65629 JP65605:JP65629 H65605:H65629 WMF11:WMF35 WCJ11:WCJ35 VSN11:VSN35 VIR11:VIR35 UYV11:UYV35 UOZ11:UOZ35 UFD11:UFD35 TVH11:TVH35 TLL11:TLL35 TBP11:TBP35 SRT11:SRT35 SHX11:SHX35 RYB11:RYB35 ROF11:ROF35 REJ11:REJ35 QUN11:QUN35 QKR11:QKR35 QAV11:QAV35 PQZ11:PQZ35 PHD11:PHD35 OXH11:OXH35 ONL11:ONL35 ODP11:ODP35 NTT11:NTT35 NJX11:NJX35 NAB11:NAB35 MQF11:MQF35 MGJ11:MGJ35 LWN11:LWN35 LMR11:LMR35 LCV11:LCV35 KSZ11:KSZ35 KJD11:KJD35 JZH11:JZH35 JPL11:JPL35 JFP11:JFP35 IVT11:IVT35 ILX11:ILX35 ICB11:ICB35 HSF11:HSF35 HIJ11:HIJ35 GYN11:GYN35 GOR11:GOR35 GEV11:GEV35 FUZ11:FUZ35 FLD11:FLD35 FBH11:FBH35 ERL11:ERL35 EHP11:EHP35 DXT11:DXT35 DNX11:DNX35 DEB11:DEB35 CUF11:CUF35 CKJ11:CKJ35 CAN11:CAN35 BQR11:BQR35 BGV11:BGV35 AWZ11:AWZ35 AND11:AND35 ADH11:ADH35 TL11:TL35 JP11:JP35 WWB11:WWB35" xr:uid="{00000000-0002-0000-0200-000006000000}">
      <formula1>$H$100:$H$101</formula1>
    </dataValidation>
    <dataValidation type="list" errorStyle="warning" allowBlank="1" showInputMessage="1" showErrorMessage="1" sqref="WVZ983109:WVZ983133 D65605:D65629 WCH983109:WCH983133 VSL983109:VSL983133 VIP983109:VIP983133 UYT983109:UYT983133 UOX983109:UOX983133 UFB983109:UFB983133 TVF983109:TVF983133 TLJ983109:TLJ983133 TBN983109:TBN983133 SRR983109:SRR983133 SHV983109:SHV983133 RXZ983109:RXZ983133 ROD983109:ROD983133 REH983109:REH983133 QUL983109:QUL983133 QKP983109:QKP983133 QAT983109:QAT983133 PQX983109:PQX983133 PHB983109:PHB983133 OXF983109:OXF983133 ONJ983109:ONJ983133 ODN983109:ODN983133 NTR983109:NTR983133 NJV983109:NJV983133 MZZ983109:MZZ983133 MQD983109:MQD983133 MGH983109:MGH983133 LWL983109:LWL983133 LMP983109:LMP983133 LCT983109:LCT983133 KSX983109:KSX983133 KJB983109:KJB983133 JZF983109:JZF983133 JPJ983109:JPJ983133 JFN983109:JFN983133 IVR983109:IVR983133 ILV983109:ILV983133 IBZ983109:IBZ983133 HSD983109:HSD983133 HIH983109:HIH983133 GYL983109:GYL983133 GOP983109:GOP983133 GET983109:GET983133 FUX983109:FUX983133 FLB983109:FLB983133 FBF983109:FBF983133 ERJ983109:ERJ983133 EHN983109:EHN983133 DXR983109:DXR983133 DNV983109:DNV983133 DDZ983109:DDZ983133 CUD983109:CUD983133 CKH983109:CKH983133 CAL983109:CAL983133 BQP983109:BQP983133 BGT983109:BGT983133 AWX983109:AWX983133 ANB983109:ANB983133 ADF983109:ADF983133 TJ983109:TJ983133 JN983109:JN983133 WMD983109:WMD983133 WVZ917573:WVZ917597 WMD917573:WMD917597 WCH917573:WCH917597 VSL917573:VSL917597 VIP917573:VIP917597 UYT917573:UYT917597 UOX917573:UOX917597 UFB917573:UFB917597 TVF917573:TVF917597 TLJ917573:TLJ917597 TBN917573:TBN917597 SRR917573:SRR917597 SHV917573:SHV917597 RXZ917573:RXZ917597 ROD917573:ROD917597 REH917573:REH917597 QUL917573:QUL917597 QKP917573:QKP917597 QAT917573:QAT917597 PQX917573:PQX917597 PHB917573:PHB917597 OXF917573:OXF917597 ONJ917573:ONJ917597 ODN917573:ODN917597 NTR917573:NTR917597 NJV917573:NJV917597 MZZ917573:MZZ917597 MQD917573:MQD917597 MGH917573:MGH917597 LWL917573:LWL917597 LMP917573:LMP917597 LCT917573:LCT917597 KSX917573:KSX917597 KJB917573:KJB917597 JZF917573:JZF917597 JPJ917573:JPJ917597 JFN917573:JFN917597 IVR917573:IVR917597 ILV917573:ILV917597 IBZ917573:IBZ917597 HSD917573:HSD917597 HIH917573:HIH917597 GYL917573:GYL917597 GOP917573:GOP917597 GET917573:GET917597 FUX917573:FUX917597 FLB917573:FLB917597 FBF917573:FBF917597 ERJ917573:ERJ917597 EHN917573:EHN917597 DXR917573:DXR917597 DNV917573:DNV917597 DDZ917573:DDZ917597 CUD917573:CUD917597 CKH917573:CKH917597 CAL917573:CAL917597 BQP917573:BQP917597 BGT917573:BGT917597 AWX917573:AWX917597 ANB917573:ANB917597 ADF917573:ADF917597 TJ917573:TJ917597 JN917573:JN917597 D983109:D983133 WVZ852037:WVZ852061 WMD852037:WMD852061 WCH852037:WCH852061 VSL852037:VSL852061 VIP852037:VIP852061 UYT852037:UYT852061 UOX852037:UOX852061 UFB852037:UFB852061 TVF852037:TVF852061 TLJ852037:TLJ852061 TBN852037:TBN852061 SRR852037:SRR852061 SHV852037:SHV852061 RXZ852037:RXZ852061 ROD852037:ROD852061 REH852037:REH852061 QUL852037:QUL852061 QKP852037:QKP852061 QAT852037:QAT852061 PQX852037:PQX852061 PHB852037:PHB852061 OXF852037:OXF852061 ONJ852037:ONJ852061 ODN852037:ODN852061 NTR852037:NTR852061 NJV852037:NJV852061 MZZ852037:MZZ852061 MQD852037:MQD852061 MGH852037:MGH852061 LWL852037:LWL852061 LMP852037:LMP852061 LCT852037:LCT852061 KSX852037:KSX852061 KJB852037:KJB852061 JZF852037:JZF852061 JPJ852037:JPJ852061 JFN852037:JFN852061 IVR852037:IVR852061 ILV852037:ILV852061 IBZ852037:IBZ852061 HSD852037:HSD852061 HIH852037:HIH852061 GYL852037:GYL852061 GOP852037:GOP852061 GET852037:GET852061 FUX852037:FUX852061 FLB852037:FLB852061 FBF852037:FBF852061 ERJ852037:ERJ852061 EHN852037:EHN852061 DXR852037:DXR852061 DNV852037:DNV852061 DDZ852037:DDZ852061 CUD852037:CUD852061 CKH852037:CKH852061 CAL852037:CAL852061 BQP852037:BQP852061 BGT852037:BGT852061 AWX852037:AWX852061 ANB852037:ANB852061 ADF852037:ADF852061 TJ852037:TJ852061 JN852037:JN852061 D917573:D917597 WVZ786501:WVZ786525 WMD786501:WMD786525 WCH786501:WCH786525 VSL786501:VSL786525 VIP786501:VIP786525 UYT786501:UYT786525 UOX786501:UOX786525 UFB786501:UFB786525 TVF786501:TVF786525 TLJ786501:TLJ786525 TBN786501:TBN786525 SRR786501:SRR786525 SHV786501:SHV786525 RXZ786501:RXZ786525 ROD786501:ROD786525 REH786501:REH786525 QUL786501:QUL786525 QKP786501:QKP786525 QAT786501:QAT786525 PQX786501:PQX786525 PHB786501:PHB786525 OXF786501:OXF786525 ONJ786501:ONJ786525 ODN786501:ODN786525 NTR786501:NTR786525 NJV786501:NJV786525 MZZ786501:MZZ786525 MQD786501:MQD786525 MGH786501:MGH786525 LWL786501:LWL786525 LMP786501:LMP786525 LCT786501:LCT786525 KSX786501:KSX786525 KJB786501:KJB786525 JZF786501:JZF786525 JPJ786501:JPJ786525 JFN786501:JFN786525 IVR786501:IVR786525 ILV786501:ILV786525 IBZ786501:IBZ786525 HSD786501:HSD786525 HIH786501:HIH786525 GYL786501:GYL786525 GOP786501:GOP786525 GET786501:GET786525 FUX786501:FUX786525 FLB786501:FLB786525 FBF786501:FBF786525 ERJ786501:ERJ786525 EHN786501:EHN786525 DXR786501:DXR786525 DNV786501:DNV786525 DDZ786501:DDZ786525 CUD786501:CUD786525 CKH786501:CKH786525 CAL786501:CAL786525 BQP786501:BQP786525 BGT786501:BGT786525 AWX786501:AWX786525 ANB786501:ANB786525 ADF786501:ADF786525 TJ786501:TJ786525 JN786501:JN786525 D852037:D852061 WVZ720965:WVZ720989 WMD720965:WMD720989 WCH720965:WCH720989 VSL720965:VSL720989 VIP720965:VIP720989 UYT720965:UYT720989 UOX720965:UOX720989 UFB720965:UFB720989 TVF720965:TVF720989 TLJ720965:TLJ720989 TBN720965:TBN720989 SRR720965:SRR720989 SHV720965:SHV720989 RXZ720965:RXZ720989 ROD720965:ROD720989 REH720965:REH720989 QUL720965:QUL720989 QKP720965:QKP720989 QAT720965:QAT720989 PQX720965:PQX720989 PHB720965:PHB720989 OXF720965:OXF720989 ONJ720965:ONJ720989 ODN720965:ODN720989 NTR720965:NTR720989 NJV720965:NJV720989 MZZ720965:MZZ720989 MQD720965:MQD720989 MGH720965:MGH720989 LWL720965:LWL720989 LMP720965:LMP720989 LCT720965:LCT720989 KSX720965:KSX720989 KJB720965:KJB720989 JZF720965:JZF720989 JPJ720965:JPJ720989 JFN720965:JFN720989 IVR720965:IVR720989 ILV720965:ILV720989 IBZ720965:IBZ720989 HSD720965:HSD720989 HIH720965:HIH720989 GYL720965:GYL720989 GOP720965:GOP720989 GET720965:GET720989 FUX720965:FUX720989 FLB720965:FLB720989 FBF720965:FBF720989 ERJ720965:ERJ720989 EHN720965:EHN720989 DXR720965:DXR720989 DNV720965:DNV720989 DDZ720965:DDZ720989 CUD720965:CUD720989 CKH720965:CKH720989 CAL720965:CAL720989 BQP720965:BQP720989 BGT720965:BGT720989 AWX720965:AWX720989 ANB720965:ANB720989 ADF720965:ADF720989 TJ720965:TJ720989 JN720965:JN720989 D786501:D786525 WVZ655429:WVZ655453 WMD655429:WMD655453 WCH655429:WCH655453 VSL655429:VSL655453 VIP655429:VIP655453 UYT655429:UYT655453 UOX655429:UOX655453 UFB655429:UFB655453 TVF655429:TVF655453 TLJ655429:TLJ655453 TBN655429:TBN655453 SRR655429:SRR655453 SHV655429:SHV655453 RXZ655429:RXZ655453 ROD655429:ROD655453 REH655429:REH655453 QUL655429:QUL655453 QKP655429:QKP655453 QAT655429:QAT655453 PQX655429:PQX655453 PHB655429:PHB655453 OXF655429:OXF655453 ONJ655429:ONJ655453 ODN655429:ODN655453 NTR655429:NTR655453 NJV655429:NJV655453 MZZ655429:MZZ655453 MQD655429:MQD655453 MGH655429:MGH655453 LWL655429:LWL655453 LMP655429:LMP655453 LCT655429:LCT655453 KSX655429:KSX655453 KJB655429:KJB655453 JZF655429:JZF655453 JPJ655429:JPJ655453 JFN655429:JFN655453 IVR655429:IVR655453 ILV655429:ILV655453 IBZ655429:IBZ655453 HSD655429:HSD655453 HIH655429:HIH655453 GYL655429:GYL655453 GOP655429:GOP655453 GET655429:GET655453 FUX655429:FUX655453 FLB655429:FLB655453 FBF655429:FBF655453 ERJ655429:ERJ655453 EHN655429:EHN655453 DXR655429:DXR655453 DNV655429:DNV655453 DDZ655429:DDZ655453 CUD655429:CUD655453 CKH655429:CKH655453 CAL655429:CAL655453 BQP655429:BQP655453 BGT655429:BGT655453 AWX655429:AWX655453 ANB655429:ANB655453 ADF655429:ADF655453 TJ655429:TJ655453 JN655429:JN655453 D720965:D720989 WVZ589893:WVZ589917 WMD589893:WMD589917 WCH589893:WCH589917 VSL589893:VSL589917 VIP589893:VIP589917 UYT589893:UYT589917 UOX589893:UOX589917 UFB589893:UFB589917 TVF589893:TVF589917 TLJ589893:TLJ589917 TBN589893:TBN589917 SRR589893:SRR589917 SHV589893:SHV589917 RXZ589893:RXZ589917 ROD589893:ROD589917 REH589893:REH589917 QUL589893:QUL589917 QKP589893:QKP589917 QAT589893:QAT589917 PQX589893:PQX589917 PHB589893:PHB589917 OXF589893:OXF589917 ONJ589893:ONJ589917 ODN589893:ODN589917 NTR589893:NTR589917 NJV589893:NJV589917 MZZ589893:MZZ589917 MQD589893:MQD589917 MGH589893:MGH589917 LWL589893:LWL589917 LMP589893:LMP589917 LCT589893:LCT589917 KSX589893:KSX589917 KJB589893:KJB589917 JZF589893:JZF589917 JPJ589893:JPJ589917 JFN589893:JFN589917 IVR589893:IVR589917 ILV589893:ILV589917 IBZ589893:IBZ589917 HSD589893:HSD589917 HIH589893:HIH589917 GYL589893:GYL589917 GOP589893:GOP589917 GET589893:GET589917 FUX589893:FUX589917 FLB589893:FLB589917 FBF589893:FBF589917 ERJ589893:ERJ589917 EHN589893:EHN589917 DXR589893:DXR589917 DNV589893:DNV589917 DDZ589893:DDZ589917 CUD589893:CUD589917 CKH589893:CKH589917 CAL589893:CAL589917 BQP589893:BQP589917 BGT589893:BGT589917 AWX589893:AWX589917 ANB589893:ANB589917 ADF589893:ADF589917 TJ589893:TJ589917 JN589893:JN589917 D655429:D655453 WVZ524357:WVZ524381 WMD524357:WMD524381 WCH524357:WCH524381 VSL524357:VSL524381 VIP524357:VIP524381 UYT524357:UYT524381 UOX524357:UOX524381 UFB524357:UFB524381 TVF524357:TVF524381 TLJ524357:TLJ524381 TBN524357:TBN524381 SRR524357:SRR524381 SHV524357:SHV524381 RXZ524357:RXZ524381 ROD524357:ROD524381 REH524357:REH524381 QUL524357:QUL524381 QKP524357:QKP524381 QAT524357:QAT524381 PQX524357:PQX524381 PHB524357:PHB524381 OXF524357:OXF524381 ONJ524357:ONJ524381 ODN524357:ODN524381 NTR524357:NTR524381 NJV524357:NJV524381 MZZ524357:MZZ524381 MQD524357:MQD524381 MGH524357:MGH524381 LWL524357:LWL524381 LMP524357:LMP524381 LCT524357:LCT524381 KSX524357:KSX524381 KJB524357:KJB524381 JZF524357:JZF524381 JPJ524357:JPJ524381 JFN524357:JFN524381 IVR524357:IVR524381 ILV524357:ILV524381 IBZ524357:IBZ524381 HSD524357:HSD524381 HIH524357:HIH524381 GYL524357:GYL524381 GOP524357:GOP524381 GET524357:GET524381 FUX524357:FUX524381 FLB524357:FLB524381 FBF524357:FBF524381 ERJ524357:ERJ524381 EHN524357:EHN524381 DXR524357:DXR524381 DNV524357:DNV524381 DDZ524357:DDZ524381 CUD524357:CUD524381 CKH524357:CKH524381 CAL524357:CAL524381 BQP524357:BQP524381 BGT524357:BGT524381 AWX524357:AWX524381 ANB524357:ANB524381 ADF524357:ADF524381 TJ524357:TJ524381 JN524357:JN524381 D589893:D589917 WVZ458821:WVZ458845 WMD458821:WMD458845 WCH458821:WCH458845 VSL458821:VSL458845 VIP458821:VIP458845 UYT458821:UYT458845 UOX458821:UOX458845 UFB458821:UFB458845 TVF458821:TVF458845 TLJ458821:TLJ458845 TBN458821:TBN458845 SRR458821:SRR458845 SHV458821:SHV458845 RXZ458821:RXZ458845 ROD458821:ROD458845 REH458821:REH458845 QUL458821:QUL458845 QKP458821:QKP458845 QAT458821:QAT458845 PQX458821:PQX458845 PHB458821:PHB458845 OXF458821:OXF458845 ONJ458821:ONJ458845 ODN458821:ODN458845 NTR458821:NTR458845 NJV458821:NJV458845 MZZ458821:MZZ458845 MQD458821:MQD458845 MGH458821:MGH458845 LWL458821:LWL458845 LMP458821:LMP458845 LCT458821:LCT458845 KSX458821:KSX458845 KJB458821:KJB458845 JZF458821:JZF458845 JPJ458821:JPJ458845 JFN458821:JFN458845 IVR458821:IVR458845 ILV458821:ILV458845 IBZ458821:IBZ458845 HSD458821:HSD458845 HIH458821:HIH458845 GYL458821:GYL458845 GOP458821:GOP458845 GET458821:GET458845 FUX458821:FUX458845 FLB458821:FLB458845 FBF458821:FBF458845 ERJ458821:ERJ458845 EHN458821:EHN458845 DXR458821:DXR458845 DNV458821:DNV458845 DDZ458821:DDZ458845 CUD458821:CUD458845 CKH458821:CKH458845 CAL458821:CAL458845 BQP458821:BQP458845 BGT458821:BGT458845 AWX458821:AWX458845 ANB458821:ANB458845 ADF458821:ADF458845 TJ458821:TJ458845 JN458821:JN458845 D524357:D524381 WVZ393285:WVZ393309 WMD393285:WMD393309 WCH393285:WCH393309 VSL393285:VSL393309 VIP393285:VIP393309 UYT393285:UYT393309 UOX393285:UOX393309 UFB393285:UFB393309 TVF393285:TVF393309 TLJ393285:TLJ393309 TBN393285:TBN393309 SRR393285:SRR393309 SHV393285:SHV393309 RXZ393285:RXZ393309 ROD393285:ROD393309 REH393285:REH393309 QUL393285:QUL393309 QKP393285:QKP393309 QAT393285:QAT393309 PQX393285:PQX393309 PHB393285:PHB393309 OXF393285:OXF393309 ONJ393285:ONJ393309 ODN393285:ODN393309 NTR393285:NTR393309 NJV393285:NJV393309 MZZ393285:MZZ393309 MQD393285:MQD393309 MGH393285:MGH393309 LWL393285:LWL393309 LMP393285:LMP393309 LCT393285:LCT393309 KSX393285:KSX393309 KJB393285:KJB393309 JZF393285:JZF393309 JPJ393285:JPJ393309 JFN393285:JFN393309 IVR393285:IVR393309 ILV393285:ILV393309 IBZ393285:IBZ393309 HSD393285:HSD393309 HIH393285:HIH393309 GYL393285:GYL393309 GOP393285:GOP393309 GET393285:GET393309 FUX393285:FUX393309 FLB393285:FLB393309 FBF393285:FBF393309 ERJ393285:ERJ393309 EHN393285:EHN393309 DXR393285:DXR393309 DNV393285:DNV393309 DDZ393285:DDZ393309 CUD393285:CUD393309 CKH393285:CKH393309 CAL393285:CAL393309 BQP393285:BQP393309 BGT393285:BGT393309 AWX393285:AWX393309 ANB393285:ANB393309 ADF393285:ADF393309 TJ393285:TJ393309 JN393285:JN393309 D458821:D458845 WVZ327749:WVZ327773 WMD327749:WMD327773 WCH327749:WCH327773 VSL327749:VSL327773 VIP327749:VIP327773 UYT327749:UYT327773 UOX327749:UOX327773 UFB327749:UFB327773 TVF327749:TVF327773 TLJ327749:TLJ327773 TBN327749:TBN327773 SRR327749:SRR327773 SHV327749:SHV327773 RXZ327749:RXZ327773 ROD327749:ROD327773 REH327749:REH327773 QUL327749:QUL327773 QKP327749:QKP327773 QAT327749:QAT327773 PQX327749:PQX327773 PHB327749:PHB327773 OXF327749:OXF327773 ONJ327749:ONJ327773 ODN327749:ODN327773 NTR327749:NTR327773 NJV327749:NJV327773 MZZ327749:MZZ327773 MQD327749:MQD327773 MGH327749:MGH327773 LWL327749:LWL327773 LMP327749:LMP327773 LCT327749:LCT327773 KSX327749:KSX327773 KJB327749:KJB327773 JZF327749:JZF327773 JPJ327749:JPJ327773 JFN327749:JFN327773 IVR327749:IVR327773 ILV327749:ILV327773 IBZ327749:IBZ327773 HSD327749:HSD327773 HIH327749:HIH327773 GYL327749:GYL327773 GOP327749:GOP327773 GET327749:GET327773 FUX327749:FUX327773 FLB327749:FLB327773 FBF327749:FBF327773 ERJ327749:ERJ327773 EHN327749:EHN327773 DXR327749:DXR327773 DNV327749:DNV327773 DDZ327749:DDZ327773 CUD327749:CUD327773 CKH327749:CKH327773 CAL327749:CAL327773 BQP327749:BQP327773 BGT327749:BGT327773 AWX327749:AWX327773 ANB327749:ANB327773 ADF327749:ADF327773 TJ327749:TJ327773 JN327749:JN327773 D393285:D393309 WVZ262213:WVZ262237 WMD262213:WMD262237 WCH262213:WCH262237 VSL262213:VSL262237 VIP262213:VIP262237 UYT262213:UYT262237 UOX262213:UOX262237 UFB262213:UFB262237 TVF262213:TVF262237 TLJ262213:TLJ262237 TBN262213:TBN262237 SRR262213:SRR262237 SHV262213:SHV262237 RXZ262213:RXZ262237 ROD262213:ROD262237 REH262213:REH262237 QUL262213:QUL262237 QKP262213:QKP262237 QAT262213:QAT262237 PQX262213:PQX262237 PHB262213:PHB262237 OXF262213:OXF262237 ONJ262213:ONJ262237 ODN262213:ODN262237 NTR262213:NTR262237 NJV262213:NJV262237 MZZ262213:MZZ262237 MQD262213:MQD262237 MGH262213:MGH262237 LWL262213:LWL262237 LMP262213:LMP262237 LCT262213:LCT262237 KSX262213:KSX262237 KJB262213:KJB262237 JZF262213:JZF262237 JPJ262213:JPJ262237 JFN262213:JFN262237 IVR262213:IVR262237 ILV262213:ILV262237 IBZ262213:IBZ262237 HSD262213:HSD262237 HIH262213:HIH262237 GYL262213:GYL262237 GOP262213:GOP262237 GET262213:GET262237 FUX262213:FUX262237 FLB262213:FLB262237 FBF262213:FBF262237 ERJ262213:ERJ262237 EHN262213:EHN262237 DXR262213:DXR262237 DNV262213:DNV262237 DDZ262213:DDZ262237 CUD262213:CUD262237 CKH262213:CKH262237 CAL262213:CAL262237 BQP262213:BQP262237 BGT262213:BGT262237 AWX262213:AWX262237 ANB262213:ANB262237 ADF262213:ADF262237 TJ262213:TJ262237 JN262213:JN262237 D327749:D327773 WVZ196677:WVZ196701 WMD196677:WMD196701 WCH196677:WCH196701 VSL196677:VSL196701 VIP196677:VIP196701 UYT196677:UYT196701 UOX196677:UOX196701 UFB196677:UFB196701 TVF196677:TVF196701 TLJ196677:TLJ196701 TBN196677:TBN196701 SRR196677:SRR196701 SHV196677:SHV196701 RXZ196677:RXZ196701 ROD196677:ROD196701 REH196677:REH196701 QUL196677:QUL196701 QKP196677:QKP196701 QAT196677:QAT196701 PQX196677:PQX196701 PHB196677:PHB196701 OXF196677:OXF196701 ONJ196677:ONJ196701 ODN196677:ODN196701 NTR196677:NTR196701 NJV196677:NJV196701 MZZ196677:MZZ196701 MQD196677:MQD196701 MGH196677:MGH196701 LWL196677:LWL196701 LMP196677:LMP196701 LCT196677:LCT196701 KSX196677:KSX196701 KJB196677:KJB196701 JZF196677:JZF196701 JPJ196677:JPJ196701 JFN196677:JFN196701 IVR196677:IVR196701 ILV196677:ILV196701 IBZ196677:IBZ196701 HSD196677:HSD196701 HIH196677:HIH196701 GYL196677:GYL196701 GOP196677:GOP196701 GET196677:GET196701 FUX196677:FUX196701 FLB196677:FLB196701 FBF196677:FBF196701 ERJ196677:ERJ196701 EHN196677:EHN196701 DXR196677:DXR196701 DNV196677:DNV196701 DDZ196677:DDZ196701 CUD196677:CUD196701 CKH196677:CKH196701 CAL196677:CAL196701 BQP196677:BQP196701 BGT196677:BGT196701 AWX196677:AWX196701 ANB196677:ANB196701 ADF196677:ADF196701 TJ196677:TJ196701 JN196677:JN196701 D262213:D262237 WVZ131141:WVZ131165 WMD131141:WMD131165 WCH131141:WCH131165 VSL131141:VSL131165 VIP131141:VIP131165 UYT131141:UYT131165 UOX131141:UOX131165 UFB131141:UFB131165 TVF131141:TVF131165 TLJ131141:TLJ131165 TBN131141:TBN131165 SRR131141:SRR131165 SHV131141:SHV131165 RXZ131141:RXZ131165 ROD131141:ROD131165 REH131141:REH131165 QUL131141:QUL131165 QKP131141:QKP131165 QAT131141:QAT131165 PQX131141:PQX131165 PHB131141:PHB131165 OXF131141:OXF131165 ONJ131141:ONJ131165 ODN131141:ODN131165 NTR131141:NTR131165 NJV131141:NJV131165 MZZ131141:MZZ131165 MQD131141:MQD131165 MGH131141:MGH131165 LWL131141:LWL131165 LMP131141:LMP131165 LCT131141:LCT131165 KSX131141:KSX131165 KJB131141:KJB131165 JZF131141:JZF131165 JPJ131141:JPJ131165 JFN131141:JFN131165 IVR131141:IVR131165 ILV131141:ILV131165 IBZ131141:IBZ131165 HSD131141:HSD131165 HIH131141:HIH131165 GYL131141:GYL131165 GOP131141:GOP131165 GET131141:GET131165 FUX131141:FUX131165 FLB131141:FLB131165 FBF131141:FBF131165 ERJ131141:ERJ131165 EHN131141:EHN131165 DXR131141:DXR131165 DNV131141:DNV131165 DDZ131141:DDZ131165 CUD131141:CUD131165 CKH131141:CKH131165 CAL131141:CAL131165 BQP131141:BQP131165 BGT131141:BGT131165 AWX131141:AWX131165 ANB131141:ANB131165 ADF131141:ADF131165 TJ131141:TJ131165 JN131141:JN131165 D196677:D196701 WVZ65605:WVZ65629 WMD65605:WMD65629 WCH65605:WCH65629 VSL65605:VSL65629 VIP65605:VIP65629 UYT65605:UYT65629 UOX65605:UOX65629 UFB65605:UFB65629 TVF65605:TVF65629 TLJ65605:TLJ65629 TBN65605:TBN65629 SRR65605:SRR65629 SHV65605:SHV65629 RXZ65605:RXZ65629 ROD65605:ROD65629 REH65605:REH65629 QUL65605:QUL65629 QKP65605:QKP65629 QAT65605:QAT65629 PQX65605:PQX65629 PHB65605:PHB65629 OXF65605:OXF65629 ONJ65605:ONJ65629 ODN65605:ODN65629 NTR65605:NTR65629 NJV65605:NJV65629 MZZ65605:MZZ65629 MQD65605:MQD65629 MGH65605:MGH65629 LWL65605:LWL65629 LMP65605:LMP65629 LCT65605:LCT65629 KSX65605:KSX65629 KJB65605:KJB65629 JZF65605:JZF65629 JPJ65605:JPJ65629 JFN65605:JFN65629 IVR65605:IVR65629 ILV65605:ILV65629 IBZ65605:IBZ65629 HSD65605:HSD65629 HIH65605:HIH65629 GYL65605:GYL65629 GOP65605:GOP65629 GET65605:GET65629 FUX65605:FUX65629 FLB65605:FLB65629 FBF65605:FBF65629 ERJ65605:ERJ65629 EHN65605:EHN65629 DXR65605:DXR65629 DNV65605:DNV65629 DDZ65605:DDZ65629 CUD65605:CUD65629 CKH65605:CKH65629 CAL65605:CAL65629 BQP65605:BQP65629 BGT65605:BGT65629 AWX65605:AWX65629 ANB65605:ANB65629 ADF65605:ADF65629 TJ65605:TJ65629 JN65605:JN65629 D131141:D131165 WMD11:WMD35 WCH11:WCH35 VSL11:VSL35 VIP11:VIP35 UYT11:UYT35 UOX11:UOX35 UFB11:UFB35 TVF11:TVF35 TLJ11:TLJ35 TBN11:TBN35 SRR11:SRR35 SHV11:SHV35 RXZ11:RXZ35 ROD11:ROD35 REH11:REH35 QUL11:QUL35 QKP11:QKP35 QAT11:QAT35 PQX11:PQX35 PHB11:PHB35 OXF11:OXF35 ONJ11:ONJ35 ODN11:ODN35 NTR11:NTR35 NJV11:NJV35 MZZ11:MZZ35 MQD11:MQD35 MGH11:MGH35 LWL11:LWL35 LMP11:LMP35 LCT11:LCT35 KSX11:KSX35 KJB11:KJB35 JZF11:JZF35 JPJ11:JPJ35 JFN11:JFN35 IVR11:IVR35 ILV11:ILV35 IBZ11:IBZ35 HSD11:HSD35 HIH11:HIH35 GYL11:GYL35 GOP11:GOP35 GET11:GET35 FUX11:FUX35 FLB11:FLB35 FBF11:FBF35 ERJ11:ERJ35 EHN11:EHN35 DXR11:DXR35 DNV11:DNV35 DDZ11:DDZ35 CUD11:CUD35 CKH11:CKH35 CAL11:CAL35 BQP11:BQP35 BGT11:BGT35 AWX11:AWX35 ANB11:ANB35 ADF11:ADF35 TJ11:TJ35 JN11:JN35 WVZ11:WVZ35" xr:uid="{00000000-0002-0000-0200-000007000000}">
      <formula1>$D$100:$D$101</formula1>
    </dataValidation>
    <dataValidation type="list" errorStyle="warning" allowBlank="1" showInputMessage="1" showErrorMessage="1" sqref="WVY983109:WVY983133 WMC983109:WMC983133 WCG983109:WCG983133 VSK983109:VSK983133 VIO983109:VIO983133 UYS983109:UYS983133 UOW983109:UOW983133 UFA983109:UFA983133 TVE983109:TVE983133 TLI983109:TLI983133 TBM983109:TBM983133 SRQ983109:SRQ983133 SHU983109:SHU983133 RXY983109:RXY983133 ROC983109:ROC983133 REG983109:REG983133 QUK983109:QUK983133 QKO983109:QKO983133 QAS983109:QAS983133 PQW983109:PQW983133 PHA983109:PHA983133 OXE983109:OXE983133 ONI983109:ONI983133 ODM983109:ODM983133 NTQ983109:NTQ983133 NJU983109:NJU983133 MZY983109:MZY983133 MQC983109:MQC983133 MGG983109:MGG983133 LWK983109:LWK983133 LMO983109:LMO983133 LCS983109:LCS983133 KSW983109:KSW983133 KJA983109:KJA983133 JZE983109:JZE983133 JPI983109:JPI983133 JFM983109:JFM983133 IVQ983109:IVQ983133 ILU983109:ILU983133 IBY983109:IBY983133 HSC983109:HSC983133 HIG983109:HIG983133 GYK983109:GYK983133 GOO983109:GOO983133 GES983109:GES983133 FUW983109:FUW983133 FLA983109:FLA983133 FBE983109:FBE983133 ERI983109:ERI983133 EHM983109:EHM983133 DXQ983109:DXQ983133 DNU983109:DNU983133 DDY983109:DDY983133 CUC983109:CUC983133 CKG983109:CKG983133 CAK983109:CAK983133 BQO983109:BQO983133 BGS983109:BGS983133 AWW983109:AWW983133 ANA983109:ANA983133 ADE983109:ADE983133 TI983109:TI983133 JM983109:JM983133 C983109:C983133 WVY917573:WVY917597 WMC917573:WMC917597 WCG917573:WCG917597 VSK917573:VSK917597 VIO917573:VIO917597 UYS917573:UYS917597 UOW917573:UOW917597 UFA917573:UFA917597 TVE917573:TVE917597 TLI917573:TLI917597 TBM917573:TBM917597 SRQ917573:SRQ917597 SHU917573:SHU917597 RXY917573:RXY917597 ROC917573:ROC917597 REG917573:REG917597 QUK917573:QUK917597 QKO917573:QKO917597 QAS917573:QAS917597 PQW917573:PQW917597 PHA917573:PHA917597 OXE917573:OXE917597 ONI917573:ONI917597 ODM917573:ODM917597 NTQ917573:NTQ917597 NJU917573:NJU917597 MZY917573:MZY917597 MQC917573:MQC917597 MGG917573:MGG917597 LWK917573:LWK917597 LMO917573:LMO917597 LCS917573:LCS917597 KSW917573:KSW917597 KJA917573:KJA917597 JZE917573:JZE917597 JPI917573:JPI917597 JFM917573:JFM917597 IVQ917573:IVQ917597 ILU917573:ILU917597 IBY917573:IBY917597 HSC917573:HSC917597 HIG917573:HIG917597 GYK917573:GYK917597 GOO917573:GOO917597 GES917573:GES917597 FUW917573:FUW917597 FLA917573:FLA917597 FBE917573:FBE917597 ERI917573:ERI917597 EHM917573:EHM917597 DXQ917573:DXQ917597 DNU917573:DNU917597 DDY917573:DDY917597 CUC917573:CUC917597 CKG917573:CKG917597 CAK917573:CAK917597 BQO917573:BQO917597 BGS917573:BGS917597 AWW917573:AWW917597 ANA917573:ANA917597 ADE917573:ADE917597 TI917573:TI917597 JM917573:JM917597 C917573:C917597 WVY852037:WVY852061 WMC852037:WMC852061 WCG852037:WCG852061 VSK852037:VSK852061 VIO852037:VIO852061 UYS852037:UYS852061 UOW852037:UOW852061 UFA852037:UFA852061 TVE852037:TVE852061 TLI852037:TLI852061 TBM852037:TBM852061 SRQ852037:SRQ852061 SHU852037:SHU852061 RXY852037:RXY852061 ROC852037:ROC852061 REG852037:REG852061 QUK852037:QUK852061 QKO852037:QKO852061 QAS852037:QAS852061 PQW852037:PQW852061 PHA852037:PHA852061 OXE852037:OXE852061 ONI852037:ONI852061 ODM852037:ODM852061 NTQ852037:NTQ852061 NJU852037:NJU852061 MZY852037:MZY852061 MQC852037:MQC852061 MGG852037:MGG852061 LWK852037:LWK852061 LMO852037:LMO852061 LCS852037:LCS852061 KSW852037:KSW852061 KJA852037:KJA852061 JZE852037:JZE852061 JPI852037:JPI852061 JFM852037:JFM852061 IVQ852037:IVQ852061 ILU852037:ILU852061 IBY852037:IBY852061 HSC852037:HSC852061 HIG852037:HIG852061 GYK852037:GYK852061 GOO852037:GOO852061 GES852037:GES852061 FUW852037:FUW852061 FLA852037:FLA852061 FBE852037:FBE852061 ERI852037:ERI852061 EHM852037:EHM852061 DXQ852037:DXQ852061 DNU852037:DNU852061 DDY852037:DDY852061 CUC852037:CUC852061 CKG852037:CKG852061 CAK852037:CAK852061 BQO852037:BQO852061 BGS852037:BGS852061 AWW852037:AWW852061 ANA852037:ANA852061 ADE852037:ADE852061 TI852037:TI852061 JM852037:JM852061 C852037:C852061 WVY786501:WVY786525 WMC786501:WMC786525 WCG786501:WCG786525 VSK786501:VSK786525 VIO786501:VIO786525 UYS786501:UYS786525 UOW786501:UOW786525 UFA786501:UFA786525 TVE786501:TVE786525 TLI786501:TLI786525 TBM786501:TBM786525 SRQ786501:SRQ786525 SHU786501:SHU786525 RXY786501:RXY786525 ROC786501:ROC786525 REG786501:REG786525 QUK786501:QUK786525 QKO786501:QKO786525 QAS786501:QAS786525 PQW786501:PQW786525 PHA786501:PHA786525 OXE786501:OXE786525 ONI786501:ONI786525 ODM786501:ODM786525 NTQ786501:NTQ786525 NJU786501:NJU786525 MZY786501:MZY786525 MQC786501:MQC786525 MGG786501:MGG786525 LWK786501:LWK786525 LMO786501:LMO786525 LCS786501:LCS786525 KSW786501:KSW786525 KJA786501:KJA786525 JZE786501:JZE786525 JPI786501:JPI786525 JFM786501:JFM786525 IVQ786501:IVQ786525 ILU786501:ILU786525 IBY786501:IBY786525 HSC786501:HSC786525 HIG786501:HIG786525 GYK786501:GYK786525 GOO786501:GOO786525 GES786501:GES786525 FUW786501:FUW786525 FLA786501:FLA786525 FBE786501:FBE786525 ERI786501:ERI786525 EHM786501:EHM786525 DXQ786501:DXQ786525 DNU786501:DNU786525 DDY786501:DDY786525 CUC786501:CUC786525 CKG786501:CKG786525 CAK786501:CAK786525 BQO786501:BQO786525 BGS786501:BGS786525 AWW786501:AWW786525 ANA786501:ANA786525 ADE786501:ADE786525 TI786501:TI786525 JM786501:JM786525 C786501:C786525 WVY720965:WVY720989 WMC720965:WMC720989 WCG720965:WCG720989 VSK720965:VSK720989 VIO720965:VIO720989 UYS720965:UYS720989 UOW720965:UOW720989 UFA720965:UFA720989 TVE720965:TVE720989 TLI720965:TLI720989 TBM720965:TBM720989 SRQ720965:SRQ720989 SHU720965:SHU720989 RXY720965:RXY720989 ROC720965:ROC720989 REG720965:REG720989 QUK720965:QUK720989 QKO720965:QKO720989 QAS720965:QAS720989 PQW720965:PQW720989 PHA720965:PHA720989 OXE720965:OXE720989 ONI720965:ONI720989 ODM720965:ODM720989 NTQ720965:NTQ720989 NJU720965:NJU720989 MZY720965:MZY720989 MQC720965:MQC720989 MGG720965:MGG720989 LWK720965:LWK720989 LMO720965:LMO720989 LCS720965:LCS720989 KSW720965:KSW720989 KJA720965:KJA720989 JZE720965:JZE720989 JPI720965:JPI720989 JFM720965:JFM720989 IVQ720965:IVQ720989 ILU720965:ILU720989 IBY720965:IBY720989 HSC720965:HSC720989 HIG720965:HIG720989 GYK720965:GYK720989 GOO720965:GOO720989 GES720965:GES720989 FUW720965:FUW720989 FLA720965:FLA720989 FBE720965:FBE720989 ERI720965:ERI720989 EHM720965:EHM720989 DXQ720965:DXQ720989 DNU720965:DNU720989 DDY720965:DDY720989 CUC720965:CUC720989 CKG720965:CKG720989 CAK720965:CAK720989 BQO720965:BQO720989 BGS720965:BGS720989 AWW720965:AWW720989 ANA720965:ANA720989 ADE720965:ADE720989 TI720965:TI720989 JM720965:JM720989 C720965:C720989 WVY655429:WVY655453 WMC655429:WMC655453 WCG655429:WCG655453 VSK655429:VSK655453 VIO655429:VIO655453 UYS655429:UYS655453 UOW655429:UOW655453 UFA655429:UFA655453 TVE655429:TVE655453 TLI655429:TLI655453 TBM655429:TBM655453 SRQ655429:SRQ655453 SHU655429:SHU655453 RXY655429:RXY655453 ROC655429:ROC655453 REG655429:REG655453 QUK655429:QUK655453 QKO655429:QKO655453 QAS655429:QAS655453 PQW655429:PQW655453 PHA655429:PHA655453 OXE655429:OXE655453 ONI655429:ONI655453 ODM655429:ODM655453 NTQ655429:NTQ655453 NJU655429:NJU655453 MZY655429:MZY655453 MQC655429:MQC655453 MGG655429:MGG655453 LWK655429:LWK655453 LMO655429:LMO655453 LCS655429:LCS655453 KSW655429:KSW655453 KJA655429:KJA655453 JZE655429:JZE655453 JPI655429:JPI655453 JFM655429:JFM655453 IVQ655429:IVQ655453 ILU655429:ILU655453 IBY655429:IBY655453 HSC655429:HSC655453 HIG655429:HIG655453 GYK655429:GYK655453 GOO655429:GOO655453 GES655429:GES655453 FUW655429:FUW655453 FLA655429:FLA655453 FBE655429:FBE655453 ERI655429:ERI655453 EHM655429:EHM655453 DXQ655429:DXQ655453 DNU655429:DNU655453 DDY655429:DDY655453 CUC655429:CUC655453 CKG655429:CKG655453 CAK655429:CAK655453 BQO655429:BQO655453 BGS655429:BGS655453 AWW655429:AWW655453 ANA655429:ANA655453 ADE655429:ADE655453 TI655429:TI655453 JM655429:JM655453 C655429:C655453 WVY589893:WVY589917 WMC589893:WMC589917 WCG589893:WCG589917 VSK589893:VSK589917 VIO589893:VIO589917 UYS589893:UYS589917 UOW589893:UOW589917 UFA589893:UFA589917 TVE589893:TVE589917 TLI589893:TLI589917 TBM589893:TBM589917 SRQ589893:SRQ589917 SHU589893:SHU589917 RXY589893:RXY589917 ROC589893:ROC589917 REG589893:REG589917 QUK589893:QUK589917 QKO589893:QKO589917 QAS589893:QAS589917 PQW589893:PQW589917 PHA589893:PHA589917 OXE589893:OXE589917 ONI589893:ONI589917 ODM589893:ODM589917 NTQ589893:NTQ589917 NJU589893:NJU589917 MZY589893:MZY589917 MQC589893:MQC589917 MGG589893:MGG589917 LWK589893:LWK589917 LMO589893:LMO589917 LCS589893:LCS589917 KSW589893:KSW589917 KJA589893:KJA589917 JZE589893:JZE589917 JPI589893:JPI589917 JFM589893:JFM589917 IVQ589893:IVQ589917 ILU589893:ILU589917 IBY589893:IBY589917 HSC589893:HSC589917 HIG589893:HIG589917 GYK589893:GYK589917 GOO589893:GOO589917 GES589893:GES589917 FUW589893:FUW589917 FLA589893:FLA589917 FBE589893:FBE589917 ERI589893:ERI589917 EHM589893:EHM589917 DXQ589893:DXQ589917 DNU589893:DNU589917 DDY589893:DDY589917 CUC589893:CUC589917 CKG589893:CKG589917 CAK589893:CAK589917 BQO589893:BQO589917 BGS589893:BGS589917 AWW589893:AWW589917 ANA589893:ANA589917 ADE589893:ADE589917 TI589893:TI589917 JM589893:JM589917 C589893:C589917 WVY524357:WVY524381 WMC524357:WMC524381 WCG524357:WCG524381 VSK524357:VSK524381 VIO524357:VIO524381 UYS524357:UYS524381 UOW524357:UOW524381 UFA524357:UFA524381 TVE524357:TVE524381 TLI524357:TLI524381 TBM524357:TBM524381 SRQ524357:SRQ524381 SHU524357:SHU524381 RXY524357:RXY524381 ROC524357:ROC524381 REG524357:REG524381 QUK524357:QUK524381 QKO524357:QKO524381 QAS524357:QAS524381 PQW524357:PQW524381 PHA524357:PHA524381 OXE524357:OXE524381 ONI524357:ONI524381 ODM524357:ODM524381 NTQ524357:NTQ524381 NJU524357:NJU524381 MZY524357:MZY524381 MQC524357:MQC524381 MGG524357:MGG524381 LWK524357:LWK524381 LMO524357:LMO524381 LCS524357:LCS524381 KSW524357:KSW524381 KJA524357:KJA524381 JZE524357:JZE524381 JPI524357:JPI524381 JFM524357:JFM524381 IVQ524357:IVQ524381 ILU524357:ILU524381 IBY524357:IBY524381 HSC524357:HSC524381 HIG524357:HIG524381 GYK524357:GYK524381 GOO524357:GOO524381 GES524357:GES524381 FUW524357:FUW524381 FLA524357:FLA524381 FBE524357:FBE524381 ERI524357:ERI524381 EHM524357:EHM524381 DXQ524357:DXQ524381 DNU524357:DNU524381 DDY524357:DDY524381 CUC524357:CUC524381 CKG524357:CKG524381 CAK524357:CAK524381 BQO524357:BQO524381 BGS524357:BGS524381 AWW524357:AWW524381 ANA524357:ANA524381 ADE524357:ADE524381 TI524357:TI524381 JM524357:JM524381 C524357:C524381 WVY458821:WVY458845 WMC458821:WMC458845 WCG458821:WCG458845 VSK458821:VSK458845 VIO458821:VIO458845 UYS458821:UYS458845 UOW458821:UOW458845 UFA458821:UFA458845 TVE458821:TVE458845 TLI458821:TLI458845 TBM458821:TBM458845 SRQ458821:SRQ458845 SHU458821:SHU458845 RXY458821:RXY458845 ROC458821:ROC458845 REG458821:REG458845 QUK458821:QUK458845 QKO458821:QKO458845 QAS458821:QAS458845 PQW458821:PQW458845 PHA458821:PHA458845 OXE458821:OXE458845 ONI458821:ONI458845 ODM458821:ODM458845 NTQ458821:NTQ458845 NJU458821:NJU458845 MZY458821:MZY458845 MQC458821:MQC458845 MGG458821:MGG458845 LWK458821:LWK458845 LMO458821:LMO458845 LCS458821:LCS458845 KSW458821:KSW458845 KJA458821:KJA458845 JZE458821:JZE458845 JPI458821:JPI458845 JFM458821:JFM458845 IVQ458821:IVQ458845 ILU458821:ILU458845 IBY458821:IBY458845 HSC458821:HSC458845 HIG458821:HIG458845 GYK458821:GYK458845 GOO458821:GOO458845 GES458821:GES458845 FUW458821:FUW458845 FLA458821:FLA458845 FBE458821:FBE458845 ERI458821:ERI458845 EHM458821:EHM458845 DXQ458821:DXQ458845 DNU458821:DNU458845 DDY458821:DDY458845 CUC458821:CUC458845 CKG458821:CKG458845 CAK458821:CAK458845 BQO458821:BQO458845 BGS458821:BGS458845 AWW458821:AWW458845 ANA458821:ANA458845 ADE458821:ADE458845 TI458821:TI458845 JM458821:JM458845 C458821:C458845 WVY393285:WVY393309 WMC393285:WMC393309 WCG393285:WCG393309 VSK393285:VSK393309 VIO393285:VIO393309 UYS393285:UYS393309 UOW393285:UOW393309 UFA393285:UFA393309 TVE393285:TVE393309 TLI393285:TLI393309 TBM393285:TBM393309 SRQ393285:SRQ393309 SHU393285:SHU393309 RXY393285:RXY393309 ROC393285:ROC393309 REG393285:REG393309 QUK393285:QUK393309 QKO393285:QKO393309 QAS393285:QAS393309 PQW393285:PQW393309 PHA393285:PHA393309 OXE393285:OXE393309 ONI393285:ONI393309 ODM393285:ODM393309 NTQ393285:NTQ393309 NJU393285:NJU393309 MZY393285:MZY393309 MQC393285:MQC393309 MGG393285:MGG393309 LWK393285:LWK393309 LMO393285:LMO393309 LCS393285:LCS393309 KSW393285:KSW393309 KJA393285:KJA393309 JZE393285:JZE393309 JPI393285:JPI393309 JFM393285:JFM393309 IVQ393285:IVQ393309 ILU393285:ILU393309 IBY393285:IBY393309 HSC393285:HSC393309 HIG393285:HIG393309 GYK393285:GYK393309 GOO393285:GOO393309 GES393285:GES393309 FUW393285:FUW393309 FLA393285:FLA393309 FBE393285:FBE393309 ERI393285:ERI393309 EHM393285:EHM393309 DXQ393285:DXQ393309 DNU393285:DNU393309 DDY393285:DDY393309 CUC393285:CUC393309 CKG393285:CKG393309 CAK393285:CAK393309 BQO393285:BQO393309 BGS393285:BGS393309 AWW393285:AWW393309 ANA393285:ANA393309 ADE393285:ADE393309 TI393285:TI393309 JM393285:JM393309 C393285:C393309 WVY327749:WVY327773 WMC327749:WMC327773 WCG327749:WCG327773 VSK327749:VSK327773 VIO327749:VIO327773 UYS327749:UYS327773 UOW327749:UOW327773 UFA327749:UFA327773 TVE327749:TVE327773 TLI327749:TLI327773 TBM327749:TBM327773 SRQ327749:SRQ327773 SHU327749:SHU327773 RXY327749:RXY327773 ROC327749:ROC327773 REG327749:REG327773 QUK327749:QUK327773 QKO327749:QKO327773 QAS327749:QAS327773 PQW327749:PQW327773 PHA327749:PHA327773 OXE327749:OXE327773 ONI327749:ONI327773 ODM327749:ODM327773 NTQ327749:NTQ327773 NJU327749:NJU327773 MZY327749:MZY327773 MQC327749:MQC327773 MGG327749:MGG327773 LWK327749:LWK327773 LMO327749:LMO327773 LCS327749:LCS327773 KSW327749:KSW327773 KJA327749:KJA327773 JZE327749:JZE327773 JPI327749:JPI327773 JFM327749:JFM327773 IVQ327749:IVQ327773 ILU327749:ILU327773 IBY327749:IBY327773 HSC327749:HSC327773 HIG327749:HIG327773 GYK327749:GYK327773 GOO327749:GOO327773 GES327749:GES327773 FUW327749:FUW327773 FLA327749:FLA327773 FBE327749:FBE327773 ERI327749:ERI327773 EHM327749:EHM327773 DXQ327749:DXQ327773 DNU327749:DNU327773 DDY327749:DDY327773 CUC327749:CUC327773 CKG327749:CKG327773 CAK327749:CAK327773 BQO327749:BQO327773 BGS327749:BGS327773 AWW327749:AWW327773 ANA327749:ANA327773 ADE327749:ADE327773 TI327749:TI327773 JM327749:JM327773 C327749:C327773 WVY262213:WVY262237 WMC262213:WMC262237 WCG262213:WCG262237 VSK262213:VSK262237 VIO262213:VIO262237 UYS262213:UYS262237 UOW262213:UOW262237 UFA262213:UFA262237 TVE262213:TVE262237 TLI262213:TLI262237 TBM262213:TBM262237 SRQ262213:SRQ262237 SHU262213:SHU262237 RXY262213:RXY262237 ROC262213:ROC262237 REG262213:REG262237 QUK262213:QUK262237 QKO262213:QKO262237 QAS262213:QAS262237 PQW262213:PQW262237 PHA262213:PHA262237 OXE262213:OXE262237 ONI262213:ONI262237 ODM262213:ODM262237 NTQ262213:NTQ262237 NJU262213:NJU262237 MZY262213:MZY262237 MQC262213:MQC262237 MGG262213:MGG262237 LWK262213:LWK262237 LMO262213:LMO262237 LCS262213:LCS262237 KSW262213:KSW262237 KJA262213:KJA262237 JZE262213:JZE262237 JPI262213:JPI262237 JFM262213:JFM262237 IVQ262213:IVQ262237 ILU262213:ILU262237 IBY262213:IBY262237 HSC262213:HSC262237 HIG262213:HIG262237 GYK262213:GYK262237 GOO262213:GOO262237 GES262213:GES262237 FUW262213:FUW262237 FLA262213:FLA262237 FBE262213:FBE262237 ERI262213:ERI262237 EHM262213:EHM262237 DXQ262213:DXQ262237 DNU262213:DNU262237 DDY262213:DDY262237 CUC262213:CUC262237 CKG262213:CKG262237 CAK262213:CAK262237 BQO262213:BQO262237 BGS262213:BGS262237 AWW262213:AWW262237 ANA262213:ANA262237 ADE262213:ADE262237 TI262213:TI262237 JM262213:JM262237 C262213:C262237 WVY196677:WVY196701 WMC196677:WMC196701 WCG196677:WCG196701 VSK196677:VSK196701 VIO196677:VIO196701 UYS196677:UYS196701 UOW196677:UOW196701 UFA196677:UFA196701 TVE196677:TVE196701 TLI196677:TLI196701 TBM196677:TBM196701 SRQ196677:SRQ196701 SHU196677:SHU196701 RXY196677:RXY196701 ROC196677:ROC196701 REG196677:REG196701 QUK196677:QUK196701 QKO196677:QKO196701 QAS196677:QAS196701 PQW196677:PQW196701 PHA196677:PHA196701 OXE196677:OXE196701 ONI196677:ONI196701 ODM196677:ODM196701 NTQ196677:NTQ196701 NJU196677:NJU196701 MZY196677:MZY196701 MQC196677:MQC196701 MGG196677:MGG196701 LWK196677:LWK196701 LMO196677:LMO196701 LCS196677:LCS196701 KSW196677:KSW196701 KJA196677:KJA196701 JZE196677:JZE196701 JPI196677:JPI196701 JFM196677:JFM196701 IVQ196677:IVQ196701 ILU196677:ILU196701 IBY196677:IBY196701 HSC196677:HSC196701 HIG196677:HIG196701 GYK196677:GYK196701 GOO196677:GOO196701 GES196677:GES196701 FUW196677:FUW196701 FLA196677:FLA196701 FBE196677:FBE196701 ERI196677:ERI196701 EHM196677:EHM196701 DXQ196677:DXQ196701 DNU196677:DNU196701 DDY196677:DDY196701 CUC196677:CUC196701 CKG196677:CKG196701 CAK196677:CAK196701 BQO196677:BQO196701 BGS196677:BGS196701 AWW196677:AWW196701 ANA196677:ANA196701 ADE196677:ADE196701 TI196677:TI196701 JM196677:JM196701 C196677:C196701 WVY131141:WVY131165 WMC131141:WMC131165 WCG131141:WCG131165 VSK131141:VSK131165 VIO131141:VIO131165 UYS131141:UYS131165 UOW131141:UOW131165 UFA131141:UFA131165 TVE131141:TVE131165 TLI131141:TLI131165 TBM131141:TBM131165 SRQ131141:SRQ131165 SHU131141:SHU131165 RXY131141:RXY131165 ROC131141:ROC131165 REG131141:REG131165 QUK131141:QUK131165 QKO131141:QKO131165 QAS131141:QAS131165 PQW131141:PQW131165 PHA131141:PHA131165 OXE131141:OXE131165 ONI131141:ONI131165 ODM131141:ODM131165 NTQ131141:NTQ131165 NJU131141:NJU131165 MZY131141:MZY131165 MQC131141:MQC131165 MGG131141:MGG131165 LWK131141:LWK131165 LMO131141:LMO131165 LCS131141:LCS131165 KSW131141:KSW131165 KJA131141:KJA131165 JZE131141:JZE131165 JPI131141:JPI131165 JFM131141:JFM131165 IVQ131141:IVQ131165 ILU131141:ILU131165 IBY131141:IBY131165 HSC131141:HSC131165 HIG131141:HIG131165 GYK131141:GYK131165 GOO131141:GOO131165 GES131141:GES131165 FUW131141:FUW131165 FLA131141:FLA131165 FBE131141:FBE131165 ERI131141:ERI131165 EHM131141:EHM131165 DXQ131141:DXQ131165 DNU131141:DNU131165 DDY131141:DDY131165 CUC131141:CUC131165 CKG131141:CKG131165 CAK131141:CAK131165 BQO131141:BQO131165 BGS131141:BGS131165 AWW131141:AWW131165 ANA131141:ANA131165 ADE131141:ADE131165 TI131141:TI131165 JM131141:JM131165 C131141:C131165 WVY65605:WVY65629 WMC65605:WMC65629 WCG65605:WCG65629 VSK65605:VSK65629 VIO65605:VIO65629 UYS65605:UYS65629 UOW65605:UOW65629 UFA65605:UFA65629 TVE65605:TVE65629 TLI65605:TLI65629 TBM65605:TBM65629 SRQ65605:SRQ65629 SHU65605:SHU65629 RXY65605:RXY65629 ROC65605:ROC65629 REG65605:REG65629 QUK65605:QUK65629 QKO65605:QKO65629 QAS65605:QAS65629 PQW65605:PQW65629 PHA65605:PHA65629 OXE65605:OXE65629 ONI65605:ONI65629 ODM65605:ODM65629 NTQ65605:NTQ65629 NJU65605:NJU65629 MZY65605:MZY65629 MQC65605:MQC65629 MGG65605:MGG65629 LWK65605:LWK65629 LMO65605:LMO65629 LCS65605:LCS65629 KSW65605:KSW65629 KJA65605:KJA65629 JZE65605:JZE65629 JPI65605:JPI65629 JFM65605:JFM65629 IVQ65605:IVQ65629 ILU65605:ILU65629 IBY65605:IBY65629 HSC65605:HSC65629 HIG65605:HIG65629 GYK65605:GYK65629 GOO65605:GOO65629 GES65605:GES65629 FUW65605:FUW65629 FLA65605:FLA65629 FBE65605:FBE65629 ERI65605:ERI65629 EHM65605:EHM65629 DXQ65605:DXQ65629 DNU65605:DNU65629 DDY65605:DDY65629 CUC65605:CUC65629 CKG65605:CKG65629 CAK65605:CAK65629 BQO65605:BQO65629 BGS65605:BGS65629 AWW65605:AWW65629 ANA65605:ANA65629 ADE65605:ADE65629 TI65605:TI65629 JM65605:JM65629 C65605:C65629 WMC11:WMC35 WCG11:WCG35 VSK11:VSK35 VIO11:VIO35 UYS11:UYS35 UOW11:UOW35 UFA11:UFA35 TVE11:TVE35 TLI11:TLI35 TBM11:TBM35 SRQ11:SRQ35 SHU11:SHU35 RXY11:RXY35 ROC11:ROC35 REG11:REG35 QUK11:QUK35 QKO11:QKO35 QAS11:QAS35 PQW11:PQW35 PHA11:PHA35 OXE11:OXE35 ONI11:ONI35 ODM11:ODM35 NTQ11:NTQ35 NJU11:NJU35 MZY11:MZY35 MQC11:MQC35 MGG11:MGG35 LWK11:LWK35 LMO11:LMO35 LCS11:LCS35 KSW11:KSW35 KJA11:KJA35 JZE11:JZE35 JPI11:JPI35 JFM11:JFM35 IVQ11:IVQ35 ILU11:ILU35 IBY11:IBY35 HSC11:HSC35 HIG11:HIG35 GYK11:GYK35 GOO11:GOO35 GES11:GES35 FUW11:FUW35 FLA11:FLA35 FBE11:FBE35 ERI11:ERI35 EHM11:EHM35 DXQ11:DXQ35 DNU11:DNU35 DDY11:DDY35 CUC11:CUC35 CKG11:CKG35 CAK11:CAK35 BQO11:BQO35 BGS11:BGS35 AWW11:AWW35 ANA11:ANA35 ADE11:ADE35 TI11:TI35 JM11:JM35 WVY11:WVY35" xr:uid="{00000000-0002-0000-0200-000008000000}">
      <formula1>$C$100:$C$101</formula1>
    </dataValidation>
    <dataValidation type="list" errorStyle="warning" allowBlank="1" showInputMessage="1" showErrorMessage="1" sqref="WVX983109:WVX983133 WMB983109:WMB983133 WCF983109:WCF983133 VSJ983109:VSJ983133 VIN983109:VIN983133 UYR983109:UYR983133 UOV983109:UOV983133 UEZ983109:UEZ983133 TVD983109:TVD983133 TLH983109:TLH983133 TBL983109:TBL983133 SRP983109:SRP983133 SHT983109:SHT983133 RXX983109:RXX983133 ROB983109:ROB983133 REF983109:REF983133 QUJ983109:QUJ983133 QKN983109:QKN983133 QAR983109:QAR983133 PQV983109:PQV983133 PGZ983109:PGZ983133 OXD983109:OXD983133 ONH983109:ONH983133 ODL983109:ODL983133 NTP983109:NTP983133 NJT983109:NJT983133 MZX983109:MZX983133 MQB983109:MQB983133 MGF983109:MGF983133 LWJ983109:LWJ983133 LMN983109:LMN983133 LCR983109:LCR983133 KSV983109:KSV983133 KIZ983109:KIZ983133 JZD983109:JZD983133 JPH983109:JPH983133 JFL983109:JFL983133 IVP983109:IVP983133 ILT983109:ILT983133 IBX983109:IBX983133 HSB983109:HSB983133 HIF983109:HIF983133 GYJ983109:GYJ983133 GON983109:GON983133 GER983109:GER983133 FUV983109:FUV983133 FKZ983109:FKZ983133 FBD983109:FBD983133 ERH983109:ERH983133 EHL983109:EHL983133 DXP983109:DXP983133 DNT983109:DNT983133 DDX983109:DDX983133 CUB983109:CUB983133 CKF983109:CKF983133 CAJ983109:CAJ983133 BQN983109:BQN983133 BGR983109:BGR983133 AWV983109:AWV983133 AMZ983109:AMZ983133 ADD983109:ADD983133 TH983109:TH983133 JL983109:JL983133 B983109:B983133 WVX917573:WVX917597 WMB917573:WMB917597 WCF917573:WCF917597 VSJ917573:VSJ917597 VIN917573:VIN917597 UYR917573:UYR917597 UOV917573:UOV917597 UEZ917573:UEZ917597 TVD917573:TVD917597 TLH917573:TLH917597 TBL917573:TBL917597 SRP917573:SRP917597 SHT917573:SHT917597 RXX917573:RXX917597 ROB917573:ROB917597 REF917573:REF917597 QUJ917573:QUJ917597 QKN917573:QKN917597 QAR917573:QAR917597 PQV917573:PQV917597 PGZ917573:PGZ917597 OXD917573:OXD917597 ONH917573:ONH917597 ODL917573:ODL917597 NTP917573:NTP917597 NJT917573:NJT917597 MZX917573:MZX917597 MQB917573:MQB917597 MGF917573:MGF917597 LWJ917573:LWJ917597 LMN917573:LMN917597 LCR917573:LCR917597 KSV917573:KSV917597 KIZ917573:KIZ917597 JZD917573:JZD917597 JPH917573:JPH917597 JFL917573:JFL917597 IVP917573:IVP917597 ILT917573:ILT917597 IBX917573:IBX917597 HSB917573:HSB917597 HIF917573:HIF917597 GYJ917573:GYJ917597 GON917573:GON917597 GER917573:GER917597 FUV917573:FUV917597 FKZ917573:FKZ917597 FBD917573:FBD917597 ERH917573:ERH917597 EHL917573:EHL917597 DXP917573:DXP917597 DNT917573:DNT917597 DDX917573:DDX917597 CUB917573:CUB917597 CKF917573:CKF917597 CAJ917573:CAJ917597 BQN917573:BQN917597 BGR917573:BGR917597 AWV917573:AWV917597 AMZ917573:AMZ917597 ADD917573:ADD917597 TH917573:TH917597 JL917573:JL917597 B917573:B917597 WVX852037:WVX852061 WMB852037:WMB852061 WCF852037:WCF852061 VSJ852037:VSJ852061 VIN852037:VIN852061 UYR852037:UYR852061 UOV852037:UOV852061 UEZ852037:UEZ852061 TVD852037:TVD852061 TLH852037:TLH852061 TBL852037:TBL852061 SRP852037:SRP852061 SHT852037:SHT852061 RXX852037:RXX852061 ROB852037:ROB852061 REF852037:REF852061 QUJ852037:QUJ852061 QKN852037:QKN852061 QAR852037:QAR852061 PQV852037:PQV852061 PGZ852037:PGZ852061 OXD852037:OXD852061 ONH852037:ONH852061 ODL852037:ODL852061 NTP852037:NTP852061 NJT852037:NJT852061 MZX852037:MZX852061 MQB852037:MQB852061 MGF852037:MGF852061 LWJ852037:LWJ852061 LMN852037:LMN852061 LCR852037:LCR852061 KSV852037:KSV852061 KIZ852037:KIZ852061 JZD852037:JZD852061 JPH852037:JPH852061 JFL852037:JFL852061 IVP852037:IVP852061 ILT852037:ILT852061 IBX852037:IBX852061 HSB852037:HSB852061 HIF852037:HIF852061 GYJ852037:GYJ852061 GON852037:GON852061 GER852037:GER852061 FUV852037:FUV852061 FKZ852037:FKZ852061 FBD852037:FBD852061 ERH852037:ERH852061 EHL852037:EHL852061 DXP852037:DXP852061 DNT852037:DNT852061 DDX852037:DDX852061 CUB852037:CUB852061 CKF852037:CKF852061 CAJ852037:CAJ852061 BQN852037:BQN852061 BGR852037:BGR852061 AWV852037:AWV852061 AMZ852037:AMZ852061 ADD852037:ADD852061 TH852037:TH852061 JL852037:JL852061 B852037:B852061 WVX786501:WVX786525 WMB786501:WMB786525 WCF786501:WCF786525 VSJ786501:VSJ786525 VIN786501:VIN786525 UYR786501:UYR786525 UOV786501:UOV786525 UEZ786501:UEZ786525 TVD786501:TVD786525 TLH786501:TLH786525 TBL786501:TBL786525 SRP786501:SRP786525 SHT786501:SHT786525 RXX786501:RXX786525 ROB786501:ROB786525 REF786501:REF786525 QUJ786501:QUJ786525 QKN786501:QKN786525 QAR786501:QAR786525 PQV786501:PQV786525 PGZ786501:PGZ786525 OXD786501:OXD786525 ONH786501:ONH786525 ODL786501:ODL786525 NTP786501:NTP786525 NJT786501:NJT786525 MZX786501:MZX786525 MQB786501:MQB786525 MGF786501:MGF786525 LWJ786501:LWJ786525 LMN786501:LMN786525 LCR786501:LCR786525 KSV786501:KSV786525 KIZ786501:KIZ786525 JZD786501:JZD786525 JPH786501:JPH786525 JFL786501:JFL786525 IVP786501:IVP786525 ILT786501:ILT786525 IBX786501:IBX786525 HSB786501:HSB786525 HIF786501:HIF786525 GYJ786501:GYJ786525 GON786501:GON786525 GER786501:GER786525 FUV786501:FUV786525 FKZ786501:FKZ786525 FBD786501:FBD786525 ERH786501:ERH786525 EHL786501:EHL786525 DXP786501:DXP786525 DNT786501:DNT786525 DDX786501:DDX786525 CUB786501:CUB786525 CKF786501:CKF786525 CAJ786501:CAJ786525 BQN786501:BQN786525 BGR786501:BGR786525 AWV786501:AWV786525 AMZ786501:AMZ786525 ADD786501:ADD786525 TH786501:TH786525 JL786501:JL786525 B786501:B786525 WVX720965:WVX720989 WMB720965:WMB720989 WCF720965:WCF720989 VSJ720965:VSJ720989 VIN720965:VIN720989 UYR720965:UYR720989 UOV720965:UOV720989 UEZ720965:UEZ720989 TVD720965:TVD720989 TLH720965:TLH720989 TBL720965:TBL720989 SRP720965:SRP720989 SHT720965:SHT720989 RXX720965:RXX720989 ROB720965:ROB720989 REF720965:REF720989 QUJ720965:QUJ720989 QKN720965:QKN720989 QAR720965:QAR720989 PQV720965:PQV720989 PGZ720965:PGZ720989 OXD720965:OXD720989 ONH720965:ONH720989 ODL720965:ODL720989 NTP720965:NTP720989 NJT720965:NJT720989 MZX720965:MZX720989 MQB720965:MQB720989 MGF720965:MGF720989 LWJ720965:LWJ720989 LMN720965:LMN720989 LCR720965:LCR720989 KSV720965:KSV720989 KIZ720965:KIZ720989 JZD720965:JZD720989 JPH720965:JPH720989 JFL720965:JFL720989 IVP720965:IVP720989 ILT720965:ILT720989 IBX720965:IBX720989 HSB720965:HSB720989 HIF720965:HIF720989 GYJ720965:GYJ720989 GON720965:GON720989 GER720965:GER720989 FUV720965:FUV720989 FKZ720965:FKZ720989 FBD720965:FBD720989 ERH720965:ERH720989 EHL720965:EHL720989 DXP720965:DXP720989 DNT720965:DNT720989 DDX720965:DDX720989 CUB720965:CUB720989 CKF720965:CKF720989 CAJ720965:CAJ720989 BQN720965:BQN720989 BGR720965:BGR720989 AWV720965:AWV720989 AMZ720965:AMZ720989 ADD720965:ADD720989 TH720965:TH720989 JL720965:JL720989 B720965:B720989 WVX655429:WVX655453 WMB655429:WMB655453 WCF655429:WCF655453 VSJ655429:VSJ655453 VIN655429:VIN655453 UYR655429:UYR655453 UOV655429:UOV655453 UEZ655429:UEZ655453 TVD655429:TVD655453 TLH655429:TLH655453 TBL655429:TBL655453 SRP655429:SRP655453 SHT655429:SHT655453 RXX655429:RXX655453 ROB655429:ROB655453 REF655429:REF655453 QUJ655429:QUJ655453 QKN655429:QKN655453 QAR655429:QAR655453 PQV655429:PQV655453 PGZ655429:PGZ655453 OXD655429:OXD655453 ONH655429:ONH655453 ODL655429:ODL655453 NTP655429:NTP655453 NJT655429:NJT655453 MZX655429:MZX655453 MQB655429:MQB655453 MGF655429:MGF655453 LWJ655429:LWJ655453 LMN655429:LMN655453 LCR655429:LCR655453 KSV655429:KSV655453 KIZ655429:KIZ655453 JZD655429:JZD655453 JPH655429:JPH655453 JFL655429:JFL655453 IVP655429:IVP655453 ILT655429:ILT655453 IBX655429:IBX655453 HSB655429:HSB655453 HIF655429:HIF655453 GYJ655429:GYJ655453 GON655429:GON655453 GER655429:GER655453 FUV655429:FUV655453 FKZ655429:FKZ655453 FBD655429:FBD655453 ERH655429:ERH655453 EHL655429:EHL655453 DXP655429:DXP655453 DNT655429:DNT655453 DDX655429:DDX655453 CUB655429:CUB655453 CKF655429:CKF655453 CAJ655429:CAJ655453 BQN655429:BQN655453 BGR655429:BGR655453 AWV655429:AWV655453 AMZ655429:AMZ655453 ADD655429:ADD655453 TH655429:TH655453 JL655429:JL655453 B655429:B655453 WVX589893:WVX589917 WMB589893:WMB589917 WCF589893:WCF589917 VSJ589893:VSJ589917 VIN589893:VIN589917 UYR589893:UYR589917 UOV589893:UOV589917 UEZ589893:UEZ589917 TVD589893:TVD589917 TLH589893:TLH589917 TBL589893:TBL589917 SRP589893:SRP589917 SHT589893:SHT589917 RXX589893:RXX589917 ROB589893:ROB589917 REF589893:REF589917 QUJ589893:QUJ589917 QKN589893:QKN589917 QAR589893:QAR589917 PQV589893:PQV589917 PGZ589893:PGZ589917 OXD589893:OXD589917 ONH589893:ONH589917 ODL589893:ODL589917 NTP589893:NTP589917 NJT589893:NJT589917 MZX589893:MZX589917 MQB589893:MQB589917 MGF589893:MGF589917 LWJ589893:LWJ589917 LMN589893:LMN589917 LCR589893:LCR589917 KSV589893:KSV589917 KIZ589893:KIZ589917 JZD589893:JZD589917 JPH589893:JPH589917 JFL589893:JFL589917 IVP589893:IVP589917 ILT589893:ILT589917 IBX589893:IBX589917 HSB589893:HSB589917 HIF589893:HIF589917 GYJ589893:GYJ589917 GON589893:GON589917 GER589893:GER589917 FUV589893:FUV589917 FKZ589893:FKZ589917 FBD589893:FBD589917 ERH589893:ERH589917 EHL589893:EHL589917 DXP589893:DXP589917 DNT589893:DNT589917 DDX589893:DDX589917 CUB589893:CUB589917 CKF589893:CKF589917 CAJ589893:CAJ589917 BQN589893:BQN589917 BGR589893:BGR589917 AWV589893:AWV589917 AMZ589893:AMZ589917 ADD589893:ADD589917 TH589893:TH589917 JL589893:JL589917 B589893:B589917 WVX524357:WVX524381 WMB524357:WMB524381 WCF524357:WCF524381 VSJ524357:VSJ524381 VIN524357:VIN524381 UYR524357:UYR524381 UOV524357:UOV524381 UEZ524357:UEZ524381 TVD524357:TVD524381 TLH524357:TLH524381 TBL524357:TBL524381 SRP524357:SRP524381 SHT524357:SHT524381 RXX524357:RXX524381 ROB524357:ROB524381 REF524357:REF524381 QUJ524357:QUJ524381 QKN524357:QKN524381 QAR524357:QAR524381 PQV524357:PQV524381 PGZ524357:PGZ524381 OXD524357:OXD524381 ONH524357:ONH524381 ODL524357:ODL524381 NTP524357:NTP524381 NJT524357:NJT524381 MZX524357:MZX524381 MQB524357:MQB524381 MGF524357:MGF524381 LWJ524357:LWJ524381 LMN524357:LMN524381 LCR524357:LCR524381 KSV524357:KSV524381 KIZ524357:KIZ524381 JZD524357:JZD524381 JPH524357:JPH524381 JFL524357:JFL524381 IVP524357:IVP524381 ILT524357:ILT524381 IBX524357:IBX524381 HSB524357:HSB524381 HIF524357:HIF524381 GYJ524357:GYJ524381 GON524357:GON524381 GER524357:GER524381 FUV524357:FUV524381 FKZ524357:FKZ524381 FBD524357:FBD524381 ERH524357:ERH524381 EHL524357:EHL524381 DXP524357:DXP524381 DNT524357:DNT524381 DDX524357:DDX524381 CUB524357:CUB524381 CKF524357:CKF524381 CAJ524357:CAJ524381 BQN524357:BQN524381 BGR524357:BGR524381 AWV524357:AWV524381 AMZ524357:AMZ524381 ADD524357:ADD524381 TH524357:TH524381 JL524357:JL524381 B524357:B524381 WVX458821:WVX458845 WMB458821:WMB458845 WCF458821:WCF458845 VSJ458821:VSJ458845 VIN458821:VIN458845 UYR458821:UYR458845 UOV458821:UOV458845 UEZ458821:UEZ458845 TVD458821:TVD458845 TLH458821:TLH458845 TBL458821:TBL458845 SRP458821:SRP458845 SHT458821:SHT458845 RXX458821:RXX458845 ROB458821:ROB458845 REF458821:REF458845 QUJ458821:QUJ458845 QKN458821:QKN458845 QAR458821:QAR458845 PQV458821:PQV458845 PGZ458821:PGZ458845 OXD458821:OXD458845 ONH458821:ONH458845 ODL458821:ODL458845 NTP458821:NTP458845 NJT458821:NJT458845 MZX458821:MZX458845 MQB458821:MQB458845 MGF458821:MGF458845 LWJ458821:LWJ458845 LMN458821:LMN458845 LCR458821:LCR458845 KSV458821:KSV458845 KIZ458821:KIZ458845 JZD458821:JZD458845 JPH458821:JPH458845 JFL458821:JFL458845 IVP458821:IVP458845 ILT458821:ILT458845 IBX458821:IBX458845 HSB458821:HSB458845 HIF458821:HIF458845 GYJ458821:GYJ458845 GON458821:GON458845 GER458821:GER458845 FUV458821:FUV458845 FKZ458821:FKZ458845 FBD458821:FBD458845 ERH458821:ERH458845 EHL458821:EHL458845 DXP458821:DXP458845 DNT458821:DNT458845 DDX458821:DDX458845 CUB458821:CUB458845 CKF458821:CKF458845 CAJ458821:CAJ458845 BQN458821:BQN458845 BGR458821:BGR458845 AWV458821:AWV458845 AMZ458821:AMZ458845 ADD458821:ADD458845 TH458821:TH458845 JL458821:JL458845 B458821:B458845 WVX393285:WVX393309 WMB393285:WMB393309 WCF393285:WCF393309 VSJ393285:VSJ393309 VIN393285:VIN393309 UYR393285:UYR393309 UOV393285:UOV393309 UEZ393285:UEZ393309 TVD393285:TVD393309 TLH393285:TLH393309 TBL393285:TBL393309 SRP393285:SRP393309 SHT393285:SHT393309 RXX393285:RXX393309 ROB393285:ROB393309 REF393285:REF393309 QUJ393285:QUJ393309 QKN393285:QKN393309 QAR393285:QAR393309 PQV393285:PQV393309 PGZ393285:PGZ393309 OXD393285:OXD393309 ONH393285:ONH393309 ODL393285:ODL393309 NTP393285:NTP393309 NJT393285:NJT393309 MZX393285:MZX393309 MQB393285:MQB393309 MGF393285:MGF393309 LWJ393285:LWJ393309 LMN393285:LMN393309 LCR393285:LCR393309 KSV393285:KSV393309 KIZ393285:KIZ393309 JZD393285:JZD393309 JPH393285:JPH393309 JFL393285:JFL393309 IVP393285:IVP393309 ILT393285:ILT393309 IBX393285:IBX393309 HSB393285:HSB393309 HIF393285:HIF393309 GYJ393285:GYJ393309 GON393285:GON393309 GER393285:GER393309 FUV393285:FUV393309 FKZ393285:FKZ393309 FBD393285:FBD393309 ERH393285:ERH393309 EHL393285:EHL393309 DXP393285:DXP393309 DNT393285:DNT393309 DDX393285:DDX393309 CUB393285:CUB393309 CKF393285:CKF393309 CAJ393285:CAJ393309 BQN393285:BQN393309 BGR393285:BGR393309 AWV393285:AWV393309 AMZ393285:AMZ393309 ADD393285:ADD393309 TH393285:TH393309 JL393285:JL393309 B393285:B393309 WVX327749:WVX327773 WMB327749:WMB327773 WCF327749:WCF327773 VSJ327749:VSJ327773 VIN327749:VIN327773 UYR327749:UYR327773 UOV327749:UOV327773 UEZ327749:UEZ327773 TVD327749:TVD327773 TLH327749:TLH327773 TBL327749:TBL327773 SRP327749:SRP327773 SHT327749:SHT327773 RXX327749:RXX327773 ROB327749:ROB327773 REF327749:REF327773 QUJ327749:QUJ327773 QKN327749:QKN327773 QAR327749:QAR327773 PQV327749:PQV327773 PGZ327749:PGZ327773 OXD327749:OXD327773 ONH327749:ONH327773 ODL327749:ODL327773 NTP327749:NTP327773 NJT327749:NJT327773 MZX327749:MZX327773 MQB327749:MQB327773 MGF327749:MGF327773 LWJ327749:LWJ327773 LMN327749:LMN327773 LCR327749:LCR327773 KSV327749:KSV327773 KIZ327749:KIZ327773 JZD327749:JZD327773 JPH327749:JPH327773 JFL327749:JFL327773 IVP327749:IVP327773 ILT327749:ILT327773 IBX327749:IBX327773 HSB327749:HSB327773 HIF327749:HIF327773 GYJ327749:GYJ327773 GON327749:GON327773 GER327749:GER327773 FUV327749:FUV327773 FKZ327749:FKZ327773 FBD327749:FBD327773 ERH327749:ERH327773 EHL327749:EHL327773 DXP327749:DXP327773 DNT327749:DNT327773 DDX327749:DDX327773 CUB327749:CUB327773 CKF327749:CKF327773 CAJ327749:CAJ327773 BQN327749:BQN327773 BGR327749:BGR327773 AWV327749:AWV327773 AMZ327749:AMZ327773 ADD327749:ADD327773 TH327749:TH327773 JL327749:JL327773 B327749:B327773 WVX262213:WVX262237 WMB262213:WMB262237 WCF262213:WCF262237 VSJ262213:VSJ262237 VIN262213:VIN262237 UYR262213:UYR262237 UOV262213:UOV262237 UEZ262213:UEZ262237 TVD262213:TVD262237 TLH262213:TLH262237 TBL262213:TBL262237 SRP262213:SRP262237 SHT262213:SHT262237 RXX262213:RXX262237 ROB262213:ROB262237 REF262213:REF262237 QUJ262213:QUJ262237 QKN262213:QKN262237 QAR262213:QAR262237 PQV262213:PQV262237 PGZ262213:PGZ262237 OXD262213:OXD262237 ONH262213:ONH262237 ODL262213:ODL262237 NTP262213:NTP262237 NJT262213:NJT262237 MZX262213:MZX262237 MQB262213:MQB262237 MGF262213:MGF262237 LWJ262213:LWJ262237 LMN262213:LMN262237 LCR262213:LCR262237 KSV262213:KSV262237 KIZ262213:KIZ262237 JZD262213:JZD262237 JPH262213:JPH262237 JFL262213:JFL262237 IVP262213:IVP262237 ILT262213:ILT262237 IBX262213:IBX262237 HSB262213:HSB262237 HIF262213:HIF262237 GYJ262213:GYJ262237 GON262213:GON262237 GER262213:GER262237 FUV262213:FUV262237 FKZ262213:FKZ262237 FBD262213:FBD262237 ERH262213:ERH262237 EHL262213:EHL262237 DXP262213:DXP262237 DNT262213:DNT262237 DDX262213:DDX262237 CUB262213:CUB262237 CKF262213:CKF262237 CAJ262213:CAJ262237 BQN262213:BQN262237 BGR262213:BGR262237 AWV262213:AWV262237 AMZ262213:AMZ262237 ADD262213:ADD262237 TH262213:TH262237 JL262213:JL262237 B262213:B262237 WVX196677:WVX196701 WMB196677:WMB196701 WCF196677:WCF196701 VSJ196677:VSJ196701 VIN196677:VIN196701 UYR196677:UYR196701 UOV196677:UOV196701 UEZ196677:UEZ196701 TVD196677:TVD196701 TLH196677:TLH196701 TBL196677:TBL196701 SRP196677:SRP196701 SHT196677:SHT196701 RXX196677:RXX196701 ROB196677:ROB196701 REF196677:REF196701 QUJ196677:QUJ196701 QKN196677:QKN196701 QAR196677:QAR196701 PQV196677:PQV196701 PGZ196677:PGZ196701 OXD196677:OXD196701 ONH196677:ONH196701 ODL196677:ODL196701 NTP196677:NTP196701 NJT196677:NJT196701 MZX196677:MZX196701 MQB196677:MQB196701 MGF196677:MGF196701 LWJ196677:LWJ196701 LMN196677:LMN196701 LCR196677:LCR196701 KSV196677:KSV196701 KIZ196677:KIZ196701 JZD196677:JZD196701 JPH196677:JPH196701 JFL196677:JFL196701 IVP196677:IVP196701 ILT196677:ILT196701 IBX196677:IBX196701 HSB196677:HSB196701 HIF196677:HIF196701 GYJ196677:GYJ196701 GON196677:GON196701 GER196677:GER196701 FUV196677:FUV196701 FKZ196677:FKZ196701 FBD196677:FBD196701 ERH196677:ERH196701 EHL196677:EHL196701 DXP196677:DXP196701 DNT196677:DNT196701 DDX196677:DDX196701 CUB196677:CUB196701 CKF196677:CKF196701 CAJ196677:CAJ196701 BQN196677:BQN196701 BGR196677:BGR196701 AWV196677:AWV196701 AMZ196677:AMZ196701 ADD196677:ADD196701 TH196677:TH196701 JL196677:JL196701 B196677:B196701 WVX131141:WVX131165 WMB131141:WMB131165 WCF131141:WCF131165 VSJ131141:VSJ131165 VIN131141:VIN131165 UYR131141:UYR131165 UOV131141:UOV131165 UEZ131141:UEZ131165 TVD131141:TVD131165 TLH131141:TLH131165 TBL131141:TBL131165 SRP131141:SRP131165 SHT131141:SHT131165 RXX131141:RXX131165 ROB131141:ROB131165 REF131141:REF131165 QUJ131141:QUJ131165 QKN131141:QKN131165 QAR131141:QAR131165 PQV131141:PQV131165 PGZ131141:PGZ131165 OXD131141:OXD131165 ONH131141:ONH131165 ODL131141:ODL131165 NTP131141:NTP131165 NJT131141:NJT131165 MZX131141:MZX131165 MQB131141:MQB131165 MGF131141:MGF131165 LWJ131141:LWJ131165 LMN131141:LMN131165 LCR131141:LCR131165 KSV131141:KSV131165 KIZ131141:KIZ131165 JZD131141:JZD131165 JPH131141:JPH131165 JFL131141:JFL131165 IVP131141:IVP131165 ILT131141:ILT131165 IBX131141:IBX131165 HSB131141:HSB131165 HIF131141:HIF131165 GYJ131141:GYJ131165 GON131141:GON131165 GER131141:GER131165 FUV131141:FUV131165 FKZ131141:FKZ131165 FBD131141:FBD131165 ERH131141:ERH131165 EHL131141:EHL131165 DXP131141:DXP131165 DNT131141:DNT131165 DDX131141:DDX131165 CUB131141:CUB131165 CKF131141:CKF131165 CAJ131141:CAJ131165 BQN131141:BQN131165 BGR131141:BGR131165 AWV131141:AWV131165 AMZ131141:AMZ131165 ADD131141:ADD131165 TH131141:TH131165 JL131141:JL131165 B131141:B131165 WVX65605:WVX65629 WMB65605:WMB65629 WCF65605:WCF65629 VSJ65605:VSJ65629 VIN65605:VIN65629 UYR65605:UYR65629 UOV65605:UOV65629 UEZ65605:UEZ65629 TVD65605:TVD65629 TLH65605:TLH65629 TBL65605:TBL65629 SRP65605:SRP65629 SHT65605:SHT65629 RXX65605:RXX65629 ROB65605:ROB65629 REF65605:REF65629 QUJ65605:QUJ65629 QKN65605:QKN65629 QAR65605:QAR65629 PQV65605:PQV65629 PGZ65605:PGZ65629 OXD65605:OXD65629 ONH65605:ONH65629 ODL65605:ODL65629 NTP65605:NTP65629 NJT65605:NJT65629 MZX65605:MZX65629 MQB65605:MQB65629 MGF65605:MGF65629 LWJ65605:LWJ65629 LMN65605:LMN65629 LCR65605:LCR65629 KSV65605:KSV65629 KIZ65605:KIZ65629 JZD65605:JZD65629 JPH65605:JPH65629 JFL65605:JFL65629 IVP65605:IVP65629 ILT65605:ILT65629 IBX65605:IBX65629 HSB65605:HSB65629 HIF65605:HIF65629 GYJ65605:GYJ65629 GON65605:GON65629 GER65605:GER65629 FUV65605:FUV65629 FKZ65605:FKZ65629 FBD65605:FBD65629 ERH65605:ERH65629 EHL65605:EHL65629 DXP65605:DXP65629 DNT65605:DNT65629 DDX65605:DDX65629 CUB65605:CUB65629 CKF65605:CKF65629 CAJ65605:CAJ65629 BQN65605:BQN65629 BGR65605:BGR65629 AWV65605:AWV65629 AMZ65605:AMZ65629 ADD65605:ADD65629 TH65605:TH65629 JL65605:JL65629 B65605:B65629 WMB11:WMB35 WCF11:WCF35 VSJ11:VSJ35 VIN11:VIN35 UYR11:UYR35 UOV11:UOV35 UEZ11:UEZ35 TVD11:TVD35 TLH11:TLH35 TBL11:TBL35 SRP11:SRP35 SHT11:SHT35 RXX11:RXX35 ROB11:ROB35 REF11:REF35 QUJ11:QUJ35 QKN11:QKN35 QAR11:QAR35 PQV11:PQV35 PGZ11:PGZ35 OXD11:OXD35 ONH11:ONH35 ODL11:ODL35 NTP11:NTP35 NJT11:NJT35 MZX11:MZX35 MQB11:MQB35 MGF11:MGF35 LWJ11:LWJ35 LMN11:LMN35 LCR11:LCR35 KSV11:KSV35 KIZ11:KIZ35 JZD11:JZD35 JPH11:JPH35 JFL11:JFL35 IVP11:IVP35 ILT11:ILT35 IBX11:IBX35 HSB11:HSB35 HIF11:HIF35 GYJ11:GYJ35 GON11:GON35 GER11:GER35 FUV11:FUV35 FKZ11:FKZ35 FBD11:FBD35 ERH11:ERH35 EHL11:EHL35 DXP11:DXP35 DNT11:DNT35 DDX11:DDX35 CUB11:CUB35 CKF11:CKF35 CAJ11:CAJ35 BQN11:BQN35 BGR11:BGR35 AWV11:AWV35 AMZ11:AMZ35 ADD11:ADD35 TH11:TH35 JL11:JL35 WVX11:WVX35" xr:uid="{00000000-0002-0000-0200-000009000000}">
      <formula1>$A$100:$A$120</formula1>
    </dataValidation>
    <dataValidation type="list" allowBlank="1" showInputMessage="1" showErrorMessage="1" sqref="B11" xr:uid="{00000000-0002-0000-0200-00000B000000}">
      <formula1>$A$100:$A$120</formula1>
    </dataValidation>
    <dataValidation type="list" allowBlank="1" showInputMessage="1" sqref="R11:R85" xr:uid="{00000000-0002-0000-0200-00000C000000}">
      <formula1>"同月払,翌月払"</formula1>
    </dataValidation>
    <dataValidation imeMode="halfAlpha" allowBlank="1" showInputMessage="1" showErrorMessage="1" prompt="「R●.8.9」の形式で入力してください。_x000a__x000a_【NG例】_x000a_「R.●.8.9」、「R●.8.9.」、「R●0809」、「●0809」、「● 8 9」_x000a_「,」カンマ入力は日付として認識されません。「.」ドットで入力してください。" sqref="L11:N85" xr:uid="{F280B2D4-87F6-49BB-BDCD-005AC93DF159}"/>
    <dataValidation type="list" allowBlank="1" showInputMessage="1" sqref="Q11:R85" xr:uid="{53DDB374-2445-4B7A-A505-519F2C73F840}">
      <formula1>"派遣"</formula1>
    </dataValidation>
    <dataValidation type="list" errorStyle="warning" allowBlank="1" showInputMessage="1" showErrorMessage="1" sqref="TN36:TN85 JR36:JR85 WWD36:WWD85 WMH36:WMH85 WCL36:WCL85 VSP36:VSP85 VIT36:VIT85 UYX36:UYX85 UPB36:UPB85 UFF36:UFF85 TVJ36:TVJ85 TLN36:TLN85 TBR36:TBR85 SRV36:SRV85 SHZ36:SHZ85 RYD36:RYD85 ROH36:ROH85 REL36:REL85 QUP36:QUP85 QKT36:QKT85 QAX36:QAX85 PRB36:PRB85 PHF36:PHF85 OXJ36:OXJ85 ONN36:ONN85 ODR36:ODR85 NTV36:NTV85 NJZ36:NJZ85 NAD36:NAD85 MQH36:MQH85 MGL36:MGL85 LWP36:LWP85 LMT36:LMT85 LCX36:LCX85 KTB36:KTB85 KJF36:KJF85 JZJ36:JZJ85 JPN36:JPN85 JFR36:JFR85 IVV36:IVV85 ILZ36:ILZ85 ICD36:ICD85 HSH36:HSH85 HIL36:HIL85 GYP36:GYP85 GOT36:GOT85 GEX36:GEX85 FVB36:FVB85 FLF36:FLF85 FBJ36:FBJ85 ERN36:ERN85 EHR36:EHR85 DXV36:DXV85 DNZ36:DNZ85 DED36:DED85 CUH36:CUH85 CKL36:CKL85 CAP36:CAP85 BQT36:BQT85 BGX36:BGX85 AXB36:AXB85 ANF36:ANF85 ADJ36:ADJ85" xr:uid="{54FF53EB-0979-4B56-A0D5-CEE6DA4E1340}">
      <formula1>$J$50:$J$51</formula1>
    </dataValidation>
    <dataValidation type="list" errorStyle="warning" allowBlank="1" showInputMessage="1" showErrorMessage="1" sqref="TL36:TL85 JP36:JP85 WWB36:WWB85 WMF36:WMF85 WCJ36:WCJ85 VSN36:VSN85 VIR36:VIR85 UYV36:UYV85 UOZ36:UOZ85 UFD36:UFD85 TVH36:TVH85 TLL36:TLL85 TBP36:TBP85 SRT36:SRT85 SHX36:SHX85 RYB36:RYB85 ROF36:ROF85 REJ36:REJ85 QUN36:QUN85 QKR36:QKR85 QAV36:QAV85 PQZ36:PQZ85 PHD36:PHD85 OXH36:OXH85 ONL36:ONL85 ODP36:ODP85 NTT36:NTT85 NJX36:NJX85 NAB36:NAB85 MQF36:MQF85 MGJ36:MGJ85 LWN36:LWN85 LMR36:LMR85 LCV36:LCV85 KSZ36:KSZ85 KJD36:KJD85 JZH36:JZH85 JPL36:JPL85 JFP36:JFP85 IVT36:IVT85 ILX36:ILX85 ICB36:ICB85 HSF36:HSF85 HIJ36:HIJ85 GYN36:GYN85 GOR36:GOR85 GEV36:GEV85 FUZ36:FUZ85 FLD36:FLD85 FBH36:FBH85 ERL36:ERL85 EHP36:EHP85 DXT36:DXT85 DNX36:DNX85 DEB36:DEB85 CUF36:CUF85 CKJ36:CKJ85 CAN36:CAN85 BQR36:BQR85 BGV36:BGV85 AWZ36:AWZ85 AND36:AND85 ADH36:ADH85" xr:uid="{1E335028-698B-46FC-B47A-0D1A69FBC2F0}">
      <formula1>$H$50:$H$51</formula1>
    </dataValidation>
    <dataValidation type="list" errorStyle="warning" allowBlank="1" showInputMessage="1" showErrorMessage="1" sqref="TJ36:TJ85 JN36:JN85 WVZ36:WVZ85 WMD36:WMD85 WCH36:WCH85 VSL36:VSL85 VIP36:VIP85 UYT36:UYT85 UOX36:UOX85 UFB36:UFB85 TVF36:TVF85 TLJ36:TLJ85 TBN36:TBN85 SRR36:SRR85 SHV36:SHV85 RXZ36:RXZ85 ROD36:ROD85 REH36:REH85 QUL36:QUL85 QKP36:QKP85 QAT36:QAT85 PQX36:PQX85 PHB36:PHB85 OXF36:OXF85 ONJ36:ONJ85 ODN36:ODN85 NTR36:NTR85 NJV36:NJV85 MZZ36:MZZ85 MQD36:MQD85 MGH36:MGH85 LWL36:LWL85 LMP36:LMP85 LCT36:LCT85 KSX36:KSX85 KJB36:KJB85 JZF36:JZF85 JPJ36:JPJ85 JFN36:JFN85 IVR36:IVR85 ILV36:ILV85 IBZ36:IBZ85 HSD36:HSD85 HIH36:HIH85 GYL36:GYL85 GOP36:GOP85 GET36:GET85 FUX36:FUX85 FLB36:FLB85 FBF36:FBF85 ERJ36:ERJ85 EHN36:EHN85 DXR36:DXR85 DNV36:DNV85 DDZ36:DDZ85 CUD36:CUD85 CKH36:CKH85 CAL36:CAL85 BQP36:BQP85 BGT36:BGT85 AWX36:AWX85 ANB36:ANB85 ADF36:ADF85" xr:uid="{1B37666E-1B5F-41C5-99A4-EA63A6EC3A67}">
      <formula1>$D$50:$D$51</formula1>
    </dataValidation>
    <dataValidation type="list" errorStyle="warning" allowBlank="1" showInputMessage="1" showErrorMessage="1" sqref="TI36:TI85 JM36:JM85 WVY36:WVY85 WMC36:WMC85 WCG36:WCG85 VSK36:VSK85 VIO36:VIO85 UYS36:UYS85 UOW36:UOW85 UFA36:UFA85 TVE36:TVE85 TLI36:TLI85 TBM36:TBM85 SRQ36:SRQ85 SHU36:SHU85 RXY36:RXY85 ROC36:ROC85 REG36:REG85 QUK36:QUK85 QKO36:QKO85 QAS36:QAS85 PQW36:PQW85 PHA36:PHA85 OXE36:OXE85 ONI36:ONI85 ODM36:ODM85 NTQ36:NTQ85 NJU36:NJU85 MZY36:MZY85 MQC36:MQC85 MGG36:MGG85 LWK36:LWK85 LMO36:LMO85 LCS36:LCS85 KSW36:KSW85 KJA36:KJA85 JZE36:JZE85 JPI36:JPI85 JFM36:JFM85 IVQ36:IVQ85 ILU36:ILU85 IBY36:IBY85 HSC36:HSC85 HIG36:HIG85 GYK36:GYK85 GOO36:GOO85 GES36:GES85 FUW36:FUW85 FLA36:FLA85 FBE36:FBE85 ERI36:ERI85 EHM36:EHM85 DXQ36:DXQ85 DNU36:DNU85 DDY36:DDY85 CUC36:CUC85 CKG36:CKG85 CAK36:CAK85 BQO36:BQO85 BGS36:BGS85 AWW36:AWW85 ANA36:ANA85 ADE36:ADE85" xr:uid="{48D2DD07-8474-4994-84EA-1E77A5750FC7}">
      <formula1>$C$50:$C$51</formula1>
    </dataValidation>
    <dataValidation type="list" errorStyle="warning" allowBlank="1" showInputMessage="1" showErrorMessage="1" sqref="WVX36:WVX60 JL36:JL60 TH36:TH60 ADD36:ADD60 AMZ36:AMZ60 AWV36:AWV60 BGR36:BGR60 BQN36:BQN60 CAJ36:CAJ60 CKF36:CKF60 CUB36:CUB60 DDX36:DDX60 DNT36:DNT60 DXP36:DXP60 EHL36:EHL60 ERH36:ERH60 FBD36:FBD60 FKZ36:FKZ60 FUV36:FUV60 GER36:GER60 GON36:GON60 GYJ36:GYJ60 HIF36:HIF60 HSB36:HSB60 IBX36:IBX60 ILT36:ILT60 IVP36:IVP60 JFL36:JFL60 JPH36:JPH60 JZD36:JZD60 KIZ36:KIZ60 KSV36:KSV60 LCR36:LCR60 LMN36:LMN60 LWJ36:LWJ60 MGF36:MGF60 MQB36:MQB60 MZX36:MZX60 NJT36:NJT60 NTP36:NTP60 ODL36:ODL60 ONH36:ONH60 OXD36:OXD60 PGZ36:PGZ60 PQV36:PQV60 QAR36:QAR60 QKN36:QKN60 QUJ36:QUJ60 REF36:REF60 ROB36:ROB60 RXX36:RXX60 SHT36:SHT60 SRP36:SRP60 TBL36:TBL60 TLH36:TLH60 TVD36:TVD60 UEZ36:UEZ60 UOV36:UOV60 UYR36:UYR60 VIN36:VIN60 VSJ36:VSJ60 WCF36:WCF60 WMB36:WMB60" xr:uid="{B0AD7340-3635-4103-9699-98ACF2B377F7}">
      <formula1>$A$50:$A$95</formula1>
    </dataValidation>
    <dataValidation type="list" errorStyle="warning" allowBlank="1" showInputMessage="1" showErrorMessage="1" sqref="JL61:JL85 WVX61:WVX85 WMB61:WMB85 WCF61:WCF85 VSJ61:VSJ85 VIN61:VIN85 UYR61:UYR85 UOV61:UOV85 UEZ61:UEZ85 TVD61:TVD85 TLH61:TLH85 TBL61:TBL85 SRP61:SRP85 SHT61:SHT85 RXX61:RXX85 ROB61:ROB85 REF61:REF85 QUJ61:QUJ85 QKN61:QKN85 QAR61:QAR85 PQV61:PQV85 PGZ61:PGZ85 OXD61:OXD85 ONH61:ONH85 ODL61:ODL85 NTP61:NTP85 NJT61:NJT85 MZX61:MZX85 MQB61:MQB85 MGF61:MGF85 LWJ61:LWJ85 LMN61:LMN85 LCR61:LCR85 KSV61:KSV85 KIZ61:KIZ85 JZD61:JZD85 JPH61:JPH85 JFL61:JFL85 IVP61:IVP85 ILT61:ILT85 IBX61:IBX85 HSB61:HSB85 HIF61:HIF85 GYJ61:GYJ85 GON61:GON85 GER61:GER85 FUV61:FUV85 FKZ61:FKZ85 FBD61:FBD85 ERH61:ERH85 EHL61:EHL85 DXP61:DXP85 DNT61:DNT85 DDX61:DDX85 CUB61:CUB85 CKF61:CKF85 CAJ61:CAJ85 BQN61:BQN85 BGR61:BGR85 AWV61:AWV85 AMZ61:AMZ85 ADD61:ADD85 TH61:TH85" xr:uid="{23B96ED0-A71A-4D35-BCDD-2B6C2219DD06}">
      <formula1>$A$50:$A$70</formula1>
    </dataValidation>
    <dataValidation type="list" allowBlank="1" showInputMessage="1" showErrorMessage="1" sqref="AJ86" xr:uid="{BBE3B9FB-7243-4271-BA8F-10D657B5F590}">
      <formula1>"済"</formula1>
    </dataValidation>
    <dataValidation type="list" allowBlank="1" showInputMessage="1" showErrorMessage="1" sqref="R96" xr:uid="{5A8869C8-7467-41E0-A162-D103D26BADB4}">
      <formula1>"10月まで済"</formula1>
    </dataValidation>
    <dataValidation type="list" allowBlank="1" showInputMessage="1" showErrorMessage="1" sqref="E11:F85" xr:uid="{9D6587A4-AA24-485C-A09E-672D79274D42}">
      <formula1>$K$100:$K$101</formula1>
    </dataValidation>
    <dataValidation type="list" allowBlank="1" showInputMessage="1" showErrorMessage="1" prompt="「保育士」を選択するのは正規職員の場合のみです。パートの保育士の場合は、園で定める常勤時間以上勤務の場合は「準保育士」、それ以下の場合は「短時間保育士」を選択してください。" sqref="B13:B85" xr:uid="{0E68EC80-35FB-4A9B-9192-E3A0126DF6C7}">
      <formula1>$A$100:$A$120</formula1>
    </dataValidation>
    <dataValidation type="list" allowBlank="1" showInputMessage="1" showErrorMessage="1" prompt="「保育士」を選択するのは正規職員の場合のみです。パートの保育士の場合は、「準保育士」もしくは「短時間保育士」を選択してください。" sqref="B12" xr:uid="{D3CE94BF-1A3E-40D8-BEA8-C64C539363FC}">
      <formula1>$A$100:$A$120</formula1>
    </dataValidation>
  </dataValidations>
  <pageMargins left="0.59055118110236227" right="0.31496062992125984" top="0.43307086614173229" bottom="0.35433070866141736" header="0.39370078740157483" footer="0.31496062992125984"/>
  <pageSetup paperSize="9" scale="61"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6015-031D-40B9-9DFC-6B31346B6E57}">
  <sheetPr codeName="Sheet6">
    <tabColor rgb="FFFFFF00"/>
  </sheetPr>
  <dimension ref="A1:N53"/>
  <sheetViews>
    <sheetView view="pageBreakPreview" zoomScale="85" zoomScaleNormal="100" zoomScaleSheetLayoutView="85" workbookViewId="0">
      <selection activeCell="H6" sqref="H6:H9"/>
    </sheetView>
  </sheetViews>
  <sheetFormatPr defaultColWidth="9" defaultRowHeight="13"/>
  <cols>
    <col min="1" max="5" width="10.6328125" style="23" customWidth="1"/>
    <col min="6" max="7" width="7.6328125" style="20" customWidth="1"/>
    <col min="8" max="8" width="17.36328125" style="20" bestFit="1" customWidth="1"/>
    <col min="9" max="9" width="18" style="20" customWidth="1"/>
    <col min="10" max="10" width="2.7265625" style="20" customWidth="1"/>
    <col min="11" max="15" width="10.7265625" style="20" customWidth="1"/>
    <col min="16" max="16384" width="9" style="20"/>
  </cols>
  <sheetData>
    <row r="1" spans="1:9" ht="20.25" customHeight="1">
      <c r="A1" s="408" t="s">
        <v>1347</v>
      </c>
      <c r="B1" s="408"/>
      <c r="C1" s="408"/>
      <c r="D1" s="408"/>
      <c r="E1" s="408"/>
      <c r="F1" s="408"/>
      <c r="G1" s="408"/>
      <c r="H1" s="408"/>
      <c r="I1" s="408"/>
    </row>
    <row r="2" spans="1:9" ht="27" customHeight="1">
      <c r="A2" s="21"/>
      <c r="B2" s="21"/>
      <c r="C2" s="21"/>
      <c r="D2" s="21"/>
      <c r="E2" s="21"/>
      <c r="F2" s="22"/>
      <c r="G2" s="79" t="s">
        <v>1346</v>
      </c>
      <c r="H2" s="409">
        <f>③職員名簿!N6</f>
        <v>0</v>
      </c>
      <c r="I2" s="409"/>
    </row>
    <row r="3" spans="1:9" ht="9.75" customHeight="1">
      <c r="A3" s="21"/>
      <c r="B3" s="21"/>
      <c r="C3" s="21"/>
      <c r="D3" s="21"/>
      <c r="E3" s="21"/>
      <c r="F3" s="22"/>
      <c r="G3" s="22"/>
      <c r="H3" s="22"/>
      <c r="I3" s="22"/>
    </row>
    <row r="4" spans="1:9" ht="17.25" customHeight="1">
      <c r="A4" s="410" t="s">
        <v>73</v>
      </c>
      <c r="B4" s="414">
        <v>4649</v>
      </c>
      <c r="C4" s="415"/>
      <c r="D4" s="415"/>
      <c r="E4" s="415"/>
      <c r="F4" s="78" t="s">
        <v>69</v>
      </c>
      <c r="G4" s="410" t="s">
        <v>72</v>
      </c>
      <c r="H4" s="412" t="s">
        <v>1345</v>
      </c>
      <c r="I4" s="413" t="s">
        <v>1344</v>
      </c>
    </row>
    <row r="5" spans="1:9" ht="17.25" customHeight="1">
      <c r="A5" s="411"/>
      <c r="B5" s="416"/>
      <c r="C5" s="417"/>
      <c r="D5" s="417"/>
      <c r="E5" s="417"/>
      <c r="F5" s="77" t="s">
        <v>71</v>
      </c>
      <c r="G5" s="411"/>
      <c r="H5" s="411"/>
      <c r="I5" s="413"/>
    </row>
    <row r="6" spans="1:9" ht="35.25" customHeight="1">
      <c r="A6" s="426" t="s">
        <v>1343</v>
      </c>
      <c r="B6" s="139" t="s">
        <v>1588</v>
      </c>
      <c r="C6" s="140"/>
      <c r="D6" s="140"/>
      <c r="E6" s="140"/>
      <c r="F6" s="28">
        <f>③職員名簿!W3</f>
        <v>0</v>
      </c>
      <c r="G6" s="429">
        <f>SUM(F6:F7)</f>
        <v>0</v>
      </c>
      <c r="H6" s="431" t="e">
        <f>IF(①基本情報!Q5=29,10000,40000)</f>
        <v>#N/A</v>
      </c>
      <c r="I6" s="432" t="e">
        <f>SUM(G6:G9)*H6</f>
        <v>#N/A</v>
      </c>
    </row>
    <row r="7" spans="1:9" ht="35.25" customHeight="1">
      <c r="A7" s="427"/>
      <c r="B7" s="139" t="s">
        <v>1589</v>
      </c>
      <c r="C7" s="140"/>
      <c r="D7" s="140"/>
      <c r="E7" s="140"/>
      <c r="F7" s="81">
        <f>③職員名簿!W4</f>
        <v>0</v>
      </c>
      <c r="G7" s="430"/>
      <c r="H7" s="431"/>
      <c r="I7" s="433"/>
    </row>
    <row r="8" spans="1:9" ht="35.25" customHeight="1">
      <c r="A8" s="427"/>
      <c r="B8" s="139" t="s">
        <v>1590</v>
      </c>
      <c r="C8" s="140"/>
      <c r="D8" s="140"/>
      <c r="E8" s="140"/>
      <c r="F8" s="27">
        <f>③職員名簿!W5</f>
        <v>0</v>
      </c>
      <c r="G8" s="80">
        <f>F8</f>
        <v>0</v>
      </c>
      <c r="H8" s="431"/>
      <c r="I8" s="433"/>
    </row>
    <row r="9" spans="1:9" ht="35.25" customHeight="1">
      <c r="A9" s="428"/>
      <c r="B9" s="139" t="s">
        <v>1591</v>
      </c>
      <c r="C9" s="140"/>
      <c r="D9" s="140"/>
      <c r="E9" s="140"/>
      <c r="F9" s="76">
        <f>③職員名簿!W6</f>
        <v>0</v>
      </c>
      <c r="G9" s="75">
        <f>F9</f>
        <v>0</v>
      </c>
      <c r="H9" s="431"/>
      <c r="I9" s="434"/>
    </row>
    <row r="10" spans="1:9" ht="35.25" customHeight="1" thickBot="1">
      <c r="A10" s="435" t="s">
        <v>1341</v>
      </c>
      <c r="B10" s="436"/>
      <c r="C10" s="436"/>
      <c r="D10" s="436"/>
      <c r="E10" s="436"/>
      <c r="F10" s="437"/>
      <c r="G10" s="72">
        <f>SUM(G6:G9)</f>
        <v>0</v>
      </c>
      <c r="H10" s="438"/>
      <c r="I10" s="439"/>
    </row>
    <row r="11" spans="1:9" ht="35.25" customHeight="1" thickBot="1">
      <c r="A11" s="418"/>
      <c r="B11" s="419"/>
      <c r="C11" s="419"/>
      <c r="D11" s="419"/>
      <c r="E11" s="419"/>
      <c r="F11" s="420"/>
      <c r="G11" s="70"/>
      <c r="H11" s="69"/>
      <c r="I11" s="68" t="s">
        <v>1339</v>
      </c>
    </row>
    <row r="12" spans="1:9" ht="35.25" customHeight="1" thickTop="1" thickBot="1">
      <c r="A12" s="421" t="s">
        <v>70</v>
      </c>
      <c r="B12" s="422"/>
      <c r="C12" s="422"/>
      <c r="D12" s="422"/>
      <c r="E12" s="422"/>
      <c r="F12" s="423"/>
      <c r="G12" s="66">
        <f>G10*12</f>
        <v>0</v>
      </c>
      <c r="H12" s="65"/>
      <c r="I12" s="64" t="e">
        <f>SUM(I6:I9)*12</f>
        <v>#N/A</v>
      </c>
    </row>
    <row r="13" spans="1:9" ht="50.25" customHeight="1" thickBot="1">
      <c r="H13" s="123" t="s">
        <v>1522</v>
      </c>
      <c r="I13" s="124" t="str">
        <f>IF(①基本情報!M24="","なし",①基本情報!M24)</f>
        <v>なし</v>
      </c>
    </row>
    <row r="14" spans="1:9" ht="27" customHeight="1">
      <c r="A14" s="24"/>
      <c r="B14" s="24"/>
      <c r="C14" s="24"/>
      <c r="D14" s="24"/>
      <c r="E14" s="24"/>
      <c r="F14" s="25"/>
      <c r="G14" s="25"/>
      <c r="H14" s="22"/>
      <c r="I14" s="22"/>
    </row>
    <row r="15" spans="1:9" ht="25.5" customHeight="1" thickBot="1">
      <c r="A15" s="138" t="s">
        <v>1342</v>
      </c>
      <c r="B15" s="138"/>
      <c r="C15" s="20"/>
      <c r="D15" s="20"/>
      <c r="E15" s="20"/>
      <c r="F15" s="22"/>
      <c r="G15" s="22"/>
      <c r="H15" s="22"/>
      <c r="I15" s="22"/>
    </row>
    <row r="16" spans="1:9" ht="25.5" customHeight="1">
      <c r="A16" s="74"/>
      <c r="B16" s="32" t="s">
        <v>71</v>
      </c>
      <c r="C16" s="32" t="s">
        <v>112</v>
      </c>
      <c r="D16" s="33" t="s">
        <v>113</v>
      </c>
      <c r="E16" s="73" t="s">
        <v>72</v>
      </c>
      <c r="F16" s="22"/>
      <c r="G16" s="22"/>
      <c r="H16" s="22"/>
      <c r="I16" s="22"/>
    </row>
    <row r="17" spans="1:14" ht="25.5" customHeight="1">
      <c r="A17" s="71" t="s">
        <v>1340</v>
      </c>
      <c r="B17" s="141">
        <f>SUM(F8:F9)</f>
        <v>0</v>
      </c>
      <c r="C17" s="142" t="e">
        <f>B17*H6*12</f>
        <v>#N/A</v>
      </c>
      <c r="D17" s="150" t="s">
        <v>118</v>
      </c>
      <c r="E17" s="143" t="e">
        <f>SUM(C17:D17)</f>
        <v>#N/A</v>
      </c>
    </row>
    <row r="18" spans="1:14" ht="25.5" customHeight="1" thickBot="1">
      <c r="A18" s="67" t="s">
        <v>111</v>
      </c>
      <c r="B18" s="144">
        <f>SUM(F6:F7)</f>
        <v>0</v>
      </c>
      <c r="C18" s="145" t="e">
        <f>ROUND(B18*H6*0.75,0)*12</f>
        <v>#N/A</v>
      </c>
      <c r="D18" s="146" t="e">
        <f>ROUND(B18*H6*0.25,0)*12</f>
        <v>#N/A</v>
      </c>
      <c r="E18" s="143" t="e">
        <f>SUM(C18:D18)</f>
        <v>#N/A</v>
      </c>
    </row>
    <row r="19" spans="1:14" ht="25.5" customHeight="1">
      <c r="A19" s="63" t="s">
        <v>72</v>
      </c>
      <c r="B19" s="147">
        <f>SUM(B17:B18)</f>
        <v>0</v>
      </c>
      <c r="C19" s="148" t="e">
        <f>SUM(C17:C18)</f>
        <v>#N/A</v>
      </c>
      <c r="D19" s="148" t="e">
        <f>SUM(D17:D18)</f>
        <v>#N/A</v>
      </c>
      <c r="E19" s="149" t="e">
        <f>SUM(E17:E18)</f>
        <v>#N/A</v>
      </c>
    </row>
    <row r="20" spans="1:14" ht="25.5" customHeight="1">
      <c r="A20" s="20"/>
      <c r="B20" s="20"/>
      <c r="C20" s="20"/>
      <c r="D20" s="20"/>
      <c r="E20" s="20"/>
      <c r="M20" s="424"/>
      <c r="N20" s="425"/>
    </row>
    <row r="21" spans="1:14" ht="25.5" customHeight="1">
      <c r="A21" s="20"/>
      <c r="B21" s="20"/>
      <c r="C21" s="20"/>
      <c r="D21" s="20"/>
      <c r="E21" s="20"/>
    </row>
    <row r="22" spans="1:14" ht="20.25" customHeight="1">
      <c r="A22" s="20"/>
      <c r="B22" s="20"/>
      <c r="C22" s="20"/>
      <c r="D22" s="20"/>
      <c r="E22" s="20"/>
    </row>
    <row r="23" spans="1:14" ht="20.25" customHeight="1">
      <c r="A23" s="20"/>
      <c r="B23" s="20"/>
      <c r="C23" s="20"/>
      <c r="D23" s="20"/>
      <c r="E23" s="20"/>
    </row>
    <row r="24" spans="1:14" ht="12.75" customHeight="1">
      <c r="A24" s="20"/>
      <c r="B24" s="20"/>
      <c r="C24" s="20"/>
      <c r="D24" s="20"/>
      <c r="E24" s="20"/>
    </row>
    <row r="42" spans="1:1">
      <c r="A42" s="23">
        <v>0</v>
      </c>
    </row>
    <row r="43" spans="1:1">
      <c r="A43" s="23">
        <v>1</v>
      </c>
    </row>
    <row r="44" spans="1:1">
      <c r="A44" s="23">
        <v>2</v>
      </c>
    </row>
    <row r="45" spans="1:1">
      <c r="A45" s="23">
        <v>3</v>
      </c>
    </row>
    <row r="46" spans="1:1">
      <c r="A46" s="23">
        <v>4</v>
      </c>
    </row>
    <row r="47" spans="1:1">
      <c r="A47" s="23">
        <v>5</v>
      </c>
    </row>
    <row r="48" spans="1:1">
      <c r="A48" s="23">
        <v>6</v>
      </c>
    </row>
    <row r="49" spans="1:1">
      <c r="A49" s="23">
        <v>7</v>
      </c>
    </row>
    <row r="50" spans="1:1">
      <c r="A50" s="23">
        <v>8</v>
      </c>
    </row>
    <row r="51" spans="1:1">
      <c r="A51" s="23">
        <v>9</v>
      </c>
    </row>
    <row r="52" spans="1:1">
      <c r="A52" s="23">
        <v>10</v>
      </c>
    </row>
    <row r="53" spans="1:1">
      <c r="A53" s="23">
        <v>11</v>
      </c>
    </row>
  </sheetData>
  <sheetProtection algorithmName="SHA-512" hashValue="RI5th/dXP1Y9Wg00EXgw++5eI/phNMIJIZTa4h3NlSdlH5ZAzaa7UNalC+UOjFSixc7aTnuHB7nO3haL/h++Qw==" saltValue="YyQ9JuRDAW2iy8IQadjW8A==" spinCount="100000" sheet="1" selectLockedCells="1"/>
  <mergeCells count="16">
    <mergeCell ref="A11:F11"/>
    <mergeCell ref="A12:F12"/>
    <mergeCell ref="M20:N20"/>
    <mergeCell ref="A6:A9"/>
    <mergeCell ref="G6:G7"/>
    <mergeCell ref="H6:H9"/>
    <mergeCell ref="I6:I9"/>
    <mergeCell ref="A10:F10"/>
    <mergeCell ref="H10:I10"/>
    <mergeCell ref="A1:I1"/>
    <mergeCell ref="H2:I2"/>
    <mergeCell ref="A4:A5"/>
    <mergeCell ref="G4:G5"/>
    <mergeCell ref="H4:H5"/>
    <mergeCell ref="I4:I5"/>
    <mergeCell ref="B4:E5"/>
  </mergeCells>
  <phoneticPr fontId="1"/>
  <pageMargins left="0.78740157480314965" right="0.35433070866141736" top="0.98425196850393704" bottom="0.98425196850393704" header="0.51181102362204722" footer="0.51181102362204722"/>
  <pageSetup paperSize="9" scale="8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DBDE5-89E5-477D-8F4D-ED79D89B2E26}">
  <sheetPr>
    <tabColor rgb="FFFFFF00"/>
  </sheetPr>
  <dimension ref="A1:AA47"/>
  <sheetViews>
    <sheetView view="pageBreakPreview" zoomScaleNormal="100" zoomScaleSheetLayoutView="100" workbookViewId="0"/>
  </sheetViews>
  <sheetFormatPr defaultColWidth="4.453125" defaultRowHeight="13"/>
  <cols>
    <col min="1" max="18" width="4.453125" style="83"/>
    <col min="19" max="19" width="6" style="83" bestFit="1" customWidth="1"/>
    <col min="20" max="20" width="13.08984375" style="83" customWidth="1"/>
    <col min="21" max="21" width="0" style="83" hidden="1" customWidth="1"/>
    <col min="22" max="22" width="5.90625" style="83" bestFit="1" customWidth="1"/>
    <col min="23" max="16384" width="4.453125" style="83"/>
  </cols>
  <sheetData>
    <row r="1" spans="1:27" ht="23.25" customHeight="1">
      <c r="A1" s="82" t="s">
        <v>1348</v>
      </c>
      <c r="B1" s="82"/>
      <c r="C1" s="82"/>
      <c r="D1" s="82"/>
      <c r="E1" s="82"/>
      <c r="F1" s="82"/>
      <c r="G1" s="82"/>
      <c r="H1" s="82"/>
      <c r="I1" s="82"/>
      <c r="J1" s="82"/>
      <c r="K1" s="82"/>
      <c r="L1" s="82"/>
      <c r="M1" s="82"/>
      <c r="N1" s="82"/>
      <c r="S1" s="91" t="e">
        <f>①基本情報!Q5</f>
        <v>#N/A</v>
      </c>
    </row>
    <row r="2" spans="1:27" ht="23.25" customHeight="1">
      <c r="A2" s="82"/>
      <c r="B2" s="82"/>
      <c r="C2" s="82"/>
      <c r="D2" s="82"/>
      <c r="E2" s="82"/>
      <c r="F2" s="82"/>
      <c r="G2" s="82"/>
      <c r="H2" s="82"/>
      <c r="I2" s="82"/>
      <c r="J2" s="82"/>
      <c r="M2" s="82"/>
      <c r="N2" s="82"/>
      <c r="P2" s="442" t="s">
        <v>2480</v>
      </c>
      <c r="Q2" s="442"/>
      <c r="R2" s="442"/>
      <c r="S2" s="442"/>
    </row>
    <row r="3" spans="1:27" ht="23.25" customHeight="1">
      <c r="A3" s="82"/>
      <c r="B3" s="82"/>
      <c r="C3" s="82"/>
      <c r="D3" s="82"/>
      <c r="E3" s="82"/>
      <c r="F3" s="82"/>
      <c r="G3" s="82"/>
      <c r="H3" s="82"/>
      <c r="I3" s="82"/>
      <c r="J3" s="82"/>
      <c r="K3" s="82"/>
      <c r="L3" s="82"/>
      <c r="M3" s="82"/>
      <c r="N3" s="82"/>
    </row>
    <row r="4" spans="1:27" ht="23.25" customHeight="1">
      <c r="A4" s="443" t="s">
        <v>1349</v>
      </c>
      <c r="B4" s="443"/>
      <c r="C4" s="443"/>
      <c r="D4" s="443"/>
      <c r="E4" s="443"/>
      <c r="F4" s="443"/>
      <c r="G4" s="443"/>
      <c r="H4" s="443"/>
      <c r="I4" s="443"/>
      <c r="J4" s="443"/>
      <c r="K4" s="443"/>
      <c r="L4" s="443"/>
      <c r="M4" s="443"/>
      <c r="N4" s="443"/>
      <c r="O4" s="443"/>
      <c r="P4" s="443"/>
      <c r="Q4" s="443"/>
      <c r="R4" s="443"/>
      <c r="S4" s="443"/>
    </row>
    <row r="5" spans="1:27" ht="23.25" customHeight="1">
      <c r="A5" s="82"/>
      <c r="B5" s="82"/>
      <c r="C5" s="82"/>
      <c r="D5" s="82"/>
      <c r="E5" s="82"/>
      <c r="F5" s="82"/>
      <c r="G5" s="82"/>
      <c r="H5" s="82"/>
      <c r="I5" s="82"/>
      <c r="J5" s="82"/>
      <c r="K5" s="82"/>
      <c r="L5" s="82"/>
      <c r="M5" s="82"/>
      <c r="N5" s="82"/>
    </row>
    <row r="6" spans="1:27" ht="23.25" customHeight="1">
      <c r="A6" s="82" t="s">
        <v>114</v>
      </c>
      <c r="B6" s="82"/>
      <c r="C6" s="82"/>
      <c r="D6" s="82"/>
      <c r="E6" s="82"/>
      <c r="F6" s="82"/>
      <c r="G6" s="82"/>
      <c r="H6" s="82"/>
      <c r="I6" s="82"/>
      <c r="J6" s="82"/>
      <c r="K6" s="82"/>
      <c r="L6" s="82"/>
      <c r="M6" s="82"/>
      <c r="N6" s="82"/>
    </row>
    <row r="7" spans="1:27" ht="23.25" customHeight="1">
      <c r="A7" s="82"/>
      <c r="C7" s="82"/>
      <c r="D7" s="82"/>
      <c r="E7" s="82"/>
      <c r="F7" s="82"/>
      <c r="G7" s="82"/>
      <c r="H7" s="82"/>
      <c r="I7" s="82"/>
      <c r="J7" s="82"/>
      <c r="K7" s="82"/>
      <c r="L7" s="82"/>
      <c r="N7" s="121"/>
      <c r="O7" s="121"/>
      <c r="P7" s="121"/>
      <c r="Q7" s="121"/>
      <c r="R7" s="121"/>
      <c r="S7" s="121"/>
      <c r="V7" s="93"/>
      <c r="W7" s="93"/>
      <c r="X7" s="93"/>
      <c r="Y7" s="93"/>
      <c r="Z7" s="93"/>
      <c r="AA7" s="93"/>
    </row>
    <row r="8" spans="1:27" ht="23.25" customHeight="1">
      <c r="A8" s="82"/>
      <c r="B8" s="82"/>
      <c r="C8" s="82"/>
      <c r="D8" s="82"/>
      <c r="E8" s="82"/>
      <c r="F8" s="82"/>
      <c r="G8" s="82"/>
      <c r="H8" s="82"/>
      <c r="I8" s="82"/>
      <c r="J8" s="444" t="s">
        <v>1586</v>
      </c>
      <c r="K8" s="444"/>
      <c r="L8" s="444"/>
      <c r="M8" s="449" t="e">
        <f>VLOOKUP($S$1,補助金用基本データ!$D$5:$T$334,11)</f>
        <v>#N/A</v>
      </c>
      <c r="N8" s="449"/>
      <c r="O8" s="449"/>
      <c r="P8" s="449"/>
      <c r="Q8" s="449"/>
      <c r="R8" s="449"/>
      <c r="S8" s="449"/>
      <c r="U8" s="93"/>
      <c r="V8" s="93"/>
      <c r="W8" s="93"/>
      <c r="X8" s="93"/>
      <c r="Y8" s="93"/>
      <c r="Z8" s="93"/>
      <c r="AA8" s="93"/>
    </row>
    <row r="9" spans="1:27" ht="23.25" customHeight="1">
      <c r="H9" s="82"/>
      <c r="I9" s="82"/>
      <c r="J9" s="444"/>
      <c r="K9" s="444"/>
      <c r="L9" s="444"/>
      <c r="M9" s="449"/>
      <c r="N9" s="449"/>
      <c r="O9" s="449"/>
      <c r="P9" s="449"/>
      <c r="Q9" s="449"/>
      <c r="R9" s="449"/>
      <c r="S9" s="449"/>
      <c r="U9" s="93"/>
      <c r="V9" s="93"/>
      <c r="W9" s="93"/>
      <c r="X9" s="93"/>
      <c r="Y9" s="93"/>
      <c r="Z9" s="93"/>
      <c r="AA9" s="93"/>
    </row>
    <row r="10" spans="1:27" ht="23.25" customHeight="1">
      <c r="H10" s="82"/>
      <c r="I10" s="82"/>
      <c r="J10" s="445" t="s">
        <v>1350</v>
      </c>
      <c r="K10" s="445"/>
      <c r="L10" s="445"/>
      <c r="M10" s="446" t="e">
        <f>IF(VLOOKUP($S$1,補助金用基本データ!$D$5:$T$334,10)="","",VLOOKUP($S$1,補助金用基本データ!$D$5:$T$334,10))</f>
        <v>#N/A</v>
      </c>
      <c r="N10" s="446"/>
      <c r="O10" s="446"/>
      <c r="P10" s="446"/>
      <c r="Q10" s="446"/>
      <c r="R10" s="446"/>
      <c r="S10" s="446"/>
      <c r="U10" s="94"/>
      <c r="V10" s="93"/>
      <c r="W10" s="94"/>
      <c r="X10" s="94"/>
      <c r="Y10" s="94"/>
      <c r="Z10" s="94"/>
      <c r="AA10" s="94"/>
    </row>
    <row r="11" spans="1:27" ht="23.25" customHeight="1">
      <c r="A11" s="82"/>
      <c r="B11" s="82"/>
      <c r="C11" s="82"/>
      <c r="D11" s="82"/>
      <c r="E11" s="82"/>
      <c r="F11" s="82"/>
      <c r="G11" s="82"/>
      <c r="H11" s="82"/>
      <c r="I11" s="82"/>
      <c r="J11" s="445" t="s">
        <v>1351</v>
      </c>
      <c r="K11" s="445"/>
      <c r="L11" s="445"/>
      <c r="M11" s="446" t="e">
        <f>IF(VLOOKUP($S$1,補助金用基本データ!$D$5:$T$334,12)="","",VLOOKUP($S$1,補助金用基本データ!$D$5:$T$334,12))&amp;"　"&amp;VLOOKUP($S$1,補助金用基本データ!$D$5:$T$334,13)</f>
        <v>#N/A</v>
      </c>
      <c r="N11" s="446"/>
      <c r="O11" s="446"/>
      <c r="P11" s="446"/>
      <c r="Q11" s="446"/>
      <c r="R11" s="446"/>
      <c r="S11" s="446"/>
      <c r="U11" s="94"/>
      <c r="V11" s="93"/>
      <c r="W11" s="94"/>
      <c r="X11" s="94"/>
      <c r="Y11" s="94"/>
      <c r="Z11" s="94"/>
      <c r="AA11" s="94"/>
    </row>
    <row r="12" spans="1:27" ht="23.25" customHeight="1">
      <c r="A12" s="82"/>
      <c r="B12" s="82"/>
      <c r="C12" s="82"/>
      <c r="D12" s="82"/>
      <c r="E12" s="82"/>
      <c r="F12" s="82"/>
      <c r="G12" s="82"/>
      <c r="H12" s="84"/>
      <c r="I12" s="84"/>
      <c r="J12" s="445" t="s">
        <v>1587</v>
      </c>
      <c r="K12" s="445"/>
      <c r="L12" s="445"/>
      <c r="M12" s="447">
        <f>①基本情報!D5</f>
        <v>0</v>
      </c>
      <c r="N12" s="447"/>
      <c r="O12" s="447"/>
      <c r="P12" s="447"/>
      <c r="Q12" s="447"/>
      <c r="R12" s="447"/>
      <c r="S12" s="447"/>
      <c r="U12" s="95"/>
      <c r="V12" s="93"/>
      <c r="W12" s="95"/>
      <c r="X12" s="95"/>
      <c r="Y12" s="95"/>
      <c r="Z12" s="95"/>
      <c r="AA12" s="95"/>
    </row>
    <row r="13" spans="1:27" ht="23.25" customHeight="1">
      <c r="A13" s="82"/>
      <c r="B13" s="82"/>
      <c r="C13" s="82"/>
      <c r="D13" s="82"/>
      <c r="E13" s="82"/>
      <c r="F13" s="82"/>
      <c r="G13" s="82"/>
      <c r="H13" s="84"/>
      <c r="I13" s="84"/>
      <c r="J13" s="450" t="s">
        <v>2491</v>
      </c>
      <c r="K13" s="450"/>
      <c r="L13" s="450"/>
      <c r="M13" s="446" t="e">
        <f>IF(VLOOKUP($S$1,補助金用基本データ!$D$5:$T$334,4)="","",VLOOKUP($S$1,補助金用基本データ!$D$5:$T$334,4))</f>
        <v>#N/A</v>
      </c>
      <c r="N13" s="446"/>
      <c r="O13" s="446"/>
      <c r="P13" s="446"/>
      <c r="Q13" s="446"/>
      <c r="R13" s="446"/>
      <c r="S13" s="446"/>
      <c r="U13" s="95"/>
      <c r="V13" s="93"/>
      <c r="W13" s="95"/>
      <c r="X13" s="95"/>
      <c r="Y13" s="95"/>
      <c r="Z13" s="95"/>
      <c r="AA13" s="95"/>
    </row>
    <row r="14" spans="1:27" ht="23.25" customHeight="1">
      <c r="A14" s="82"/>
      <c r="B14" s="82"/>
      <c r="C14" s="82"/>
      <c r="D14" s="82"/>
      <c r="E14" s="82"/>
      <c r="F14" s="82"/>
      <c r="G14" s="82"/>
      <c r="H14" s="82"/>
      <c r="I14" s="82"/>
      <c r="J14" s="82"/>
      <c r="K14" s="82"/>
      <c r="L14" s="82"/>
      <c r="M14" s="82"/>
      <c r="N14" s="82"/>
    </row>
    <row r="15" spans="1:27" ht="23.25" customHeight="1">
      <c r="A15" s="448" t="s">
        <v>2481</v>
      </c>
      <c r="B15" s="448"/>
      <c r="C15" s="448"/>
      <c r="D15" s="448"/>
      <c r="E15" s="448"/>
      <c r="F15" s="448"/>
      <c r="G15" s="448"/>
      <c r="H15" s="448"/>
      <c r="I15" s="448"/>
      <c r="J15" s="448"/>
      <c r="K15" s="448"/>
      <c r="L15" s="448"/>
      <c r="M15" s="448"/>
      <c r="N15" s="448"/>
      <c r="O15" s="448"/>
      <c r="P15" s="448"/>
      <c r="Q15" s="448"/>
      <c r="R15" s="448"/>
      <c r="S15" s="448"/>
    </row>
    <row r="16" spans="1:27" ht="23.25" customHeight="1">
      <c r="A16" s="448"/>
      <c r="B16" s="448"/>
      <c r="C16" s="448"/>
      <c r="D16" s="448"/>
      <c r="E16" s="448"/>
      <c r="F16" s="448"/>
      <c r="G16" s="448"/>
      <c r="H16" s="448"/>
      <c r="I16" s="448"/>
      <c r="J16" s="448"/>
      <c r="K16" s="448"/>
      <c r="L16" s="448"/>
      <c r="M16" s="448"/>
      <c r="N16" s="448"/>
      <c r="O16" s="448"/>
      <c r="P16" s="448"/>
      <c r="Q16" s="448"/>
      <c r="R16" s="448"/>
      <c r="S16" s="448"/>
    </row>
    <row r="17" spans="1:19" ht="23.25" customHeight="1">
      <c r="A17" s="448"/>
      <c r="B17" s="448"/>
      <c r="C17" s="448"/>
      <c r="D17" s="448"/>
      <c r="E17" s="448"/>
      <c r="F17" s="448"/>
      <c r="G17" s="448"/>
      <c r="H17" s="448"/>
      <c r="I17" s="448"/>
      <c r="J17" s="448"/>
      <c r="K17" s="448"/>
      <c r="L17" s="448"/>
      <c r="M17" s="448"/>
      <c r="N17" s="448"/>
      <c r="O17" s="448"/>
      <c r="P17" s="448"/>
      <c r="Q17" s="448"/>
      <c r="R17" s="448"/>
      <c r="S17" s="448"/>
    </row>
    <row r="18" spans="1:19" ht="23.25" customHeight="1">
      <c r="A18" s="101"/>
      <c r="B18" s="101"/>
      <c r="C18" s="101"/>
      <c r="D18" s="101"/>
      <c r="E18" s="101"/>
      <c r="F18" s="101"/>
      <c r="G18" s="101"/>
      <c r="H18" s="101"/>
      <c r="I18" s="101"/>
      <c r="J18" s="101"/>
      <c r="K18" s="101"/>
      <c r="L18" s="101"/>
      <c r="M18" s="101"/>
      <c r="N18" s="101"/>
      <c r="O18" s="101"/>
      <c r="P18" s="101"/>
      <c r="Q18" s="101"/>
      <c r="R18" s="101"/>
      <c r="S18" s="101"/>
    </row>
    <row r="19" spans="1:19" ht="23.25" customHeight="1">
      <c r="B19" s="440" t="s">
        <v>1352</v>
      </c>
      <c r="C19" s="440"/>
      <c r="D19" s="440"/>
      <c r="E19" s="440"/>
      <c r="F19" s="440"/>
      <c r="G19" s="441" t="e">
        <f>④算出内訳表!I12</f>
        <v>#N/A</v>
      </c>
      <c r="H19" s="441"/>
      <c r="I19" s="441"/>
      <c r="J19" s="441"/>
      <c r="K19" s="441"/>
      <c r="L19" s="441"/>
      <c r="M19" s="85" t="s">
        <v>115</v>
      </c>
      <c r="N19" s="82"/>
    </row>
    <row r="20" spans="1:19" ht="23.25" customHeight="1">
      <c r="A20" s="82"/>
      <c r="B20" s="82"/>
      <c r="C20" s="82"/>
      <c r="D20" s="82"/>
      <c r="E20" s="82"/>
      <c r="F20" s="82"/>
      <c r="G20" s="82"/>
      <c r="H20" s="82"/>
      <c r="I20" s="82"/>
      <c r="J20" s="82"/>
      <c r="K20" s="82"/>
      <c r="L20" s="82"/>
      <c r="M20" s="82"/>
      <c r="N20" s="82"/>
    </row>
    <row r="21" spans="1:19" ht="23.25" customHeight="1">
      <c r="B21" s="440" t="s">
        <v>1353</v>
      </c>
      <c r="C21" s="440"/>
      <c r="D21" s="440"/>
      <c r="E21" s="440"/>
      <c r="F21" s="440"/>
      <c r="G21" s="82" t="s">
        <v>116</v>
      </c>
      <c r="I21" s="82"/>
      <c r="J21" s="82"/>
      <c r="K21" s="82"/>
      <c r="L21" s="82"/>
      <c r="M21" s="82"/>
      <c r="N21" s="82"/>
    </row>
    <row r="22" spans="1:19" ht="23.25" customHeight="1">
      <c r="A22" s="82"/>
      <c r="C22" s="82"/>
      <c r="D22" s="82"/>
      <c r="E22" s="82"/>
      <c r="F22" s="82"/>
      <c r="G22" s="83" t="s">
        <v>1354</v>
      </c>
      <c r="I22" s="82"/>
      <c r="J22" s="82"/>
      <c r="K22" s="82"/>
      <c r="L22" s="82"/>
      <c r="M22" s="82"/>
      <c r="N22" s="82"/>
    </row>
    <row r="23" spans="1:19" ht="23.25" customHeight="1">
      <c r="A23" s="82"/>
      <c r="C23" s="82"/>
      <c r="D23" s="82"/>
      <c r="E23" s="82"/>
      <c r="F23" s="82"/>
      <c r="I23" s="82"/>
      <c r="J23" s="82"/>
      <c r="K23" s="82"/>
      <c r="L23" s="82"/>
      <c r="M23" s="82"/>
      <c r="N23" s="82"/>
    </row>
    <row r="24" spans="1:19" ht="23.25" customHeight="1">
      <c r="S24" s="137" t="e">
        <f>①基本情報!W27</f>
        <v>#N/A</v>
      </c>
    </row>
    <row r="25" spans="1:19" ht="23.25" customHeight="1">
      <c r="A25" s="82" t="s">
        <v>1355</v>
      </c>
      <c r="S25" s="92" t="e">
        <f>S1</f>
        <v>#N/A</v>
      </c>
    </row>
    <row r="26" spans="1:19" ht="23.25" customHeight="1">
      <c r="B26" s="82"/>
      <c r="C26" s="82" t="s">
        <v>1356</v>
      </c>
      <c r="D26" s="82"/>
      <c r="E26" s="82"/>
      <c r="F26" s="82"/>
      <c r="G26" s="82"/>
      <c r="H26" s="82"/>
      <c r="I26" s="82"/>
      <c r="J26" s="82"/>
      <c r="K26" s="82"/>
      <c r="L26" s="82"/>
      <c r="M26" s="82"/>
      <c r="N26" s="82"/>
      <c r="O26" s="82"/>
      <c r="P26" s="442" t="s">
        <v>2482</v>
      </c>
      <c r="Q26" s="442"/>
      <c r="R26" s="442"/>
      <c r="S26" s="442"/>
    </row>
    <row r="27" spans="1:19" ht="23.25" customHeight="1">
      <c r="A27" s="82"/>
      <c r="B27" s="82"/>
      <c r="C27" s="82"/>
      <c r="D27" s="82"/>
      <c r="E27" s="82"/>
      <c r="F27" s="82"/>
      <c r="G27" s="86"/>
      <c r="H27" s="82"/>
      <c r="I27" s="82"/>
      <c r="J27" s="82"/>
      <c r="K27" s="82"/>
      <c r="L27" s="82"/>
      <c r="M27" s="82"/>
      <c r="O27" s="82"/>
      <c r="P27" s="82"/>
      <c r="Q27" s="82"/>
    </row>
    <row r="28" spans="1:19" ht="23.25" customHeight="1">
      <c r="A28" s="443" t="s">
        <v>1357</v>
      </c>
      <c r="B28" s="443"/>
      <c r="C28" s="443"/>
      <c r="D28" s="443"/>
      <c r="E28" s="443"/>
      <c r="F28" s="443"/>
      <c r="G28" s="443"/>
      <c r="H28" s="443"/>
      <c r="I28" s="443"/>
      <c r="J28" s="443"/>
      <c r="K28" s="443"/>
      <c r="L28" s="443"/>
      <c r="M28" s="443"/>
      <c r="N28" s="443"/>
      <c r="O28" s="443"/>
      <c r="P28" s="443"/>
      <c r="Q28" s="443"/>
      <c r="R28" s="443"/>
      <c r="S28" s="443"/>
    </row>
    <row r="29" spans="1:19" ht="23.25" customHeight="1">
      <c r="A29" s="82"/>
      <c r="B29" s="82"/>
      <c r="C29" s="82"/>
      <c r="D29" s="82"/>
      <c r="E29" s="82"/>
      <c r="F29" s="82"/>
      <c r="G29" s="82"/>
      <c r="H29" s="82"/>
      <c r="I29" s="82"/>
      <c r="J29" s="82"/>
      <c r="K29" s="82"/>
      <c r="L29" s="82"/>
      <c r="M29" s="82"/>
      <c r="N29" s="82"/>
      <c r="O29" s="82"/>
      <c r="P29" s="82"/>
      <c r="Q29" s="82"/>
    </row>
    <row r="30" spans="1:19" ht="23.25" customHeight="1">
      <c r="A30" s="82" t="s">
        <v>114</v>
      </c>
      <c r="B30" s="82"/>
      <c r="C30" s="82"/>
      <c r="D30" s="82"/>
      <c r="E30" s="82"/>
      <c r="F30" s="82"/>
      <c r="G30" s="82"/>
      <c r="H30" s="82"/>
      <c r="I30" s="82"/>
      <c r="J30" s="82"/>
      <c r="K30" s="82"/>
      <c r="L30" s="82"/>
      <c r="M30" s="82"/>
      <c r="N30" s="82"/>
      <c r="O30" s="82"/>
      <c r="P30" s="82"/>
      <c r="Q30" s="82"/>
    </row>
    <row r="31" spans="1:19" ht="23.25" customHeight="1">
      <c r="A31" s="82"/>
      <c r="C31" s="82"/>
      <c r="D31" s="82"/>
      <c r="E31" s="82"/>
      <c r="F31" s="82"/>
      <c r="G31" s="82"/>
      <c r="H31" s="82"/>
      <c r="I31" s="82"/>
      <c r="J31" s="82"/>
      <c r="K31" s="82"/>
      <c r="L31" s="82"/>
      <c r="M31" s="122"/>
      <c r="N31" s="122"/>
      <c r="O31" s="122"/>
      <c r="P31" s="122"/>
      <c r="Q31" s="122"/>
      <c r="R31" s="122"/>
      <c r="S31" s="122"/>
    </row>
    <row r="32" spans="1:19" ht="23.25" customHeight="1">
      <c r="A32" s="451" t="e">
        <f>IF(S24=1,U40,"")</f>
        <v>#N/A</v>
      </c>
      <c r="B32" s="451"/>
      <c r="C32" s="451"/>
      <c r="D32" s="451"/>
      <c r="E32" s="451"/>
      <c r="F32" s="451"/>
      <c r="G32" s="451"/>
      <c r="H32" s="451"/>
      <c r="I32" s="451"/>
      <c r="J32" s="452" t="s">
        <v>1586</v>
      </c>
      <c r="K32" s="452"/>
      <c r="L32" s="452"/>
      <c r="M32" s="449" t="e">
        <f>VLOOKUP($S$1,補助金用基本データ!$D$5:$T$334,15)</f>
        <v>#N/A</v>
      </c>
      <c r="N32" s="449"/>
      <c r="O32" s="449"/>
      <c r="P32" s="449"/>
      <c r="Q32" s="449"/>
      <c r="R32" s="449"/>
      <c r="S32" s="449"/>
    </row>
    <row r="33" spans="1:22" ht="23.25" customHeight="1">
      <c r="A33" s="448" t="e">
        <f>IF(S24=1,U41,"")</f>
        <v>#N/A</v>
      </c>
      <c r="B33" s="448"/>
      <c r="C33" s="448"/>
      <c r="D33" s="448"/>
      <c r="E33" s="448"/>
      <c r="F33" s="448"/>
      <c r="G33" s="448"/>
      <c r="H33" s="448"/>
      <c r="I33" s="448"/>
      <c r="J33" s="452"/>
      <c r="K33" s="452"/>
      <c r="L33" s="452"/>
      <c r="M33" s="449"/>
      <c r="N33" s="449"/>
      <c r="O33" s="449"/>
      <c r="P33" s="449"/>
      <c r="Q33" s="449"/>
      <c r="R33" s="449"/>
      <c r="S33" s="449"/>
      <c r="U33" s="93"/>
      <c r="V33" s="93"/>
    </row>
    <row r="34" spans="1:22" ht="23.25" customHeight="1">
      <c r="A34" s="448"/>
      <c r="B34" s="448"/>
      <c r="C34" s="448"/>
      <c r="D34" s="448"/>
      <c r="E34" s="448"/>
      <c r="F34" s="448"/>
      <c r="G34" s="448"/>
      <c r="H34" s="448"/>
      <c r="I34" s="448"/>
      <c r="J34" s="453" t="s">
        <v>1350</v>
      </c>
      <c r="K34" s="453"/>
      <c r="L34" s="453"/>
      <c r="M34" s="446" t="e">
        <f>IF(M10="","",M10)</f>
        <v>#N/A</v>
      </c>
      <c r="N34" s="446"/>
      <c r="O34" s="446"/>
      <c r="P34" s="446"/>
      <c r="Q34" s="446"/>
      <c r="R34" s="446"/>
      <c r="S34" s="446"/>
      <c r="U34" s="94"/>
      <c r="V34" s="93"/>
    </row>
    <row r="35" spans="1:22" ht="23.25" customHeight="1">
      <c r="A35" s="448" t="e">
        <f>IF(S24=1,U42,"")</f>
        <v>#N/A</v>
      </c>
      <c r="B35" s="448"/>
      <c r="C35" s="448"/>
      <c r="D35" s="448"/>
      <c r="E35" s="448"/>
      <c r="F35" s="448"/>
      <c r="G35" s="448"/>
      <c r="H35" s="448"/>
      <c r="I35" s="448"/>
      <c r="J35" s="453" t="s">
        <v>1351</v>
      </c>
      <c r="K35" s="453"/>
      <c r="L35" s="453"/>
      <c r="M35" s="446" t="e">
        <f>IF(VLOOKUP($S$1,補助金用基本データ!$D$5:$T$334,16)="","",VLOOKUP($S$1,補助金用基本データ!$D$5:$T$334,16))&amp;"　"&amp;VLOOKUP($S$1,補助金用基本データ!$D$5:$T$334,17)</f>
        <v>#N/A</v>
      </c>
      <c r="N35" s="446"/>
      <c r="O35" s="446"/>
      <c r="P35" s="446"/>
      <c r="Q35" s="446"/>
      <c r="R35" s="446"/>
      <c r="S35" s="446"/>
      <c r="U35" s="94"/>
      <c r="V35" s="93"/>
    </row>
    <row r="36" spans="1:22" ht="23.25" customHeight="1">
      <c r="A36" s="448"/>
      <c r="B36" s="448"/>
      <c r="C36" s="448"/>
      <c r="D36" s="448"/>
      <c r="E36" s="448"/>
      <c r="F36" s="448"/>
      <c r="G36" s="448"/>
      <c r="H36" s="448"/>
      <c r="I36" s="448"/>
      <c r="J36" s="453" t="s">
        <v>1587</v>
      </c>
      <c r="K36" s="453"/>
      <c r="L36" s="453"/>
      <c r="M36" s="447">
        <f>IF(M12="","",M12)</f>
        <v>0</v>
      </c>
      <c r="N36" s="447"/>
      <c r="O36" s="447"/>
      <c r="P36" s="447"/>
      <c r="Q36" s="447"/>
      <c r="R36" s="447"/>
      <c r="S36" s="447"/>
      <c r="U36" s="95"/>
      <c r="V36" s="93"/>
    </row>
    <row r="37" spans="1:22" ht="23.25" customHeight="1">
      <c r="A37" s="448"/>
      <c r="B37" s="448"/>
      <c r="C37" s="448"/>
      <c r="D37" s="448"/>
      <c r="E37" s="448"/>
      <c r="F37" s="448"/>
      <c r="G37" s="448"/>
      <c r="H37" s="448"/>
      <c r="I37" s="448"/>
      <c r="J37" s="450" t="s">
        <v>2491</v>
      </c>
      <c r="K37" s="450"/>
      <c r="L37" s="450"/>
      <c r="M37" s="446" t="e">
        <f>IF(VLOOKUP($S$1,補助金用基本データ!$D$5:$T$334,4)="","",VLOOKUP($S$1,補助金用基本データ!$D$5:$T$334,4))</f>
        <v>#N/A</v>
      </c>
      <c r="N37" s="446"/>
      <c r="O37" s="446"/>
      <c r="P37" s="446"/>
      <c r="Q37" s="446"/>
      <c r="R37" s="446"/>
      <c r="S37" s="446"/>
    </row>
    <row r="38" spans="1:22" ht="23.25" customHeight="1">
      <c r="A38" s="101"/>
      <c r="B38" s="101"/>
      <c r="C38" s="101"/>
      <c r="D38" s="101"/>
      <c r="E38" s="101"/>
      <c r="F38" s="101"/>
      <c r="G38" s="101"/>
      <c r="H38" s="101"/>
      <c r="I38" s="101"/>
      <c r="J38" s="82"/>
      <c r="K38" s="82"/>
      <c r="L38" s="82"/>
      <c r="M38" s="82"/>
      <c r="N38" s="82"/>
      <c r="O38" s="82"/>
      <c r="P38" s="82"/>
      <c r="Q38" s="82"/>
    </row>
    <row r="39" spans="1:22" ht="23.25" customHeight="1">
      <c r="A39" s="448" t="s">
        <v>2483</v>
      </c>
      <c r="B39" s="448"/>
      <c r="C39" s="448"/>
      <c r="D39" s="448"/>
      <c r="E39" s="448"/>
      <c r="F39" s="448"/>
      <c r="G39" s="448"/>
      <c r="H39" s="448"/>
      <c r="I39" s="448"/>
      <c r="J39" s="448"/>
      <c r="K39" s="448"/>
      <c r="L39" s="448"/>
      <c r="M39" s="448"/>
      <c r="N39" s="448"/>
      <c r="O39" s="448"/>
      <c r="P39" s="448"/>
      <c r="Q39" s="448"/>
      <c r="R39" s="448"/>
      <c r="S39" s="448"/>
    </row>
    <row r="40" spans="1:22" ht="23.25" customHeight="1">
      <c r="A40" s="448"/>
      <c r="B40" s="448"/>
      <c r="C40" s="448"/>
      <c r="D40" s="448"/>
      <c r="E40" s="448"/>
      <c r="F40" s="448"/>
      <c r="G40" s="448"/>
      <c r="H40" s="448"/>
      <c r="I40" s="448"/>
      <c r="J40" s="448"/>
      <c r="K40" s="448"/>
      <c r="L40" s="448"/>
      <c r="M40" s="448"/>
      <c r="N40" s="448"/>
      <c r="O40" s="448"/>
      <c r="P40" s="448"/>
      <c r="Q40" s="448"/>
      <c r="R40" s="448"/>
      <c r="S40" s="448"/>
      <c r="U40" s="83" t="s">
        <v>1416</v>
      </c>
    </row>
    <row r="41" spans="1:22" ht="23.25" customHeight="1">
      <c r="A41" s="448"/>
      <c r="B41" s="448"/>
      <c r="C41" s="448"/>
      <c r="D41" s="448"/>
      <c r="E41" s="448"/>
      <c r="F41" s="448"/>
      <c r="G41" s="448"/>
      <c r="H41" s="448"/>
      <c r="I41" s="448"/>
      <c r="J41" s="448"/>
      <c r="K41" s="448"/>
      <c r="L41" s="448"/>
      <c r="M41" s="448"/>
      <c r="N41" s="448"/>
      <c r="O41" s="448"/>
      <c r="P41" s="448"/>
      <c r="Q41" s="448"/>
      <c r="R41" s="448"/>
      <c r="S41" s="448"/>
      <c r="U41" s="83" t="s">
        <v>1417</v>
      </c>
    </row>
    <row r="42" spans="1:22" ht="23.25" customHeight="1">
      <c r="A42" s="87"/>
      <c r="B42" s="87"/>
      <c r="C42" s="87"/>
      <c r="D42" s="87"/>
      <c r="E42" s="87"/>
      <c r="F42" s="87"/>
      <c r="G42" s="87"/>
      <c r="H42" s="87"/>
      <c r="I42" s="87"/>
      <c r="J42" s="87"/>
      <c r="K42" s="87"/>
      <c r="L42" s="87"/>
      <c r="M42" s="87"/>
      <c r="N42" s="87"/>
      <c r="O42" s="87"/>
      <c r="P42" s="87"/>
      <c r="Q42" s="87"/>
      <c r="R42" s="87"/>
      <c r="S42" s="87"/>
      <c r="U42" s="83" t="s">
        <v>1583</v>
      </c>
    </row>
    <row r="43" spans="1:22" ht="23.25" customHeight="1">
      <c r="A43" s="82"/>
      <c r="B43" s="82"/>
      <c r="C43" s="82"/>
      <c r="D43" s="82"/>
      <c r="E43" s="454" t="s">
        <v>1358</v>
      </c>
      <c r="F43" s="454"/>
      <c r="G43" s="454"/>
      <c r="H43" s="454"/>
      <c r="I43" s="441" t="e">
        <f>IF(S24=1,"",ROUNDDOWN(G19*11/12,-3))</f>
        <v>#N/A</v>
      </c>
      <c r="J43" s="441"/>
      <c r="K43" s="441"/>
      <c r="L43" s="441"/>
      <c r="M43" s="441"/>
      <c r="N43" s="441"/>
      <c r="O43" s="85" t="s">
        <v>115</v>
      </c>
      <c r="Q43" s="82"/>
    </row>
    <row r="44" spans="1:22" ht="23.25" customHeight="1">
      <c r="A44" s="82"/>
      <c r="C44" s="82"/>
      <c r="D44" s="82"/>
      <c r="E44" s="82"/>
      <c r="H44" s="85"/>
      <c r="I44" s="88"/>
      <c r="J44" s="88"/>
      <c r="K44" s="89"/>
      <c r="L44" s="90"/>
      <c r="M44" s="90"/>
      <c r="N44" s="89"/>
      <c r="O44" s="82"/>
      <c r="Q44" s="82"/>
    </row>
    <row r="45" spans="1:22" ht="23.25" customHeight="1">
      <c r="A45" s="82"/>
      <c r="C45" s="82"/>
      <c r="D45" s="82"/>
      <c r="E45" s="440" t="s">
        <v>1359</v>
      </c>
      <c r="F45" s="440"/>
      <c r="G45" s="440"/>
      <c r="H45" s="440"/>
      <c r="I45" s="441" t="e">
        <f>IF(S24=1,"",ROUNDDOWN(G19*①基本情報!W29/12,-3))</f>
        <v>#N/A</v>
      </c>
      <c r="J45" s="441"/>
      <c r="K45" s="441"/>
      <c r="L45" s="441"/>
      <c r="M45" s="441"/>
      <c r="N45" s="441"/>
      <c r="O45" s="85" t="s">
        <v>115</v>
      </c>
      <c r="Q45" s="82"/>
    </row>
    <row r="46" spans="1:22" ht="23.25" customHeight="1">
      <c r="A46" s="82"/>
      <c r="C46" s="82"/>
      <c r="D46" s="82"/>
    </row>
    <row r="47" spans="1:22" ht="23.25" customHeight="1"/>
  </sheetData>
  <sheetProtection algorithmName="SHA-512" hashValue="x3SbWakAUCcLv9EHMNrzJfHo9a3NnZrOVDhJ3ZROA+HnRzksHoKpG2dGMpfmz07CGTje9/AvbR66tSlqBK6PPg==" saltValue="xMQQwP5eEuwcy4dZqfvW2g==" spinCount="100000" sheet="1" selectLockedCells="1"/>
  <mergeCells count="36">
    <mergeCell ref="E43:H43"/>
    <mergeCell ref="I43:N43"/>
    <mergeCell ref="E45:H45"/>
    <mergeCell ref="I45:N45"/>
    <mergeCell ref="A35:I37"/>
    <mergeCell ref="J35:L35"/>
    <mergeCell ref="M35:S35"/>
    <mergeCell ref="J36:L36"/>
    <mergeCell ref="M36:S36"/>
    <mergeCell ref="A39:S41"/>
    <mergeCell ref="J37:L37"/>
    <mergeCell ref="M37:S37"/>
    <mergeCell ref="B21:F21"/>
    <mergeCell ref="P26:S26"/>
    <mergeCell ref="A28:S28"/>
    <mergeCell ref="A32:I32"/>
    <mergeCell ref="J32:L33"/>
    <mergeCell ref="A33:I34"/>
    <mergeCell ref="J34:L34"/>
    <mergeCell ref="M34:S34"/>
    <mergeCell ref="M32:S33"/>
    <mergeCell ref="B19:F19"/>
    <mergeCell ref="G19:L19"/>
    <mergeCell ref="P2:S2"/>
    <mergeCell ref="A4:S4"/>
    <mergeCell ref="J8:L9"/>
    <mergeCell ref="J10:L10"/>
    <mergeCell ref="M10:S10"/>
    <mergeCell ref="J11:L11"/>
    <mergeCell ref="M11:S11"/>
    <mergeCell ref="J12:L12"/>
    <mergeCell ref="M12:S12"/>
    <mergeCell ref="A15:S17"/>
    <mergeCell ref="M8:S9"/>
    <mergeCell ref="J13:L13"/>
    <mergeCell ref="M13:S13"/>
  </mergeCells>
  <phoneticPr fontId="1"/>
  <conditionalFormatting sqref="U9:U13 W10:AA13">
    <cfRule type="containsBlanks" dxfId="3" priority="2">
      <formula>LEN(TRIM(U9))=0</formula>
    </cfRule>
  </conditionalFormatting>
  <conditionalFormatting sqref="U33:U36">
    <cfRule type="containsBlanks" dxfId="2" priority="1">
      <formula>LEN(TRIM(U33))=0</formula>
    </cfRule>
  </conditionalFormatting>
  <pageMargins left="0.78740157480314965" right="0.78740157480314965" top="0.98425196850393704" bottom="0.98425196850393704" header="0.51181102362204722" footer="0.51181102362204722"/>
  <pageSetup paperSize="9" orientation="portrait" blackAndWhite="1" r:id="rId1"/>
  <headerFooter alignWithMargins="0"/>
  <rowBreaks count="1" manualBreakCount="1">
    <brk id="24" max="1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 operator="containsText" id="{6E035E6B-8FF4-4BC4-865F-A11653EAD04C}">
            <xm:f>NOT(ISERROR(SEARCH($U$40,A32)))</xm:f>
            <xm:f>$U$40</xm:f>
            <x14:dxf>
              <font>
                <color theme="1"/>
              </font>
              <fill>
                <patternFill>
                  <bgColor rgb="FFFFFF00"/>
                </patternFill>
              </fill>
            </x14:dxf>
          </x14:cfRule>
          <xm:sqref>A32:I32</xm:sqref>
        </x14:conditionalFormatting>
        <x14:conditionalFormatting xmlns:xm="http://schemas.microsoft.com/office/excel/2006/main">
          <x14:cfRule type="containsText" priority="3" operator="containsText" id="{B72414A8-3619-4DBC-A014-901BF471F0F2}">
            <xm:f>NOT(ISERROR(SEARCH($U$41,A33)))</xm:f>
            <xm:f>$U$41</xm:f>
            <x14:dxf>
              <font>
                <color theme="1"/>
              </font>
              <fill>
                <patternFill>
                  <bgColor rgb="FFFFFF00"/>
                </patternFill>
              </fill>
            </x14:dxf>
          </x14:cfRule>
          <xm:sqref>A33:I34</xm:sqref>
        </x14:conditionalFormatting>
        <x14:conditionalFormatting xmlns:xm="http://schemas.microsoft.com/office/excel/2006/main">
          <x14:cfRule type="containsText" priority="5" operator="containsText" id="{DD8C7AD7-0CE0-44AD-9156-83B51198B36C}">
            <xm:f>NOT(ISERROR(SEARCH($U$42,A35)))</xm:f>
            <xm:f>$U$42</xm:f>
            <x14:dxf>
              <font>
                <b/>
                <i val="0"/>
                <color theme="0"/>
              </font>
              <fill>
                <patternFill>
                  <bgColor rgb="FFFF0000"/>
                </patternFill>
              </fill>
            </x14:dxf>
          </x14:cfRule>
          <xm:sqref>A35:I38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C5030-099E-4F6C-B29F-AAE51E75BB27}">
  <sheetPr>
    <tabColor theme="1"/>
  </sheetPr>
  <dimension ref="A1:BY354"/>
  <sheetViews>
    <sheetView topLeftCell="BG1" zoomScale="70" zoomScaleNormal="70" workbookViewId="0">
      <selection activeCell="BN23" sqref="BN23"/>
    </sheetView>
  </sheetViews>
  <sheetFormatPr defaultColWidth="9" defaultRowHeight="13"/>
  <cols>
    <col min="1" max="2" width="9" style="245" customWidth="1"/>
    <col min="3" max="3" width="39.1796875" style="245" customWidth="1"/>
    <col min="4" max="13" width="9" style="245" customWidth="1"/>
    <col min="14" max="15" width="26.54296875" style="245" customWidth="1"/>
    <col min="16" max="16" width="28.1796875" style="245" customWidth="1"/>
    <col min="17" max="25" width="9" style="245" customWidth="1"/>
    <col min="26" max="26" width="9" style="245"/>
    <col min="27" max="27" width="35.453125" style="245" customWidth="1"/>
    <col min="28" max="28" width="26.81640625" style="245" customWidth="1"/>
    <col min="29" max="29" width="32" style="245" customWidth="1"/>
    <col min="30" max="39" width="9" style="245"/>
    <col min="40" max="40" width="25.26953125" style="245" customWidth="1"/>
    <col min="41" max="41" width="17.26953125" style="245" customWidth="1"/>
    <col min="42" max="42" width="40" style="245" customWidth="1"/>
    <col min="43" max="52" width="9" style="245"/>
    <col min="53" max="53" width="26.26953125" style="245" customWidth="1"/>
    <col min="54" max="54" width="29.6328125" style="245" customWidth="1"/>
    <col min="55" max="55" width="32.36328125" style="245" customWidth="1"/>
    <col min="56" max="56" width="23.26953125" style="245" customWidth="1"/>
    <col min="57" max="57" width="25.453125" style="245" customWidth="1"/>
    <col min="58" max="65" width="9" style="245"/>
    <col min="66" max="66" width="21.1796875" style="245" customWidth="1"/>
    <col min="67" max="67" width="47.08984375" style="245" customWidth="1"/>
    <col min="68" max="68" width="25.453125" style="245" customWidth="1"/>
    <col min="69" max="16384" width="9" style="245"/>
  </cols>
  <sheetData>
    <row r="1" spans="1:77">
      <c r="A1" s="245" t="s">
        <v>129</v>
      </c>
      <c r="B1" s="246">
        <v>45748</v>
      </c>
      <c r="C1" s="245" t="s">
        <v>130</v>
      </c>
      <c r="D1" s="245">
        <f>+F1+H1</f>
        <v>354</v>
      </c>
      <c r="E1" s="245" t="s">
        <v>131</v>
      </c>
      <c r="F1" s="245">
        <f>J1+L1+N1+P1+R1+T1+V1+X1+Z1+AB1</f>
        <v>330</v>
      </c>
      <c r="G1" s="245" t="s">
        <v>132</v>
      </c>
      <c r="H1" s="245">
        <f>AD1+AF1</f>
        <v>24</v>
      </c>
      <c r="I1" s="245" t="s">
        <v>133</v>
      </c>
      <c r="J1" s="245">
        <f>A3+N3+AA3+AN3+BA3+BN3</f>
        <v>183</v>
      </c>
      <c r="K1" s="245" t="s">
        <v>134</v>
      </c>
      <c r="L1" s="245">
        <f>B3+O3+AB3+AO3+BB3+BO3</f>
        <v>16</v>
      </c>
      <c r="M1" s="245" t="s">
        <v>135</v>
      </c>
      <c r="N1" s="245">
        <f>C3+P3+AC3+AP3+BC3+BP3</f>
        <v>36</v>
      </c>
      <c r="O1" s="245" t="s">
        <v>136</v>
      </c>
      <c r="P1" s="245">
        <f>D3+Q3+AD3+AQ3+BD3+BQ3</f>
        <v>1</v>
      </c>
      <c r="Q1" s="245" t="s">
        <v>137</v>
      </c>
      <c r="R1" s="245">
        <f>E3+R3+AE3+AR3+BE3+BR3</f>
        <v>1</v>
      </c>
      <c r="S1" s="245" t="s">
        <v>138</v>
      </c>
      <c r="T1" s="245">
        <f>F3+S3+AF3+AS3+BF3+BS3</f>
        <v>8</v>
      </c>
      <c r="U1" s="245" t="s">
        <v>139</v>
      </c>
      <c r="V1" s="245">
        <f>G3+T3+AG3+AT3+BG3+BT3</f>
        <v>57</v>
      </c>
      <c r="W1" s="245" t="s">
        <v>140</v>
      </c>
      <c r="X1" s="245">
        <f>H3+U3+AH3+AU3+BH3+BU3</f>
        <v>19</v>
      </c>
      <c r="Y1" s="245" t="s">
        <v>141</v>
      </c>
      <c r="Z1" s="245">
        <f>I3+V3+AI3+AV3+BI3+BV3</f>
        <v>7</v>
      </c>
      <c r="AA1" s="245" t="s">
        <v>1512</v>
      </c>
      <c r="AB1" s="245">
        <f>J3+W3+AJ3+AW3+BJ3+BW3</f>
        <v>2</v>
      </c>
      <c r="AC1" s="245" t="s">
        <v>142</v>
      </c>
      <c r="AD1" s="245">
        <f>K3+X3+AK3+AX3+BK3+BX3</f>
        <v>18</v>
      </c>
      <c r="AE1" s="245" t="s">
        <v>143</v>
      </c>
      <c r="AF1" s="245">
        <f>L3+Y3+AL3+AY3+BL3+BY3</f>
        <v>6</v>
      </c>
    </row>
    <row r="3" spans="1:77">
      <c r="A3" s="245">
        <f>COUNTA(A6:A50)</f>
        <v>44</v>
      </c>
      <c r="B3" s="245">
        <f t="shared" ref="B3:BY3" si="0">COUNTA(B6:B50)</f>
        <v>2</v>
      </c>
      <c r="C3" s="245">
        <f t="shared" si="0"/>
        <v>10</v>
      </c>
      <c r="D3" s="245">
        <f t="shared" si="0"/>
        <v>0</v>
      </c>
      <c r="E3" s="245">
        <f t="shared" si="0"/>
        <v>0</v>
      </c>
      <c r="F3" s="245">
        <f t="shared" si="0"/>
        <v>1</v>
      </c>
      <c r="G3" s="245">
        <f t="shared" si="0"/>
        <v>18</v>
      </c>
      <c r="H3" s="245">
        <f t="shared" si="0"/>
        <v>6</v>
      </c>
      <c r="I3" s="245">
        <f t="shared" si="0"/>
        <v>1</v>
      </c>
      <c r="J3" s="245">
        <f t="shared" si="0"/>
        <v>1</v>
      </c>
      <c r="K3" s="245">
        <f t="shared" si="0"/>
        <v>9</v>
      </c>
      <c r="L3" s="245">
        <f t="shared" si="0"/>
        <v>2</v>
      </c>
      <c r="M3" s="245">
        <f t="shared" si="0"/>
        <v>0</v>
      </c>
      <c r="N3" s="245">
        <f t="shared" si="0"/>
        <v>30</v>
      </c>
      <c r="O3" s="245">
        <f t="shared" si="0"/>
        <v>1</v>
      </c>
      <c r="P3" s="245">
        <f t="shared" si="0"/>
        <v>5</v>
      </c>
      <c r="Q3" s="245">
        <f t="shared" si="0"/>
        <v>0</v>
      </c>
      <c r="R3" s="245">
        <f t="shared" si="0"/>
        <v>0</v>
      </c>
      <c r="S3" s="245">
        <f t="shared" si="0"/>
        <v>2</v>
      </c>
      <c r="T3" s="245">
        <f t="shared" si="0"/>
        <v>16</v>
      </c>
      <c r="U3" s="245">
        <f t="shared" si="0"/>
        <v>2</v>
      </c>
      <c r="V3" s="245">
        <f t="shared" si="0"/>
        <v>0</v>
      </c>
      <c r="W3" s="245">
        <f t="shared" si="0"/>
        <v>1</v>
      </c>
      <c r="X3" s="245">
        <f t="shared" si="0"/>
        <v>2</v>
      </c>
      <c r="Y3" s="245">
        <f t="shared" si="0"/>
        <v>2</v>
      </c>
      <c r="Z3" s="245">
        <f t="shared" si="0"/>
        <v>0</v>
      </c>
      <c r="AA3" s="245">
        <f t="shared" si="0"/>
        <v>28</v>
      </c>
      <c r="AB3" s="245">
        <f t="shared" si="0"/>
        <v>1</v>
      </c>
      <c r="AC3" s="245">
        <f t="shared" si="0"/>
        <v>7</v>
      </c>
      <c r="AD3" s="245">
        <f t="shared" si="0"/>
        <v>0</v>
      </c>
      <c r="AE3" s="245">
        <f t="shared" si="0"/>
        <v>0</v>
      </c>
      <c r="AF3" s="245">
        <f t="shared" si="0"/>
        <v>2</v>
      </c>
      <c r="AG3" s="245">
        <f t="shared" si="0"/>
        <v>6</v>
      </c>
      <c r="AH3" s="245">
        <f t="shared" si="0"/>
        <v>5</v>
      </c>
      <c r="AI3" s="245">
        <f t="shared" si="0"/>
        <v>0</v>
      </c>
      <c r="AJ3" s="245">
        <f t="shared" si="0"/>
        <v>0</v>
      </c>
      <c r="AK3" s="245">
        <f t="shared" si="0"/>
        <v>5</v>
      </c>
      <c r="AL3" s="245">
        <f>COUNTA(AL6:AL50)</f>
        <v>0</v>
      </c>
      <c r="AM3" s="245">
        <f t="shared" si="0"/>
        <v>0</v>
      </c>
      <c r="AN3" s="245">
        <f t="shared" si="0"/>
        <v>21</v>
      </c>
      <c r="AO3" s="245">
        <f t="shared" si="0"/>
        <v>1</v>
      </c>
      <c r="AP3" s="245">
        <f t="shared" si="0"/>
        <v>3</v>
      </c>
      <c r="AQ3" s="245">
        <f t="shared" si="0"/>
        <v>0</v>
      </c>
      <c r="AR3" s="245">
        <f t="shared" si="0"/>
        <v>0</v>
      </c>
      <c r="AS3" s="245">
        <f t="shared" si="0"/>
        <v>2</v>
      </c>
      <c r="AT3" s="245">
        <f t="shared" si="0"/>
        <v>7</v>
      </c>
      <c r="AU3" s="245">
        <f t="shared" si="0"/>
        <v>0</v>
      </c>
      <c r="AV3" s="245">
        <f t="shared" si="0"/>
        <v>4</v>
      </c>
      <c r="AW3" s="245">
        <f t="shared" si="0"/>
        <v>0</v>
      </c>
      <c r="AX3" s="245">
        <f t="shared" si="0"/>
        <v>0</v>
      </c>
      <c r="AY3" s="245">
        <f t="shared" si="0"/>
        <v>0</v>
      </c>
      <c r="AZ3" s="245">
        <f t="shared" si="0"/>
        <v>0</v>
      </c>
      <c r="BA3" s="245">
        <f>COUNTA(BA6:BA50)</f>
        <v>32</v>
      </c>
      <c r="BB3" s="245">
        <f t="shared" si="0"/>
        <v>4</v>
      </c>
      <c r="BC3" s="245">
        <f t="shared" si="0"/>
        <v>5</v>
      </c>
      <c r="BD3" s="245">
        <f t="shared" si="0"/>
        <v>1</v>
      </c>
      <c r="BE3" s="245">
        <f t="shared" si="0"/>
        <v>1</v>
      </c>
      <c r="BF3" s="245">
        <f t="shared" si="0"/>
        <v>0</v>
      </c>
      <c r="BG3" s="245">
        <f t="shared" si="0"/>
        <v>4</v>
      </c>
      <c r="BH3" s="245">
        <f t="shared" si="0"/>
        <v>4</v>
      </c>
      <c r="BI3" s="245">
        <f t="shared" si="0"/>
        <v>1</v>
      </c>
      <c r="BJ3" s="245">
        <f t="shared" si="0"/>
        <v>0</v>
      </c>
      <c r="BK3" s="245">
        <f t="shared" si="0"/>
        <v>0</v>
      </c>
      <c r="BL3" s="245">
        <f t="shared" si="0"/>
        <v>1</v>
      </c>
      <c r="BM3" s="245">
        <f t="shared" si="0"/>
        <v>0</v>
      </c>
      <c r="BN3" s="245">
        <f>COUNTA(BN6:BN50)</f>
        <v>28</v>
      </c>
      <c r="BO3" s="245">
        <f t="shared" si="0"/>
        <v>7</v>
      </c>
      <c r="BP3" s="245">
        <f t="shared" si="0"/>
        <v>6</v>
      </c>
      <c r="BQ3" s="245">
        <f t="shared" si="0"/>
        <v>0</v>
      </c>
      <c r="BR3" s="245">
        <f t="shared" si="0"/>
        <v>0</v>
      </c>
      <c r="BS3" s="245">
        <f t="shared" si="0"/>
        <v>1</v>
      </c>
      <c r="BT3" s="245">
        <f>COUNTA(BT6:BT50)</f>
        <v>6</v>
      </c>
      <c r="BU3" s="245">
        <f t="shared" si="0"/>
        <v>2</v>
      </c>
      <c r="BV3" s="245">
        <f t="shared" si="0"/>
        <v>1</v>
      </c>
      <c r="BW3" s="245">
        <f t="shared" si="0"/>
        <v>0</v>
      </c>
      <c r="BX3" s="245">
        <f t="shared" si="0"/>
        <v>2</v>
      </c>
      <c r="BY3" s="245">
        <f t="shared" si="0"/>
        <v>1</v>
      </c>
    </row>
    <row r="4" spans="1:77">
      <c r="A4" s="456" t="s">
        <v>144</v>
      </c>
      <c r="B4" s="456"/>
      <c r="C4" s="456"/>
      <c r="D4" s="456"/>
      <c r="E4" s="456"/>
      <c r="F4" s="456"/>
      <c r="G4" s="456"/>
      <c r="H4" s="456"/>
      <c r="I4" s="456"/>
      <c r="J4" s="456"/>
      <c r="K4" s="456"/>
      <c r="L4" s="456"/>
      <c r="N4" s="457" t="s">
        <v>145</v>
      </c>
      <c r="O4" s="457"/>
      <c r="P4" s="457"/>
      <c r="Q4" s="457"/>
      <c r="R4" s="457"/>
      <c r="S4" s="457"/>
      <c r="T4" s="457"/>
      <c r="U4" s="457"/>
      <c r="V4" s="457"/>
      <c r="W4" s="457"/>
      <c r="X4" s="457"/>
      <c r="Y4" s="457"/>
      <c r="AA4" s="458" t="s">
        <v>146</v>
      </c>
      <c r="AB4" s="458"/>
      <c r="AC4" s="458"/>
      <c r="AD4" s="458"/>
      <c r="AE4" s="458"/>
      <c r="AF4" s="458"/>
      <c r="AG4" s="458"/>
      <c r="AH4" s="458"/>
      <c r="AI4" s="458"/>
      <c r="AJ4" s="458"/>
      <c r="AK4" s="458"/>
      <c r="AL4" s="458"/>
      <c r="AN4" s="459" t="s">
        <v>147</v>
      </c>
      <c r="AO4" s="459"/>
      <c r="AP4" s="459"/>
      <c r="AQ4" s="459"/>
      <c r="AR4" s="459"/>
      <c r="AS4" s="459"/>
      <c r="AT4" s="459"/>
      <c r="AU4" s="459"/>
      <c r="AV4" s="459"/>
      <c r="AW4" s="459"/>
      <c r="AX4" s="459"/>
      <c r="AY4" s="459"/>
      <c r="BA4" s="460" t="s">
        <v>148</v>
      </c>
      <c r="BB4" s="460"/>
      <c r="BC4" s="460"/>
      <c r="BD4" s="460"/>
      <c r="BE4" s="460"/>
      <c r="BF4" s="460"/>
      <c r="BG4" s="460"/>
      <c r="BH4" s="460"/>
      <c r="BI4" s="460"/>
      <c r="BJ4" s="460"/>
      <c r="BK4" s="460"/>
      <c r="BL4" s="460"/>
      <c r="BN4" s="455" t="s">
        <v>149</v>
      </c>
      <c r="BO4" s="455"/>
      <c r="BP4" s="455"/>
      <c r="BQ4" s="455"/>
      <c r="BR4" s="455"/>
      <c r="BS4" s="455"/>
      <c r="BT4" s="455"/>
      <c r="BU4" s="455"/>
      <c r="BV4" s="455"/>
      <c r="BW4" s="455"/>
      <c r="BX4" s="455"/>
      <c r="BY4" s="455"/>
    </row>
    <row r="5" spans="1:77" s="248" customFormat="1" ht="39">
      <c r="A5" s="247" t="s">
        <v>1513</v>
      </c>
      <c r="B5" s="247" t="s">
        <v>1514</v>
      </c>
      <c r="C5" s="247" t="s">
        <v>150</v>
      </c>
      <c r="D5" s="247" t="s">
        <v>1515</v>
      </c>
      <c r="E5" s="247" t="s">
        <v>1516</v>
      </c>
      <c r="F5" s="248" t="s">
        <v>1517</v>
      </c>
      <c r="G5" s="247" t="s">
        <v>151</v>
      </c>
      <c r="H5" s="247" t="s">
        <v>152</v>
      </c>
      <c r="I5" s="247" t="s">
        <v>1518</v>
      </c>
      <c r="J5" s="247" t="s">
        <v>1519</v>
      </c>
      <c r="K5" s="248" t="s">
        <v>1520</v>
      </c>
      <c r="L5" s="248" t="s">
        <v>1521</v>
      </c>
      <c r="N5" s="247" t="s">
        <v>1513</v>
      </c>
      <c r="O5" s="247" t="s">
        <v>1514</v>
      </c>
      <c r="P5" s="247" t="s">
        <v>150</v>
      </c>
      <c r="Q5" s="247" t="s">
        <v>1515</v>
      </c>
      <c r="R5" s="247" t="s">
        <v>1516</v>
      </c>
      <c r="S5" s="248" t="s">
        <v>1517</v>
      </c>
      <c r="T5" s="247" t="s">
        <v>151</v>
      </c>
      <c r="U5" s="247" t="s">
        <v>152</v>
      </c>
      <c r="V5" s="247" t="s">
        <v>1518</v>
      </c>
      <c r="W5" s="247" t="s">
        <v>1519</v>
      </c>
      <c r="X5" s="248" t="s">
        <v>1520</v>
      </c>
      <c r="Y5" s="248" t="s">
        <v>1521</v>
      </c>
      <c r="AA5" s="247" t="s">
        <v>1513</v>
      </c>
      <c r="AB5" s="247" t="s">
        <v>1514</v>
      </c>
      <c r="AC5" s="247" t="s">
        <v>150</v>
      </c>
      <c r="AD5" s="247" t="s">
        <v>1515</v>
      </c>
      <c r="AE5" s="247" t="s">
        <v>1516</v>
      </c>
      <c r="AF5" s="248" t="s">
        <v>1517</v>
      </c>
      <c r="AG5" s="247" t="s">
        <v>151</v>
      </c>
      <c r="AH5" s="247" t="s">
        <v>152</v>
      </c>
      <c r="AI5" s="247" t="s">
        <v>1518</v>
      </c>
      <c r="AJ5" s="247" t="s">
        <v>1519</v>
      </c>
      <c r="AK5" s="248" t="s">
        <v>1520</v>
      </c>
      <c r="AL5" s="248" t="s">
        <v>1521</v>
      </c>
      <c r="AN5" s="247" t="s">
        <v>1513</v>
      </c>
      <c r="AO5" s="247" t="s">
        <v>1514</v>
      </c>
      <c r="AP5" s="247" t="s">
        <v>150</v>
      </c>
      <c r="AQ5" s="247" t="s">
        <v>1515</v>
      </c>
      <c r="AR5" s="247" t="s">
        <v>1516</v>
      </c>
      <c r="AS5" s="248" t="s">
        <v>1517</v>
      </c>
      <c r="AT5" s="247" t="s">
        <v>151</v>
      </c>
      <c r="AU5" s="247" t="s">
        <v>152</v>
      </c>
      <c r="AV5" s="247" t="s">
        <v>1518</v>
      </c>
      <c r="AW5" s="247" t="s">
        <v>1519</v>
      </c>
      <c r="AX5" s="248" t="s">
        <v>1520</v>
      </c>
      <c r="AY5" s="248" t="s">
        <v>1521</v>
      </c>
      <c r="BA5" s="247" t="s">
        <v>1513</v>
      </c>
      <c r="BB5" s="247" t="s">
        <v>1514</v>
      </c>
      <c r="BC5" s="247" t="s">
        <v>150</v>
      </c>
      <c r="BD5" s="247" t="s">
        <v>1515</v>
      </c>
      <c r="BE5" s="247" t="s">
        <v>1516</v>
      </c>
      <c r="BF5" s="248" t="s">
        <v>1517</v>
      </c>
      <c r="BG5" s="247" t="s">
        <v>151</v>
      </c>
      <c r="BH5" s="247" t="s">
        <v>152</v>
      </c>
      <c r="BI5" s="247" t="s">
        <v>1518</v>
      </c>
      <c r="BJ5" s="247" t="s">
        <v>1519</v>
      </c>
      <c r="BK5" s="248" t="s">
        <v>1520</v>
      </c>
      <c r="BL5" s="248" t="s">
        <v>1521</v>
      </c>
      <c r="BN5" s="247" t="s">
        <v>1513</v>
      </c>
      <c r="BO5" s="247" t="s">
        <v>1514</v>
      </c>
      <c r="BP5" s="247" t="s">
        <v>150</v>
      </c>
      <c r="BQ5" s="247" t="s">
        <v>1515</v>
      </c>
      <c r="BR5" s="247" t="s">
        <v>1516</v>
      </c>
      <c r="BS5" s="248" t="s">
        <v>1517</v>
      </c>
      <c r="BT5" s="247" t="s">
        <v>151</v>
      </c>
      <c r="BU5" s="247" t="s">
        <v>152</v>
      </c>
      <c r="BV5" s="247" t="s">
        <v>1518</v>
      </c>
      <c r="BW5" s="247" t="s">
        <v>1519</v>
      </c>
      <c r="BX5" s="248" t="s">
        <v>1520</v>
      </c>
      <c r="BY5" s="248" t="s">
        <v>1521</v>
      </c>
    </row>
    <row r="6" spans="1:77">
      <c r="A6" s="245" t="s">
        <v>153</v>
      </c>
      <c r="B6" s="245" t="s">
        <v>154</v>
      </c>
      <c r="C6" s="245" t="s">
        <v>155</v>
      </c>
      <c r="F6" s="245" t="s">
        <v>1363</v>
      </c>
      <c r="G6" s="245" t="s">
        <v>156</v>
      </c>
      <c r="H6" s="245" t="s">
        <v>157</v>
      </c>
      <c r="I6" s="245" t="s">
        <v>158</v>
      </c>
      <c r="J6" s="245" t="s">
        <v>1360</v>
      </c>
      <c r="K6" s="245" t="s">
        <v>190</v>
      </c>
      <c r="L6" s="245" t="s">
        <v>159</v>
      </c>
      <c r="N6" s="245" t="s">
        <v>160</v>
      </c>
      <c r="O6" s="245" t="s">
        <v>2165</v>
      </c>
      <c r="P6" s="245" t="s">
        <v>161</v>
      </c>
      <c r="S6" s="245" t="s">
        <v>162</v>
      </c>
      <c r="T6" s="245" t="s">
        <v>163</v>
      </c>
      <c r="U6" s="245" t="s">
        <v>2166</v>
      </c>
      <c r="W6" s="245" t="s">
        <v>1361</v>
      </c>
      <c r="X6" s="245" t="s">
        <v>2167</v>
      </c>
      <c r="Y6" s="245" t="s">
        <v>2168</v>
      </c>
      <c r="AA6" s="245" t="s">
        <v>165</v>
      </c>
      <c r="AB6" s="245" t="s">
        <v>166</v>
      </c>
      <c r="AC6" s="245" t="s">
        <v>167</v>
      </c>
      <c r="AF6" s="245" t="s">
        <v>1362</v>
      </c>
      <c r="AG6" s="245" t="s">
        <v>1968</v>
      </c>
      <c r="AH6" s="245" t="s">
        <v>168</v>
      </c>
      <c r="AK6" s="245" t="s">
        <v>2169</v>
      </c>
      <c r="AN6" s="245" t="s">
        <v>170</v>
      </c>
      <c r="AO6" s="249" t="s">
        <v>2170</v>
      </c>
      <c r="AP6" s="245" t="s">
        <v>171</v>
      </c>
      <c r="AS6" s="245" t="s">
        <v>2171</v>
      </c>
      <c r="AT6" s="245" t="s">
        <v>1969</v>
      </c>
      <c r="AV6" s="245" t="s">
        <v>172</v>
      </c>
      <c r="BA6" s="245" t="s">
        <v>173</v>
      </c>
      <c r="BB6" s="245" t="s">
        <v>174</v>
      </c>
      <c r="BC6" s="245" t="s">
        <v>175</v>
      </c>
      <c r="BD6" s="245" t="s">
        <v>176</v>
      </c>
      <c r="BE6" s="245" t="s">
        <v>2172</v>
      </c>
      <c r="BG6" s="245" t="s">
        <v>177</v>
      </c>
      <c r="BH6" s="245" t="s">
        <v>178</v>
      </c>
      <c r="BI6" s="245" t="s">
        <v>179</v>
      </c>
      <c r="BL6" s="245" t="s">
        <v>180</v>
      </c>
      <c r="BN6" s="245" t="s">
        <v>228</v>
      </c>
      <c r="BO6" s="245" t="s">
        <v>181</v>
      </c>
      <c r="BP6" s="245" t="s">
        <v>182</v>
      </c>
      <c r="BS6" s="245" t="s">
        <v>2173</v>
      </c>
      <c r="BT6" s="245" t="s">
        <v>208</v>
      </c>
      <c r="BU6" s="245" t="s">
        <v>183</v>
      </c>
      <c r="BX6" s="245" t="s">
        <v>184</v>
      </c>
      <c r="BY6" s="245" t="s">
        <v>185</v>
      </c>
    </row>
    <row r="7" spans="1:77">
      <c r="A7" s="245" t="s">
        <v>186</v>
      </c>
      <c r="B7" s="245" t="s">
        <v>187</v>
      </c>
      <c r="C7" s="245" t="s">
        <v>188</v>
      </c>
      <c r="G7" s="245" t="s">
        <v>234</v>
      </c>
      <c r="H7" s="245" t="s">
        <v>189</v>
      </c>
      <c r="K7" s="245" t="s">
        <v>213</v>
      </c>
      <c r="L7" s="245" t="s">
        <v>1796</v>
      </c>
      <c r="N7" s="245" t="s">
        <v>191</v>
      </c>
      <c r="P7" s="245" t="s">
        <v>192</v>
      </c>
      <c r="S7" s="245" t="s">
        <v>2174</v>
      </c>
      <c r="T7" s="245" t="s">
        <v>193</v>
      </c>
      <c r="U7" s="245" t="s">
        <v>1592</v>
      </c>
      <c r="X7" s="245" t="s">
        <v>1797</v>
      </c>
      <c r="Y7" s="245" t="s">
        <v>1798</v>
      </c>
      <c r="AA7" s="245" t="s">
        <v>194</v>
      </c>
      <c r="AC7" s="245" t="s">
        <v>195</v>
      </c>
      <c r="AF7" s="245" t="s">
        <v>1799</v>
      </c>
      <c r="AG7" s="245" t="s">
        <v>196</v>
      </c>
      <c r="AH7" s="245" t="s">
        <v>2175</v>
      </c>
      <c r="AK7" s="245" t="s">
        <v>2176</v>
      </c>
      <c r="AN7" s="245" t="s">
        <v>198</v>
      </c>
      <c r="AP7" s="245" t="s">
        <v>1364</v>
      </c>
      <c r="AS7" s="245" t="s">
        <v>2177</v>
      </c>
      <c r="AT7" s="245" t="s">
        <v>199</v>
      </c>
      <c r="AV7" s="245" t="s">
        <v>200</v>
      </c>
      <c r="BA7" s="245" t="s">
        <v>201</v>
      </c>
      <c r="BB7" s="245" t="s">
        <v>202</v>
      </c>
      <c r="BC7" s="245" t="s">
        <v>203</v>
      </c>
      <c r="BG7" s="245" t="s">
        <v>204</v>
      </c>
      <c r="BH7" s="245" t="s">
        <v>205</v>
      </c>
      <c r="BN7" s="245" t="s">
        <v>246</v>
      </c>
      <c r="BO7" s="245" t="s">
        <v>206</v>
      </c>
      <c r="BP7" s="245" t="s">
        <v>207</v>
      </c>
      <c r="BT7" s="245" t="s">
        <v>231</v>
      </c>
      <c r="BU7" s="245" t="s">
        <v>1970</v>
      </c>
      <c r="BV7" s="245" t="s">
        <v>209</v>
      </c>
      <c r="BX7" s="245" t="s">
        <v>1800</v>
      </c>
    </row>
    <row r="8" spans="1:77">
      <c r="A8" s="245" t="s">
        <v>210</v>
      </c>
      <c r="C8" s="245" t="s">
        <v>211</v>
      </c>
      <c r="G8" s="245" t="s">
        <v>250</v>
      </c>
      <c r="H8" s="245" t="s">
        <v>212</v>
      </c>
      <c r="K8" s="245" t="s">
        <v>1801</v>
      </c>
      <c r="N8" s="245" t="s">
        <v>214</v>
      </c>
      <c r="P8" s="245" t="s">
        <v>215</v>
      </c>
      <c r="T8" s="245" t="s">
        <v>216</v>
      </c>
      <c r="AA8" s="245" t="s">
        <v>217</v>
      </c>
      <c r="AC8" s="245" t="s">
        <v>218</v>
      </c>
      <c r="AG8" s="245" t="s">
        <v>219</v>
      </c>
      <c r="AH8" s="245" t="s">
        <v>220</v>
      </c>
      <c r="AK8" s="245" t="s">
        <v>2178</v>
      </c>
      <c r="AN8" s="245" t="s">
        <v>221</v>
      </c>
      <c r="AP8" s="245" t="s">
        <v>1365</v>
      </c>
      <c r="AT8" s="245" t="s">
        <v>222</v>
      </c>
      <c r="AV8" s="245" t="s">
        <v>223</v>
      </c>
      <c r="BA8" s="245" t="s">
        <v>224</v>
      </c>
      <c r="BB8" s="245" t="s">
        <v>225</v>
      </c>
      <c r="BC8" s="245" t="s">
        <v>1593</v>
      </c>
      <c r="BG8" s="245" t="s">
        <v>226</v>
      </c>
      <c r="BH8" s="245" t="s">
        <v>227</v>
      </c>
      <c r="BN8" s="245" t="s">
        <v>260</v>
      </c>
      <c r="BO8" s="245" t="s">
        <v>229</v>
      </c>
      <c r="BP8" s="245" t="s">
        <v>230</v>
      </c>
      <c r="BT8" s="245" t="s">
        <v>272</v>
      </c>
    </row>
    <row r="9" spans="1:77">
      <c r="A9" s="245" t="s">
        <v>232</v>
      </c>
      <c r="C9" s="245" t="s">
        <v>233</v>
      </c>
      <c r="G9" s="245" t="s">
        <v>264</v>
      </c>
      <c r="H9" s="245" t="s">
        <v>1594</v>
      </c>
      <c r="K9" s="245" t="s">
        <v>2179</v>
      </c>
      <c r="N9" s="245" t="s">
        <v>236</v>
      </c>
      <c r="P9" s="245" t="s">
        <v>237</v>
      </c>
      <c r="T9" s="245" t="s">
        <v>238</v>
      </c>
      <c r="AA9" s="245" t="s">
        <v>239</v>
      </c>
      <c r="AC9" s="245" t="s">
        <v>240</v>
      </c>
      <c r="AG9" s="245" t="s">
        <v>241</v>
      </c>
      <c r="AH9" s="245" t="s">
        <v>242</v>
      </c>
      <c r="AK9" s="245" t="s">
        <v>2180</v>
      </c>
      <c r="AN9" s="245" t="s">
        <v>243</v>
      </c>
      <c r="AT9" s="245" t="s">
        <v>244</v>
      </c>
      <c r="AV9" s="245" t="s">
        <v>245</v>
      </c>
      <c r="BA9" s="245" t="s">
        <v>258</v>
      </c>
      <c r="BB9" s="245" t="s">
        <v>1595</v>
      </c>
      <c r="BC9" s="245" t="s">
        <v>1803</v>
      </c>
      <c r="BG9" s="245" t="s">
        <v>259</v>
      </c>
      <c r="BH9" s="245" t="s">
        <v>2181</v>
      </c>
      <c r="BN9" s="245" t="s">
        <v>271</v>
      </c>
      <c r="BO9" s="245" t="s">
        <v>1971</v>
      </c>
      <c r="BP9" s="245" t="s">
        <v>247</v>
      </c>
      <c r="BT9" s="245" t="s">
        <v>293</v>
      </c>
    </row>
    <row r="10" spans="1:77">
      <c r="A10" s="245" t="s">
        <v>248</v>
      </c>
      <c r="C10" s="245" t="s">
        <v>249</v>
      </c>
      <c r="G10" s="245" t="s">
        <v>275</v>
      </c>
      <c r="H10" s="245" t="s">
        <v>1802</v>
      </c>
      <c r="K10" s="245" t="s">
        <v>235</v>
      </c>
      <c r="N10" s="245" t="s">
        <v>252</v>
      </c>
      <c r="P10" s="245" t="s">
        <v>1596</v>
      </c>
      <c r="T10" s="245" t="s">
        <v>253</v>
      </c>
      <c r="AA10" s="245" t="s">
        <v>254</v>
      </c>
      <c r="AC10" s="245" t="s">
        <v>2182</v>
      </c>
      <c r="AG10" s="245" t="s">
        <v>255</v>
      </c>
      <c r="AH10" s="245" t="s">
        <v>2183</v>
      </c>
      <c r="AK10" s="245" t="s">
        <v>2184</v>
      </c>
      <c r="AN10" s="245" t="s">
        <v>256</v>
      </c>
      <c r="AT10" s="245" t="s">
        <v>257</v>
      </c>
      <c r="BA10" s="245" t="s">
        <v>270</v>
      </c>
      <c r="BC10" s="245" t="s">
        <v>1972</v>
      </c>
      <c r="BN10" s="245" t="s">
        <v>281</v>
      </c>
      <c r="BO10" s="245" t="s">
        <v>2185</v>
      </c>
      <c r="BP10" s="245" t="s">
        <v>261</v>
      </c>
      <c r="BT10" s="245" t="s">
        <v>1368</v>
      </c>
    </row>
    <row r="11" spans="1:77">
      <c r="A11" s="245" t="s">
        <v>262</v>
      </c>
      <c r="C11" s="245" t="s">
        <v>263</v>
      </c>
      <c r="G11" s="245" t="s">
        <v>1973</v>
      </c>
      <c r="H11" s="245" t="s">
        <v>1804</v>
      </c>
      <c r="K11" s="245" t="s">
        <v>251</v>
      </c>
      <c r="N11" s="245" t="s">
        <v>265</v>
      </c>
      <c r="T11" s="245" t="s">
        <v>266</v>
      </c>
      <c r="AA11" s="245" t="s">
        <v>2186</v>
      </c>
      <c r="AC11" s="245" t="s">
        <v>2187</v>
      </c>
      <c r="AG11" s="245" t="s">
        <v>267</v>
      </c>
      <c r="AN11" s="245" t="s">
        <v>268</v>
      </c>
      <c r="AT11" s="245" t="s">
        <v>269</v>
      </c>
      <c r="BA11" s="245" t="s">
        <v>280</v>
      </c>
      <c r="BN11" s="245" t="s">
        <v>287</v>
      </c>
      <c r="BO11" s="245" t="s">
        <v>2188</v>
      </c>
      <c r="BT11" s="245" t="s">
        <v>1806</v>
      </c>
    </row>
    <row r="12" spans="1:77">
      <c r="A12" s="245" t="s">
        <v>273</v>
      </c>
      <c r="C12" s="245" t="s">
        <v>274</v>
      </c>
      <c r="G12" s="245" t="s">
        <v>295</v>
      </c>
      <c r="K12" s="245" t="s">
        <v>1807</v>
      </c>
      <c r="N12" s="245" t="s">
        <v>276</v>
      </c>
      <c r="T12" s="245" t="s">
        <v>277</v>
      </c>
      <c r="AA12" s="245" t="s">
        <v>278</v>
      </c>
      <c r="AC12" s="245" t="s">
        <v>2189</v>
      </c>
      <c r="AN12" s="245" t="s">
        <v>279</v>
      </c>
      <c r="AT12" s="245" t="s">
        <v>1805</v>
      </c>
      <c r="BA12" s="245" t="s">
        <v>1597</v>
      </c>
      <c r="BN12" s="245" t="s">
        <v>299</v>
      </c>
      <c r="BO12" s="245" t="s">
        <v>1975</v>
      </c>
      <c r="BP12" s="245" t="s">
        <v>1976</v>
      </c>
    </row>
    <row r="13" spans="1:77">
      <c r="A13" s="245" t="s">
        <v>282</v>
      </c>
      <c r="C13" s="245" t="s">
        <v>1598</v>
      </c>
      <c r="G13" s="245" t="s">
        <v>301</v>
      </c>
      <c r="K13" s="245" t="s">
        <v>1808</v>
      </c>
      <c r="N13" s="245" t="s">
        <v>283</v>
      </c>
      <c r="T13" s="245" t="s">
        <v>284</v>
      </c>
      <c r="AA13" s="245" t="s">
        <v>285</v>
      </c>
      <c r="AN13" s="245" t="s">
        <v>286</v>
      </c>
      <c r="BA13" s="245" t="s">
        <v>292</v>
      </c>
      <c r="BN13" s="245" t="s">
        <v>306</v>
      </c>
    </row>
    <row r="14" spans="1:77">
      <c r="A14" s="245" t="s">
        <v>1367</v>
      </c>
      <c r="C14" s="245" t="s">
        <v>2190</v>
      </c>
      <c r="G14" s="245" t="s">
        <v>320</v>
      </c>
      <c r="K14" s="245" t="s">
        <v>1809</v>
      </c>
      <c r="N14" s="245" t="s">
        <v>289</v>
      </c>
      <c r="T14" s="245" t="s">
        <v>290</v>
      </c>
      <c r="AA14" s="245" t="s">
        <v>1599</v>
      </c>
      <c r="AN14" s="245" t="s">
        <v>291</v>
      </c>
      <c r="BA14" s="245" t="s">
        <v>1854</v>
      </c>
      <c r="BN14" s="245" t="s">
        <v>311</v>
      </c>
    </row>
    <row r="15" spans="1:77">
      <c r="A15" s="245" t="s">
        <v>294</v>
      </c>
      <c r="C15" s="245" t="s">
        <v>2191</v>
      </c>
      <c r="G15" s="245" t="s">
        <v>327</v>
      </c>
      <c r="N15" s="245" t="s">
        <v>1977</v>
      </c>
      <c r="T15" s="245" t="s">
        <v>296</v>
      </c>
      <c r="AA15" s="245" t="s">
        <v>297</v>
      </c>
      <c r="AN15" s="245" t="s">
        <v>298</v>
      </c>
      <c r="BA15" s="245" t="s">
        <v>305</v>
      </c>
      <c r="BN15" s="245" t="s">
        <v>318</v>
      </c>
    </row>
    <row r="16" spans="1:77">
      <c r="A16" s="245" t="s">
        <v>300</v>
      </c>
      <c r="G16" s="245" t="s">
        <v>335</v>
      </c>
      <c r="N16" s="245" t="s">
        <v>302</v>
      </c>
      <c r="T16" s="245" t="s">
        <v>308</v>
      </c>
      <c r="AA16" s="245" t="s">
        <v>303</v>
      </c>
      <c r="AN16" s="245" t="s">
        <v>304</v>
      </c>
      <c r="BA16" s="245" t="s">
        <v>310</v>
      </c>
      <c r="BN16" s="245" t="s">
        <v>1859</v>
      </c>
    </row>
    <row r="17" spans="1:66">
      <c r="A17" s="245" t="s">
        <v>1369</v>
      </c>
      <c r="G17" s="245" t="s">
        <v>341</v>
      </c>
      <c r="N17" s="245" t="s">
        <v>307</v>
      </c>
      <c r="T17" s="245" t="s">
        <v>314</v>
      </c>
      <c r="AA17" s="245" t="s">
        <v>1600</v>
      </c>
      <c r="AN17" s="245" t="s">
        <v>309</v>
      </c>
      <c r="BA17" s="245" t="s">
        <v>317</v>
      </c>
      <c r="BN17" s="245" t="s">
        <v>333</v>
      </c>
    </row>
    <row r="18" spans="1:66">
      <c r="A18" s="245" t="s">
        <v>312</v>
      </c>
      <c r="G18" s="245" t="s">
        <v>348</v>
      </c>
      <c r="N18" s="250" t="s">
        <v>2490</v>
      </c>
      <c r="T18" s="245" t="s">
        <v>322</v>
      </c>
      <c r="AA18" s="245" t="s">
        <v>315</v>
      </c>
      <c r="AN18" s="245" t="s">
        <v>316</v>
      </c>
      <c r="BA18" s="245" t="s">
        <v>325</v>
      </c>
      <c r="BN18" s="245" t="s">
        <v>1370</v>
      </c>
    </row>
    <row r="19" spans="1:66">
      <c r="A19" s="245" t="s">
        <v>319</v>
      </c>
      <c r="G19" s="245" t="s">
        <v>354</v>
      </c>
      <c r="N19" s="245" t="s">
        <v>321</v>
      </c>
      <c r="T19" s="245" t="s">
        <v>329</v>
      </c>
      <c r="AA19" s="245" t="s">
        <v>323</v>
      </c>
      <c r="AN19" s="245" t="s">
        <v>324</v>
      </c>
      <c r="BA19" s="245" t="s">
        <v>332</v>
      </c>
      <c r="BN19" s="245" t="s">
        <v>1371</v>
      </c>
    </row>
    <row r="20" spans="1:66">
      <c r="A20" s="245" t="s">
        <v>326</v>
      </c>
      <c r="G20" s="245" t="s">
        <v>359</v>
      </c>
      <c r="N20" s="245" t="s">
        <v>328</v>
      </c>
      <c r="T20" s="245" t="s">
        <v>337</v>
      </c>
      <c r="AA20" s="245" t="s">
        <v>330</v>
      </c>
      <c r="AN20" s="245" t="s">
        <v>331</v>
      </c>
      <c r="BA20" s="245" t="s">
        <v>340</v>
      </c>
      <c r="BN20" s="245" t="s">
        <v>1372</v>
      </c>
    </row>
    <row r="21" spans="1:66">
      <c r="A21" s="245" t="s">
        <v>334</v>
      </c>
      <c r="G21" s="245" t="s">
        <v>368</v>
      </c>
      <c r="N21" s="245" t="s">
        <v>336</v>
      </c>
      <c r="T21" s="245" t="s">
        <v>343</v>
      </c>
      <c r="AA21" s="245" t="s">
        <v>338</v>
      </c>
      <c r="AN21" s="245" t="s">
        <v>339</v>
      </c>
      <c r="BA21" s="245" t="s">
        <v>346</v>
      </c>
      <c r="BN21" s="245" t="s">
        <v>1373</v>
      </c>
    </row>
    <row r="22" spans="1:66">
      <c r="A22" s="245" t="s">
        <v>2192</v>
      </c>
      <c r="G22" s="245" t="s">
        <v>2193</v>
      </c>
      <c r="N22" s="245" t="s">
        <v>342</v>
      </c>
      <c r="AA22" s="245" t="s">
        <v>344</v>
      </c>
      <c r="AN22" s="245" t="s">
        <v>345</v>
      </c>
      <c r="BA22" s="245" t="s">
        <v>352</v>
      </c>
      <c r="BN22" s="245" t="s">
        <v>1374</v>
      </c>
    </row>
    <row r="23" spans="1:66">
      <c r="A23" s="245" t="s">
        <v>347</v>
      </c>
      <c r="G23" s="245" t="s">
        <v>1810</v>
      </c>
      <c r="N23" s="245" t="s">
        <v>349</v>
      </c>
      <c r="AA23" s="245" t="s">
        <v>350</v>
      </c>
      <c r="AN23" s="245" t="s">
        <v>351</v>
      </c>
      <c r="BA23" s="245" t="s">
        <v>1978</v>
      </c>
      <c r="BN23" s="245" t="s">
        <v>2194</v>
      </c>
    </row>
    <row r="24" spans="1:66">
      <c r="A24" s="245" t="s">
        <v>353</v>
      </c>
      <c r="N24" s="245" t="s">
        <v>355</v>
      </c>
      <c r="AA24" s="245" t="s">
        <v>356</v>
      </c>
      <c r="AN24" s="245" t="s">
        <v>357</v>
      </c>
      <c r="BA24" s="245" t="s">
        <v>362</v>
      </c>
      <c r="BN24" s="245" t="s">
        <v>2195</v>
      </c>
    </row>
    <row r="25" spans="1:66">
      <c r="A25" s="245" t="s">
        <v>358</v>
      </c>
      <c r="N25" s="245" t="s">
        <v>360</v>
      </c>
      <c r="AA25" s="245" t="s">
        <v>361</v>
      </c>
      <c r="AN25" s="245" t="s">
        <v>1601</v>
      </c>
      <c r="BA25" s="245" t="s">
        <v>366</v>
      </c>
      <c r="BN25" s="245" t="s">
        <v>2196</v>
      </c>
    </row>
    <row r="26" spans="1:66">
      <c r="A26" s="245" t="s">
        <v>363</v>
      </c>
      <c r="N26" s="245" t="s">
        <v>364</v>
      </c>
      <c r="AA26" s="245" t="s">
        <v>365</v>
      </c>
      <c r="AN26" s="245" t="s">
        <v>2197</v>
      </c>
      <c r="BA26" s="245" t="s">
        <v>371</v>
      </c>
      <c r="BN26" s="245" t="s">
        <v>288</v>
      </c>
    </row>
    <row r="27" spans="1:66">
      <c r="A27" s="245" t="s">
        <v>367</v>
      </c>
      <c r="N27" s="245" t="s">
        <v>369</v>
      </c>
      <c r="AA27" s="245" t="s">
        <v>370</v>
      </c>
      <c r="BA27" s="245" t="s">
        <v>374</v>
      </c>
      <c r="BN27" s="245" t="s">
        <v>1602</v>
      </c>
    </row>
    <row r="28" spans="1:66">
      <c r="A28" s="245" t="s">
        <v>372</v>
      </c>
      <c r="N28" s="245" t="s">
        <v>2198</v>
      </c>
      <c r="AA28" s="245" t="s">
        <v>373</v>
      </c>
      <c r="BA28" s="245" t="s">
        <v>378</v>
      </c>
      <c r="BN28" s="245" t="s">
        <v>1603</v>
      </c>
    </row>
    <row r="29" spans="1:66">
      <c r="A29" s="245" t="s">
        <v>375</v>
      </c>
      <c r="N29" s="245" t="s">
        <v>376</v>
      </c>
      <c r="AA29" s="245" t="s">
        <v>377</v>
      </c>
      <c r="BA29" s="245" t="s">
        <v>1979</v>
      </c>
      <c r="BN29" s="245" t="s">
        <v>2199</v>
      </c>
    </row>
    <row r="30" spans="1:66">
      <c r="A30" s="245" t="s">
        <v>379</v>
      </c>
      <c r="N30" s="245" t="s">
        <v>380</v>
      </c>
      <c r="AA30" s="245" t="s">
        <v>381</v>
      </c>
      <c r="BA30" s="245" t="s">
        <v>386</v>
      </c>
      <c r="BN30" s="245" t="s">
        <v>2200</v>
      </c>
    </row>
    <row r="31" spans="1:66">
      <c r="A31" s="245" t="s">
        <v>382</v>
      </c>
      <c r="N31" s="245" t="s">
        <v>383</v>
      </c>
      <c r="AA31" s="245" t="s">
        <v>384</v>
      </c>
      <c r="BA31" s="245" t="s">
        <v>388</v>
      </c>
      <c r="BN31" s="245" t="s">
        <v>2201</v>
      </c>
    </row>
    <row r="32" spans="1:66">
      <c r="A32" s="245" t="s">
        <v>385</v>
      </c>
      <c r="N32" s="245" t="s">
        <v>2202</v>
      </c>
      <c r="AA32" s="245" t="s">
        <v>1380</v>
      </c>
      <c r="BA32" s="245" t="s">
        <v>390</v>
      </c>
      <c r="BN32" s="245" t="s">
        <v>1980</v>
      </c>
    </row>
    <row r="33" spans="1:66">
      <c r="A33" s="245" t="s">
        <v>387</v>
      </c>
      <c r="N33" s="245" t="s">
        <v>1707</v>
      </c>
      <c r="AA33" s="245" t="s">
        <v>1604</v>
      </c>
      <c r="BA33" s="245" t="s">
        <v>1375</v>
      </c>
      <c r="BN33" s="245" t="s">
        <v>1981</v>
      </c>
    </row>
    <row r="34" spans="1:66">
      <c r="A34" s="245" t="s">
        <v>389</v>
      </c>
      <c r="N34" s="245" t="s">
        <v>1605</v>
      </c>
      <c r="BA34" s="245" t="s">
        <v>2203</v>
      </c>
    </row>
    <row r="35" spans="1:66">
      <c r="A35" s="245" t="s">
        <v>391</v>
      </c>
      <c r="N35" s="245" t="s">
        <v>2204</v>
      </c>
      <c r="BA35" s="245" t="s">
        <v>1366</v>
      </c>
    </row>
    <row r="36" spans="1:66">
      <c r="A36" s="245" t="s">
        <v>392</v>
      </c>
      <c r="BA36" s="245" t="s">
        <v>2205</v>
      </c>
    </row>
    <row r="37" spans="1:66">
      <c r="A37" s="245" t="s">
        <v>393</v>
      </c>
      <c r="BA37" s="245" t="s">
        <v>1812</v>
      </c>
    </row>
    <row r="38" spans="1:66">
      <c r="A38" s="245" t="s">
        <v>1376</v>
      </c>
    </row>
    <row r="39" spans="1:66">
      <c r="A39" s="245" t="s">
        <v>1377</v>
      </c>
    </row>
    <row r="40" spans="1:66">
      <c r="A40" s="245" t="s">
        <v>1378</v>
      </c>
    </row>
    <row r="41" spans="1:66">
      <c r="A41" s="245" t="s">
        <v>1606</v>
      </c>
    </row>
    <row r="42" spans="1:66">
      <c r="A42" s="245" t="s">
        <v>2206</v>
      </c>
    </row>
    <row r="43" spans="1:66">
      <c r="A43" s="245" t="s">
        <v>2207</v>
      </c>
    </row>
    <row r="44" spans="1:66">
      <c r="A44" s="245" t="s">
        <v>2208</v>
      </c>
    </row>
    <row r="45" spans="1:66">
      <c r="A45" s="245" t="s">
        <v>2209</v>
      </c>
    </row>
    <row r="46" spans="1:66">
      <c r="A46" s="245" t="s">
        <v>2210</v>
      </c>
    </row>
    <row r="47" spans="1:66">
      <c r="A47" s="245" t="s">
        <v>2211</v>
      </c>
    </row>
    <row r="48" spans="1:66">
      <c r="A48" s="245" t="s">
        <v>2212</v>
      </c>
    </row>
    <row r="49" spans="1:1">
      <c r="A49" s="245" t="s">
        <v>2213</v>
      </c>
    </row>
    <row r="50" spans="1:1" s="251" customFormat="1"/>
    <row r="77" spans="13:27">
      <c r="M77" s="245" t="s">
        <v>394</v>
      </c>
      <c r="N77" s="245" t="s">
        <v>159</v>
      </c>
      <c r="O77" s="245" t="s">
        <v>395</v>
      </c>
      <c r="P77" s="245" t="s">
        <v>396</v>
      </c>
      <c r="T77" s="245" t="s">
        <v>159</v>
      </c>
      <c r="U77" s="245" t="s">
        <v>164</v>
      </c>
      <c r="V77" s="245" t="s">
        <v>169</v>
      </c>
      <c r="Z77" s="245" t="s">
        <v>180</v>
      </c>
      <c r="AA77" s="245" t="s">
        <v>185</v>
      </c>
    </row>
    <row r="78" spans="13:27">
      <c r="M78" s="245" t="s">
        <v>394</v>
      </c>
      <c r="N78" s="245" t="s">
        <v>164</v>
      </c>
      <c r="O78" s="245" t="s">
        <v>397</v>
      </c>
      <c r="P78" s="245" t="s">
        <v>398</v>
      </c>
      <c r="V78" s="245" t="s">
        <v>197</v>
      </c>
    </row>
    <row r="79" spans="13:27">
      <c r="M79" s="245" t="s">
        <v>394</v>
      </c>
      <c r="N79" s="245" t="s">
        <v>169</v>
      </c>
      <c r="O79" s="245" t="s">
        <v>399</v>
      </c>
      <c r="P79" s="245" t="s">
        <v>400</v>
      </c>
    </row>
    <row r="80" spans="13:27">
      <c r="M80" s="245" t="s">
        <v>394</v>
      </c>
      <c r="N80" s="245" t="s">
        <v>197</v>
      </c>
      <c r="O80" s="245" t="s">
        <v>401</v>
      </c>
      <c r="P80" s="245" t="s">
        <v>402</v>
      </c>
    </row>
    <row r="81" spans="13:32">
      <c r="M81" s="245" t="s">
        <v>394</v>
      </c>
      <c r="N81" s="245" t="s">
        <v>180</v>
      </c>
      <c r="O81" s="245" t="s">
        <v>403</v>
      </c>
      <c r="P81" s="245" t="s">
        <v>404</v>
      </c>
    </row>
    <row r="82" spans="13:32">
      <c r="M82" s="245" t="s">
        <v>394</v>
      </c>
      <c r="N82" s="245" t="s">
        <v>185</v>
      </c>
      <c r="O82" s="245" t="s">
        <v>405</v>
      </c>
      <c r="P82" s="245" t="s">
        <v>406</v>
      </c>
    </row>
    <row r="87" spans="13:32">
      <c r="AF87" s="245" t="s">
        <v>407</v>
      </c>
    </row>
    <row r="88" spans="13:32">
      <c r="AF88" s="245" t="s">
        <v>407</v>
      </c>
    </row>
    <row r="121" spans="47:47">
      <c r="AU121" s="245" t="s">
        <v>407</v>
      </c>
    </row>
    <row r="122" spans="47:47">
      <c r="AU122" s="245" t="s">
        <v>407</v>
      </c>
    </row>
    <row r="123" spans="47:47">
      <c r="AU123" s="245" t="s">
        <v>407</v>
      </c>
    </row>
    <row r="124" spans="47:47">
      <c r="AU124" s="245" t="s">
        <v>407</v>
      </c>
    </row>
    <row r="125" spans="47:47">
      <c r="AU125" s="245" t="s">
        <v>407</v>
      </c>
    </row>
    <row r="126" spans="47:47">
      <c r="AU126" s="245" t="s">
        <v>407</v>
      </c>
    </row>
    <row r="127" spans="47:47">
      <c r="AU127" s="245" t="s">
        <v>407</v>
      </c>
    </row>
    <row r="128" spans="47:47">
      <c r="AU128" s="245" t="s">
        <v>407</v>
      </c>
    </row>
    <row r="129" spans="47:47">
      <c r="AU129" s="245" t="s">
        <v>407</v>
      </c>
    </row>
    <row r="130" spans="47:47">
      <c r="AU130" s="245" t="s">
        <v>407</v>
      </c>
    </row>
    <row r="131" spans="47:47">
      <c r="AU131" s="245" t="s">
        <v>407</v>
      </c>
    </row>
    <row r="132" spans="47:47">
      <c r="AU132" s="245" t="s">
        <v>407</v>
      </c>
    </row>
    <row r="347" spans="38:38">
      <c r="AL347" s="245" t="s">
        <v>407</v>
      </c>
    </row>
    <row r="348" spans="38:38">
      <c r="AL348" s="245" t="s">
        <v>407</v>
      </c>
    </row>
    <row r="349" spans="38:38">
      <c r="AL349" s="245" t="s">
        <v>407</v>
      </c>
    </row>
    <row r="350" spans="38:38">
      <c r="AL350" s="245" t="s">
        <v>407</v>
      </c>
    </row>
    <row r="351" spans="38:38">
      <c r="AL351" s="245" t="s">
        <v>407</v>
      </c>
    </row>
    <row r="352" spans="38:38">
      <c r="AL352" s="245" t="s">
        <v>407</v>
      </c>
    </row>
    <row r="353" spans="38:38">
      <c r="AL353" s="245" t="s">
        <v>407</v>
      </c>
    </row>
    <row r="354" spans="38:38">
      <c r="AL354" s="245" t="s">
        <v>407</v>
      </c>
    </row>
  </sheetData>
  <sheetProtection selectLockedCells="1" selectUnlockedCells="1"/>
  <mergeCells count="6">
    <mergeCell ref="BN4:BY4"/>
    <mergeCell ref="A4:L4"/>
    <mergeCell ref="N4:Y4"/>
    <mergeCell ref="AA4:AL4"/>
    <mergeCell ref="AN4:AY4"/>
    <mergeCell ref="BA4:BL4"/>
  </mergeCells>
  <phoneticPr fontId="1"/>
  <pageMargins left="0.7" right="0.7" top="0.75" bottom="0.75" header="0.3" footer="0.3"/>
  <pageSetup paperSize="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8CD1-E65C-4ACB-97B1-7A811DDA78B7}">
  <sheetPr>
    <tabColor theme="1"/>
  </sheetPr>
  <dimension ref="A1:W367"/>
  <sheetViews>
    <sheetView zoomScale="60" zoomScaleNormal="60" zoomScaleSheetLayoutView="80" workbookViewId="0">
      <pane xSplit="3" ySplit="4" topLeftCell="D104" activePane="bottomRight" state="frozen"/>
      <selection activeCell="BO19" sqref="BO19"/>
      <selection pane="topRight" activeCell="BO19" sqref="BO19"/>
      <selection pane="bottomLeft" activeCell="BO19" sqref="BO19"/>
      <selection pane="bottomRight" activeCell="H126" sqref="H126"/>
    </sheetView>
  </sheetViews>
  <sheetFormatPr defaultColWidth="14.453125" defaultRowHeight="13"/>
  <cols>
    <col min="1" max="1" width="14.453125" style="252"/>
    <col min="2" max="2" width="5.36328125" style="252" customWidth="1"/>
    <col min="3" max="3" width="35.453125" style="257" customWidth="1"/>
    <col min="4" max="4" width="9.08984375" style="253" customWidth="1"/>
    <col min="5" max="6" width="16.90625" style="252" customWidth="1"/>
    <col min="7" max="10" width="14.453125" style="252" customWidth="1"/>
    <col min="11" max="11" width="4.453125" style="252" customWidth="1"/>
    <col min="12" max="12" width="14.453125" style="252" customWidth="1"/>
    <col min="13" max="13" width="32.90625" style="252" customWidth="1"/>
    <col min="14" max="20" width="14.453125" style="252" customWidth="1"/>
    <col min="21" max="16384" width="14.453125" style="252"/>
  </cols>
  <sheetData>
    <row r="1" spans="1:22" ht="115.5" customHeight="1">
      <c r="B1" s="253" t="s">
        <v>129</v>
      </c>
      <c r="C1" s="254">
        <v>45763</v>
      </c>
      <c r="D1" s="253">
        <v>1</v>
      </c>
      <c r="E1" s="253">
        <v>2</v>
      </c>
      <c r="F1" s="253">
        <v>3</v>
      </c>
      <c r="G1" s="253">
        <v>4</v>
      </c>
      <c r="H1" s="253">
        <v>5</v>
      </c>
      <c r="I1" s="253">
        <v>6</v>
      </c>
      <c r="J1" s="253">
        <v>7</v>
      </c>
      <c r="K1" s="253">
        <v>8</v>
      </c>
      <c r="L1" s="253">
        <v>9</v>
      </c>
      <c r="M1" s="253">
        <v>10</v>
      </c>
      <c r="N1" s="253">
        <v>11</v>
      </c>
      <c r="O1" s="253">
        <v>12</v>
      </c>
      <c r="P1" s="253">
        <v>13</v>
      </c>
      <c r="Q1" s="253">
        <v>14</v>
      </c>
      <c r="R1" s="253">
        <v>15</v>
      </c>
      <c r="S1" s="253">
        <v>16</v>
      </c>
      <c r="T1" s="253">
        <v>17</v>
      </c>
    </row>
    <row r="2" spans="1:22" s="255" customFormat="1" ht="27" customHeight="1">
      <c r="B2" s="256" t="s">
        <v>1483</v>
      </c>
      <c r="C2" s="256"/>
      <c r="Q2" s="252" t="s">
        <v>1484</v>
      </c>
    </row>
    <row r="3" spans="1:22" ht="24" customHeight="1">
      <c r="G3" s="258" t="s">
        <v>1544</v>
      </c>
      <c r="H3" s="258" t="s">
        <v>1544</v>
      </c>
      <c r="I3" s="258" t="b">
        <v>0</v>
      </c>
      <c r="J3" s="253" t="s">
        <v>1545</v>
      </c>
      <c r="K3" s="253"/>
      <c r="L3" s="259" t="s">
        <v>1485</v>
      </c>
      <c r="M3" s="260"/>
      <c r="N3" s="260"/>
      <c r="O3" s="260"/>
      <c r="P3" s="261"/>
      <c r="Q3" s="259" t="s">
        <v>1486</v>
      </c>
      <c r="R3" s="260"/>
      <c r="S3" s="260"/>
      <c r="T3" s="261"/>
    </row>
    <row r="4" spans="1:22" ht="42.75" customHeight="1">
      <c r="A4" s="262" t="s">
        <v>1487</v>
      </c>
      <c r="B4" s="258" t="s">
        <v>1488</v>
      </c>
      <c r="C4" s="258" t="s">
        <v>1489</v>
      </c>
      <c r="D4" s="263" t="s">
        <v>1490</v>
      </c>
      <c r="E4" s="264" t="s">
        <v>1491</v>
      </c>
      <c r="F4" s="264" t="s">
        <v>1491</v>
      </c>
      <c r="G4" s="258" t="s">
        <v>1492</v>
      </c>
      <c r="H4" s="264" t="s">
        <v>1493</v>
      </c>
      <c r="I4" s="258" t="s">
        <v>1494</v>
      </c>
      <c r="J4" s="265" t="s">
        <v>1495</v>
      </c>
      <c r="K4" s="266"/>
      <c r="L4" s="261" t="s">
        <v>1496</v>
      </c>
      <c r="M4" s="258" t="s">
        <v>1350</v>
      </c>
      <c r="N4" s="258" t="s">
        <v>1497</v>
      </c>
      <c r="O4" s="264" t="s">
        <v>1498</v>
      </c>
      <c r="P4" s="258" t="s">
        <v>1499</v>
      </c>
      <c r="Q4" s="258" t="s">
        <v>1791</v>
      </c>
      <c r="R4" s="264" t="s">
        <v>1586</v>
      </c>
      <c r="S4" s="258" t="s">
        <v>1792</v>
      </c>
      <c r="T4" s="258" t="s">
        <v>1793</v>
      </c>
      <c r="U4" s="252" t="s">
        <v>2474</v>
      </c>
      <c r="V4" s="252" t="s">
        <v>1889</v>
      </c>
    </row>
    <row r="5" spans="1:22" ht="21.75" customHeight="1">
      <c r="B5" s="267">
        <v>1</v>
      </c>
      <c r="C5" s="268" t="s">
        <v>153</v>
      </c>
      <c r="D5" s="267">
        <v>1</v>
      </c>
      <c r="E5" s="258" t="s">
        <v>408</v>
      </c>
      <c r="F5" s="258">
        <f>VALUE(E5)</f>
        <v>3002</v>
      </c>
      <c r="G5" s="258" t="s">
        <v>1379</v>
      </c>
      <c r="H5" s="258" t="s">
        <v>1379</v>
      </c>
      <c r="I5" s="269" t="str">
        <f t="shared" ref="I5:I36" si="0">IF(COUNTIF($G$5:$G$341,G5)=1,"OK","重複あり！")</f>
        <v>OK</v>
      </c>
      <c r="J5" s="269" t="str">
        <f>IF(EXACT(G5,H5),"OK","変更あり！")</f>
        <v>OK</v>
      </c>
      <c r="K5" s="266"/>
      <c r="L5" s="270">
        <v>1002468</v>
      </c>
      <c r="M5" s="271" t="s">
        <v>409</v>
      </c>
      <c r="N5" s="272" t="s">
        <v>410</v>
      </c>
      <c r="O5" s="273" t="s">
        <v>411</v>
      </c>
      <c r="P5" s="273" t="s">
        <v>412</v>
      </c>
      <c r="Q5" s="261" t="s">
        <v>1622</v>
      </c>
      <c r="R5" s="272" t="s">
        <v>410</v>
      </c>
      <c r="S5" s="273" t="s">
        <v>411</v>
      </c>
      <c r="T5" s="273" t="s">
        <v>412</v>
      </c>
    </row>
    <row r="6" spans="1:22" ht="21.75" customHeight="1">
      <c r="B6" s="267">
        <v>2</v>
      </c>
      <c r="C6" s="268" t="s">
        <v>170</v>
      </c>
      <c r="D6" s="267">
        <v>2</v>
      </c>
      <c r="E6" s="258" t="s">
        <v>413</v>
      </c>
      <c r="F6" s="258">
        <f t="shared" ref="F6:F69" si="1">VALUE(E6)</f>
        <v>3003</v>
      </c>
      <c r="G6" s="258" t="s">
        <v>414</v>
      </c>
      <c r="H6" s="258" t="s">
        <v>414</v>
      </c>
      <c r="I6" s="269" t="str">
        <f t="shared" si="0"/>
        <v>OK</v>
      </c>
      <c r="J6" s="269" t="str">
        <f t="shared" ref="J6:J69" si="2">IF(EXACT(G6,H6),"OK","変更あり！")</f>
        <v>OK</v>
      </c>
      <c r="K6" s="266"/>
      <c r="L6" s="274">
        <v>1002172</v>
      </c>
      <c r="M6" s="271" t="s">
        <v>1623</v>
      </c>
      <c r="N6" s="272" t="s">
        <v>1891</v>
      </c>
      <c r="O6" s="273" t="s">
        <v>1890</v>
      </c>
      <c r="P6" s="273" t="s">
        <v>2075</v>
      </c>
      <c r="Q6" s="261" t="s">
        <v>2074</v>
      </c>
      <c r="R6" s="272" t="s">
        <v>415</v>
      </c>
      <c r="S6" s="273" t="s">
        <v>1625</v>
      </c>
      <c r="T6" s="273" t="s">
        <v>1285</v>
      </c>
      <c r="U6" s="252">
        <v>1</v>
      </c>
      <c r="V6" s="252" t="s">
        <v>64</v>
      </c>
    </row>
    <row r="7" spans="1:22" ht="21.75" customHeight="1">
      <c r="B7" s="267">
        <v>3</v>
      </c>
      <c r="C7" s="268" t="s">
        <v>165</v>
      </c>
      <c r="D7" s="267">
        <v>3</v>
      </c>
      <c r="E7" s="258" t="s">
        <v>416</v>
      </c>
      <c r="F7" s="258">
        <f t="shared" si="1"/>
        <v>3004</v>
      </c>
      <c r="G7" s="258" t="s">
        <v>417</v>
      </c>
      <c r="H7" s="258" t="s">
        <v>1816</v>
      </c>
      <c r="I7" s="269" t="str">
        <f t="shared" si="0"/>
        <v>OK</v>
      </c>
      <c r="J7" s="269" t="str">
        <f t="shared" si="2"/>
        <v>OK</v>
      </c>
      <c r="K7" s="266"/>
      <c r="L7" s="274">
        <v>1002474</v>
      </c>
      <c r="M7" s="271" t="s">
        <v>418</v>
      </c>
      <c r="N7" s="272" t="s">
        <v>1893</v>
      </c>
      <c r="O7" s="273" t="s">
        <v>1890</v>
      </c>
      <c r="P7" s="273" t="s">
        <v>1892</v>
      </c>
      <c r="Q7" s="261" t="s">
        <v>2074</v>
      </c>
      <c r="R7" s="272" t="s">
        <v>1547</v>
      </c>
      <c r="S7" s="273" t="s">
        <v>1625</v>
      </c>
      <c r="T7" s="273" t="s">
        <v>1626</v>
      </c>
      <c r="V7" s="252" t="s">
        <v>64</v>
      </c>
    </row>
    <row r="8" spans="1:22" ht="21.75" customHeight="1">
      <c r="B8" s="267">
        <v>4</v>
      </c>
      <c r="C8" s="268" t="s">
        <v>160</v>
      </c>
      <c r="D8" s="267">
        <v>4</v>
      </c>
      <c r="E8" s="258" t="s">
        <v>419</v>
      </c>
      <c r="F8" s="258">
        <f t="shared" si="1"/>
        <v>3005</v>
      </c>
      <c r="G8" s="258" t="s">
        <v>420</v>
      </c>
      <c r="H8" s="258" t="s">
        <v>420</v>
      </c>
      <c r="I8" s="269" t="str">
        <f t="shared" si="0"/>
        <v>OK</v>
      </c>
      <c r="J8" s="269" t="str">
        <f t="shared" si="2"/>
        <v>OK</v>
      </c>
      <c r="K8" s="266"/>
      <c r="L8" s="274">
        <v>1002330</v>
      </c>
      <c r="M8" s="271" t="s">
        <v>421</v>
      </c>
      <c r="N8" s="272" t="s">
        <v>422</v>
      </c>
      <c r="O8" s="273" t="s">
        <v>411</v>
      </c>
      <c r="P8" s="273" t="s">
        <v>423</v>
      </c>
      <c r="Q8" s="261" t="s">
        <v>1622</v>
      </c>
      <c r="R8" s="272" t="s">
        <v>422</v>
      </c>
      <c r="S8" s="273" t="s">
        <v>411</v>
      </c>
      <c r="T8" s="273" t="s">
        <v>423</v>
      </c>
    </row>
    <row r="9" spans="1:22" ht="21.75" customHeight="1">
      <c r="B9" s="267">
        <v>5</v>
      </c>
      <c r="C9" s="268" t="s">
        <v>191</v>
      </c>
      <c r="D9" s="267">
        <v>5</v>
      </c>
      <c r="E9" s="258" t="s">
        <v>424</v>
      </c>
      <c r="F9" s="258">
        <f t="shared" si="1"/>
        <v>3006</v>
      </c>
      <c r="G9" s="258" t="s">
        <v>425</v>
      </c>
      <c r="H9" s="258" t="s">
        <v>425</v>
      </c>
      <c r="I9" s="269" t="str">
        <f t="shared" si="0"/>
        <v>OK</v>
      </c>
      <c r="J9" s="269" t="str">
        <f t="shared" si="2"/>
        <v>OK</v>
      </c>
      <c r="K9" s="266"/>
      <c r="L9" s="274">
        <v>1002442</v>
      </c>
      <c r="M9" s="271" t="s">
        <v>426</v>
      </c>
      <c r="N9" s="272" t="s">
        <v>427</v>
      </c>
      <c r="O9" s="273" t="s">
        <v>411</v>
      </c>
      <c r="P9" s="273" t="s">
        <v>428</v>
      </c>
      <c r="Q9" s="261" t="s">
        <v>1622</v>
      </c>
      <c r="R9" s="272" t="s">
        <v>427</v>
      </c>
      <c r="S9" s="273" t="s">
        <v>411</v>
      </c>
      <c r="T9" s="273" t="s">
        <v>428</v>
      </c>
    </row>
    <row r="10" spans="1:22" ht="21.75" customHeight="1">
      <c r="B10" s="267">
        <v>6</v>
      </c>
      <c r="C10" s="268" t="s">
        <v>186</v>
      </c>
      <c r="D10" s="267">
        <v>6</v>
      </c>
      <c r="E10" s="258" t="s">
        <v>429</v>
      </c>
      <c r="F10" s="258">
        <f t="shared" si="1"/>
        <v>3007</v>
      </c>
      <c r="G10" s="258" t="s">
        <v>430</v>
      </c>
      <c r="H10" s="258" t="s">
        <v>430</v>
      </c>
      <c r="I10" s="269" t="str">
        <f t="shared" si="0"/>
        <v>OK</v>
      </c>
      <c r="J10" s="269" t="str">
        <f t="shared" si="2"/>
        <v>OK</v>
      </c>
      <c r="K10" s="266"/>
      <c r="L10" s="274">
        <v>1003051</v>
      </c>
      <c r="M10" s="271" t="s">
        <v>431</v>
      </c>
      <c r="N10" s="272" t="s">
        <v>432</v>
      </c>
      <c r="O10" s="273" t="s">
        <v>411</v>
      </c>
      <c r="P10" s="273" t="s">
        <v>433</v>
      </c>
      <c r="Q10" s="261" t="s">
        <v>1622</v>
      </c>
      <c r="R10" s="272" t="s">
        <v>432</v>
      </c>
      <c r="S10" s="273" t="s">
        <v>411</v>
      </c>
      <c r="T10" s="273" t="s">
        <v>433</v>
      </c>
      <c r="U10" s="252">
        <v>1</v>
      </c>
    </row>
    <row r="11" spans="1:22" ht="21.75" customHeight="1">
      <c r="B11" s="267">
        <v>7</v>
      </c>
      <c r="C11" s="268" t="s">
        <v>198</v>
      </c>
      <c r="D11" s="267">
        <v>7</v>
      </c>
      <c r="E11" s="258" t="s">
        <v>434</v>
      </c>
      <c r="F11" s="258">
        <f t="shared" si="1"/>
        <v>3008</v>
      </c>
      <c r="G11" s="258" t="s">
        <v>435</v>
      </c>
      <c r="H11" s="258" t="s">
        <v>435</v>
      </c>
      <c r="I11" s="269" t="str">
        <f t="shared" si="0"/>
        <v>OK</v>
      </c>
      <c r="J11" s="269" t="str">
        <f t="shared" si="2"/>
        <v>OK</v>
      </c>
      <c r="K11" s="266"/>
      <c r="L11" s="274">
        <v>1003220</v>
      </c>
      <c r="M11" s="271" t="s">
        <v>436</v>
      </c>
      <c r="N11" s="272" t="s">
        <v>437</v>
      </c>
      <c r="O11" s="273" t="s">
        <v>411</v>
      </c>
      <c r="P11" s="273" t="s">
        <v>438</v>
      </c>
      <c r="Q11" s="261" t="s">
        <v>1622</v>
      </c>
      <c r="R11" s="272" t="s">
        <v>437</v>
      </c>
      <c r="S11" s="273" t="s">
        <v>411</v>
      </c>
      <c r="T11" s="273" t="s">
        <v>438</v>
      </c>
    </row>
    <row r="12" spans="1:22" ht="21.75" customHeight="1">
      <c r="B12" s="267">
        <v>8</v>
      </c>
      <c r="C12" s="268" t="s">
        <v>210</v>
      </c>
      <c r="D12" s="267">
        <v>8</v>
      </c>
      <c r="E12" s="258" t="s">
        <v>439</v>
      </c>
      <c r="F12" s="258">
        <f t="shared" si="1"/>
        <v>3009</v>
      </c>
      <c r="G12" s="258" t="s">
        <v>440</v>
      </c>
      <c r="H12" s="258" t="s">
        <v>440</v>
      </c>
      <c r="I12" s="269" t="str">
        <f t="shared" si="0"/>
        <v>OK</v>
      </c>
      <c r="J12" s="269" t="str">
        <f t="shared" si="2"/>
        <v>OK</v>
      </c>
      <c r="K12" s="266"/>
      <c r="L12" s="274">
        <v>1002239</v>
      </c>
      <c r="M12" s="271" t="s">
        <v>441</v>
      </c>
      <c r="N12" s="272" t="s">
        <v>442</v>
      </c>
      <c r="O12" s="273" t="s">
        <v>411</v>
      </c>
      <c r="P12" s="273" t="s">
        <v>2045</v>
      </c>
      <c r="Q12" s="261" t="s">
        <v>1622</v>
      </c>
      <c r="R12" s="272" t="s">
        <v>442</v>
      </c>
      <c r="S12" s="273" t="s">
        <v>411</v>
      </c>
      <c r="T12" s="273" t="s">
        <v>2045</v>
      </c>
    </row>
    <row r="13" spans="1:22" ht="21.75" customHeight="1">
      <c r="B13" s="267">
        <v>9</v>
      </c>
      <c r="C13" s="268" t="s">
        <v>232</v>
      </c>
      <c r="D13" s="267">
        <v>9</v>
      </c>
      <c r="E13" s="258" t="s">
        <v>443</v>
      </c>
      <c r="F13" s="258">
        <f t="shared" si="1"/>
        <v>3010</v>
      </c>
      <c r="G13" s="258" t="s">
        <v>444</v>
      </c>
      <c r="H13" s="258" t="s">
        <v>444</v>
      </c>
      <c r="I13" s="269" t="str">
        <f t="shared" si="0"/>
        <v>OK</v>
      </c>
      <c r="J13" s="269" t="str">
        <f t="shared" si="2"/>
        <v>OK</v>
      </c>
      <c r="K13" s="266"/>
      <c r="L13" s="274">
        <v>1002469</v>
      </c>
      <c r="M13" s="271" t="s">
        <v>445</v>
      </c>
      <c r="N13" s="272" t="s">
        <v>446</v>
      </c>
      <c r="O13" s="273" t="s">
        <v>411</v>
      </c>
      <c r="P13" s="273" t="s">
        <v>1788</v>
      </c>
      <c r="Q13" s="261" t="s">
        <v>1622</v>
      </c>
      <c r="R13" s="272" t="s">
        <v>446</v>
      </c>
      <c r="S13" s="273" t="s">
        <v>411</v>
      </c>
      <c r="T13" s="273" t="s">
        <v>1788</v>
      </c>
    </row>
    <row r="14" spans="1:22" ht="21.75" customHeight="1">
      <c r="B14" s="267">
        <v>10</v>
      </c>
      <c r="C14" s="268" t="s">
        <v>221</v>
      </c>
      <c r="D14" s="267">
        <v>10</v>
      </c>
      <c r="E14" s="258" t="s">
        <v>451</v>
      </c>
      <c r="F14" s="258">
        <f t="shared" si="1"/>
        <v>3014</v>
      </c>
      <c r="G14" s="258" t="s">
        <v>452</v>
      </c>
      <c r="H14" s="258" t="s">
        <v>452</v>
      </c>
      <c r="I14" s="269" t="str">
        <f t="shared" si="0"/>
        <v>OK</v>
      </c>
      <c r="J14" s="269" t="str">
        <f t="shared" si="2"/>
        <v>OK</v>
      </c>
      <c r="K14" s="266"/>
      <c r="L14" s="274">
        <v>1002217</v>
      </c>
      <c r="M14" s="271" t="s">
        <v>453</v>
      </c>
      <c r="N14" s="272" t="s">
        <v>454</v>
      </c>
      <c r="O14" s="273" t="s">
        <v>411</v>
      </c>
      <c r="P14" s="273" t="s">
        <v>455</v>
      </c>
      <c r="Q14" s="261" t="s">
        <v>1622</v>
      </c>
      <c r="R14" s="272" t="s">
        <v>454</v>
      </c>
      <c r="S14" s="273" t="s">
        <v>411</v>
      </c>
      <c r="T14" s="273" t="s">
        <v>455</v>
      </c>
    </row>
    <row r="15" spans="1:22" ht="21.75" customHeight="1">
      <c r="B15" s="267">
        <v>11</v>
      </c>
      <c r="C15" s="268" t="s">
        <v>228</v>
      </c>
      <c r="D15" s="267">
        <v>11</v>
      </c>
      <c r="E15" s="258" t="s">
        <v>456</v>
      </c>
      <c r="F15" s="258">
        <f t="shared" si="1"/>
        <v>3015</v>
      </c>
      <c r="G15" s="258" t="s">
        <v>457</v>
      </c>
      <c r="H15" s="258" t="s">
        <v>457</v>
      </c>
      <c r="I15" s="269" t="str">
        <f t="shared" si="0"/>
        <v>OK</v>
      </c>
      <c r="J15" s="269" t="str">
        <f t="shared" si="2"/>
        <v>OK</v>
      </c>
      <c r="K15" s="266"/>
      <c r="L15" s="274">
        <v>1004277</v>
      </c>
      <c r="M15" s="271" t="s">
        <v>458</v>
      </c>
      <c r="N15" s="272" t="s">
        <v>459</v>
      </c>
      <c r="O15" s="273" t="s">
        <v>411</v>
      </c>
      <c r="P15" s="273" t="s">
        <v>460</v>
      </c>
      <c r="Q15" s="261" t="s">
        <v>1622</v>
      </c>
      <c r="R15" s="272" t="s">
        <v>459</v>
      </c>
      <c r="S15" s="273" t="s">
        <v>411</v>
      </c>
      <c r="T15" s="273" t="s">
        <v>460</v>
      </c>
    </row>
    <row r="16" spans="1:22" ht="21.75" customHeight="1">
      <c r="B16" s="267">
        <v>12</v>
      </c>
      <c r="C16" s="268" t="s">
        <v>173</v>
      </c>
      <c r="D16" s="267">
        <v>12</v>
      </c>
      <c r="E16" s="258" t="s">
        <v>461</v>
      </c>
      <c r="F16" s="258">
        <f t="shared" si="1"/>
        <v>3016</v>
      </c>
      <c r="G16" s="258" t="s">
        <v>462</v>
      </c>
      <c r="H16" s="258" t="s">
        <v>462</v>
      </c>
      <c r="I16" s="269" t="str">
        <f t="shared" si="0"/>
        <v>OK</v>
      </c>
      <c r="J16" s="269" t="str">
        <f t="shared" si="2"/>
        <v>OK</v>
      </c>
      <c r="K16" s="266"/>
      <c r="L16" s="274">
        <v>1003082</v>
      </c>
      <c r="M16" s="271" t="s">
        <v>463</v>
      </c>
      <c r="N16" s="272" t="s">
        <v>464</v>
      </c>
      <c r="O16" s="273" t="s">
        <v>411</v>
      </c>
      <c r="P16" s="273" t="s">
        <v>465</v>
      </c>
      <c r="Q16" s="261" t="s">
        <v>1622</v>
      </c>
      <c r="R16" s="272" t="s">
        <v>464</v>
      </c>
      <c r="S16" s="273" t="s">
        <v>411</v>
      </c>
      <c r="T16" s="273" t="s">
        <v>465</v>
      </c>
    </row>
    <row r="17" spans="2:22" ht="21.75" customHeight="1">
      <c r="B17" s="267">
        <v>13</v>
      </c>
      <c r="C17" s="268" t="s">
        <v>243</v>
      </c>
      <c r="D17" s="267">
        <v>13</v>
      </c>
      <c r="E17" s="258" t="s">
        <v>466</v>
      </c>
      <c r="F17" s="258">
        <f t="shared" si="1"/>
        <v>3017</v>
      </c>
      <c r="G17" s="258" t="s">
        <v>467</v>
      </c>
      <c r="H17" s="258" t="s">
        <v>467</v>
      </c>
      <c r="I17" s="269" t="str">
        <f t="shared" si="0"/>
        <v>OK</v>
      </c>
      <c r="J17" s="269" t="str">
        <f t="shared" si="2"/>
        <v>OK</v>
      </c>
      <c r="K17" s="266"/>
      <c r="L17" s="274">
        <v>1003083</v>
      </c>
      <c r="M17" s="271" t="s">
        <v>468</v>
      </c>
      <c r="N17" s="272" t="s">
        <v>469</v>
      </c>
      <c r="O17" s="273" t="s">
        <v>411</v>
      </c>
      <c r="P17" s="273" t="s">
        <v>1548</v>
      </c>
      <c r="Q17" s="261" t="s">
        <v>1622</v>
      </c>
      <c r="R17" s="272" t="s">
        <v>469</v>
      </c>
      <c r="S17" s="273" t="s">
        <v>411</v>
      </c>
      <c r="T17" s="273" t="s">
        <v>1548</v>
      </c>
    </row>
    <row r="18" spans="2:22" ht="21.75" customHeight="1">
      <c r="B18" s="267">
        <v>14</v>
      </c>
      <c r="C18" s="268" t="s">
        <v>248</v>
      </c>
      <c r="D18" s="267">
        <v>14</v>
      </c>
      <c r="E18" s="258" t="s">
        <v>470</v>
      </c>
      <c r="F18" s="258">
        <f t="shared" si="1"/>
        <v>3018</v>
      </c>
      <c r="G18" s="258" t="s">
        <v>471</v>
      </c>
      <c r="H18" s="258" t="s">
        <v>471</v>
      </c>
      <c r="I18" s="269" t="str">
        <f t="shared" si="0"/>
        <v>OK</v>
      </c>
      <c r="J18" s="269" t="str">
        <f t="shared" si="2"/>
        <v>OK</v>
      </c>
      <c r="K18" s="266"/>
      <c r="L18" s="274">
        <v>1002334</v>
      </c>
      <c r="M18" s="271" t="s">
        <v>472</v>
      </c>
      <c r="N18" s="272" t="s">
        <v>473</v>
      </c>
      <c r="O18" s="273" t="s">
        <v>411</v>
      </c>
      <c r="P18" s="273" t="s">
        <v>474</v>
      </c>
      <c r="Q18" s="261" t="s">
        <v>1622</v>
      </c>
      <c r="R18" s="272" t="s">
        <v>473</v>
      </c>
      <c r="S18" s="273" t="s">
        <v>411</v>
      </c>
      <c r="T18" s="273" t="s">
        <v>474</v>
      </c>
      <c r="U18" s="252">
        <v>1</v>
      </c>
    </row>
    <row r="19" spans="2:22" ht="21.75" customHeight="1">
      <c r="B19" s="267">
        <v>15</v>
      </c>
      <c r="C19" s="268" t="s">
        <v>1708</v>
      </c>
      <c r="D19" s="267">
        <v>15</v>
      </c>
      <c r="E19" s="258" t="s">
        <v>475</v>
      </c>
      <c r="F19" s="258">
        <f t="shared" si="1"/>
        <v>3019</v>
      </c>
      <c r="G19" s="258" t="s">
        <v>476</v>
      </c>
      <c r="H19" s="258" t="s">
        <v>476</v>
      </c>
      <c r="I19" s="269" t="str">
        <f t="shared" si="0"/>
        <v>OK</v>
      </c>
      <c r="J19" s="269" t="str">
        <f t="shared" si="2"/>
        <v>OK</v>
      </c>
      <c r="K19" s="266"/>
      <c r="L19" s="274">
        <v>1002467</v>
      </c>
      <c r="M19" s="271" t="s">
        <v>477</v>
      </c>
      <c r="N19" s="272" t="s">
        <v>478</v>
      </c>
      <c r="O19" s="273" t="s">
        <v>411</v>
      </c>
      <c r="P19" s="273" t="s">
        <v>479</v>
      </c>
      <c r="Q19" s="261" t="s">
        <v>1622</v>
      </c>
      <c r="R19" s="272" t="s">
        <v>478</v>
      </c>
      <c r="S19" s="273" t="s">
        <v>411</v>
      </c>
      <c r="T19" s="273" t="s">
        <v>479</v>
      </c>
    </row>
    <row r="20" spans="2:22" ht="21.75" customHeight="1">
      <c r="B20" s="267">
        <v>16</v>
      </c>
      <c r="C20" s="268" t="s">
        <v>256</v>
      </c>
      <c r="D20" s="267">
        <v>16</v>
      </c>
      <c r="E20" s="258" t="s">
        <v>480</v>
      </c>
      <c r="F20" s="258">
        <f t="shared" si="1"/>
        <v>3020</v>
      </c>
      <c r="G20" s="258" t="s">
        <v>481</v>
      </c>
      <c r="H20" s="258" t="s">
        <v>481</v>
      </c>
      <c r="I20" s="269" t="str">
        <f t="shared" si="0"/>
        <v>OK</v>
      </c>
      <c r="J20" s="269" t="str">
        <f t="shared" si="2"/>
        <v>OK</v>
      </c>
      <c r="K20" s="266"/>
      <c r="L20" s="274">
        <v>1002324</v>
      </c>
      <c r="M20" s="271" t="s">
        <v>482</v>
      </c>
      <c r="N20" s="272" t="s">
        <v>483</v>
      </c>
      <c r="O20" s="273" t="s">
        <v>411</v>
      </c>
      <c r="P20" s="273" t="s">
        <v>484</v>
      </c>
      <c r="Q20" s="261" t="s">
        <v>1622</v>
      </c>
      <c r="R20" s="272" t="s">
        <v>483</v>
      </c>
      <c r="S20" s="273" t="s">
        <v>411</v>
      </c>
      <c r="T20" s="273" t="s">
        <v>484</v>
      </c>
    </row>
    <row r="21" spans="2:22" ht="21.75" customHeight="1">
      <c r="B21" s="267">
        <v>17</v>
      </c>
      <c r="C21" s="268" t="s">
        <v>246</v>
      </c>
      <c r="D21" s="267">
        <v>17</v>
      </c>
      <c r="E21" s="258" t="s">
        <v>485</v>
      </c>
      <c r="F21" s="258">
        <f t="shared" si="1"/>
        <v>3021</v>
      </c>
      <c r="G21" s="258" t="s">
        <v>486</v>
      </c>
      <c r="H21" s="258" t="s">
        <v>486</v>
      </c>
      <c r="I21" s="269" t="str">
        <f t="shared" si="0"/>
        <v>OK</v>
      </c>
      <c r="J21" s="269" t="str">
        <f t="shared" si="2"/>
        <v>OK</v>
      </c>
      <c r="K21" s="266"/>
      <c r="L21" s="274">
        <v>1003207</v>
      </c>
      <c r="M21" s="271" t="s">
        <v>487</v>
      </c>
      <c r="N21" s="272" t="s">
        <v>488</v>
      </c>
      <c r="O21" s="273" t="s">
        <v>411</v>
      </c>
      <c r="P21" s="273" t="s">
        <v>2046</v>
      </c>
      <c r="Q21" s="261" t="s">
        <v>1622</v>
      </c>
      <c r="R21" s="272" t="s">
        <v>488</v>
      </c>
      <c r="S21" s="273" t="s">
        <v>411</v>
      </c>
      <c r="T21" s="273" t="s">
        <v>2046</v>
      </c>
      <c r="U21" s="275">
        <v>1</v>
      </c>
    </row>
    <row r="22" spans="2:22" ht="21.75" customHeight="1">
      <c r="B22" s="267">
        <v>18</v>
      </c>
      <c r="C22" s="268" t="s">
        <v>217</v>
      </c>
      <c r="D22" s="267">
        <v>18</v>
      </c>
      <c r="E22" s="258" t="s">
        <v>489</v>
      </c>
      <c r="F22" s="258">
        <f t="shared" si="1"/>
        <v>3022</v>
      </c>
      <c r="G22" s="258" t="s">
        <v>490</v>
      </c>
      <c r="H22" s="258" t="s">
        <v>490</v>
      </c>
      <c r="I22" s="269" t="str">
        <f t="shared" si="0"/>
        <v>OK</v>
      </c>
      <c r="J22" s="269" t="str">
        <f t="shared" si="2"/>
        <v>OK</v>
      </c>
      <c r="K22" s="266"/>
      <c r="L22" s="274">
        <v>1002997</v>
      </c>
      <c r="M22" s="271" t="s">
        <v>491</v>
      </c>
      <c r="N22" s="272" t="s">
        <v>492</v>
      </c>
      <c r="O22" s="273" t="s">
        <v>411</v>
      </c>
      <c r="P22" s="273" t="s">
        <v>493</v>
      </c>
      <c r="Q22" s="261" t="s">
        <v>1622</v>
      </c>
      <c r="R22" s="272" t="s">
        <v>492</v>
      </c>
      <c r="S22" s="273" t="s">
        <v>411</v>
      </c>
      <c r="T22" s="273" t="s">
        <v>493</v>
      </c>
    </row>
    <row r="23" spans="2:22" ht="21.75" customHeight="1">
      <c r="B23" s="267">
        <v>19</v>
      </c>
      <c r="C23" s="268" t="s">
        <v>260</v>
      </c>
      <c r="D23" s="267">
        <v>19</v>
      </c>
      <c r="E23" s="258" t="s">
        <v>494</v>
      </c>
      <c r="F23" s="258">
        <f t="shared" si="1"/>
        <v>3023</v>
      </c>
      <c r="G23" s="258" t="s">
        <v>495</v>
      </c>
      <c r="H23" s="258" t="s">
        <v>495</v>
      </c>
      <c r="I23" s="269" t="str">
        <f t="shared" si="0"/>
        <v>OK</v>
      </c>
      <c r="J23" s="269" t="str">
        <f t="shared" si="2"/>
        <v>OK</v>
      </c>
      <c r="K23" s="266"/>
      <c r="L23" s="274">
        <v>1003012</v>
      </c>
      <c r="M23" s="271" t="s">
        <v>496</v>
      </c>
      <c r="N23" s="272" t="s">
        <v>497</v>
      </c>
      <c r="O23" s="273" t="s">
        <v>411</v>
      </c>
      <c r="P23" s="273" t="s">
        <v>1883</v>
      </c>
      <c r="Q23" s="261" t="s">
        <v>1622</v>
      </c>
      <c r="R23" s="272" t="s">
        <v>497</v>
      </c>
      <c r="S23" s="273" t="s">
        <v>411</v>
      </c>
      <c r="T23" s="273" t="s">
        <v>1883</v>
      </c>
    </row>
    <row r="24" spans="2:22" ht="21.75" customHeight="1">
      <c r="B24" s="267">
        <v>20</v>
      </c>
      <c r="C24" s="268" t="s">
        <v>201</v>
      </c>
      <c r="D24" s="267">
        <v>20</v>
      </c>
      <c r="E24" s="258" t="s">
        <v>498</v>
      </c>
      <c r="F24" s="258">
        <f t="shared" si="1"/>
        <v>3024</v>
      </c>
      <c r="G24" s="258" t="s">
        <v>499</v>
      </c>
      <c r="H24" s="258" t="s">
        <v>499</v>
      </c>
      <c r="I24" s="269" t="str">
        <f t="shared" si="0"/>
        <v>OK</v>
      </c>
      <c r="J24" s="269" t="str">
        <f t="shared" si="2"/>
        <v>OK</v>
      </c>
      <c r="K24" s="266"/>
      <c r="L24" s="274">
        <v>1017501</v>
      </c>
      <c r="M24" s="271" t="s">
        <v>500</v>
      </c>
      <c r="N24" s="272" t="s">
        <v>501</v>
      </c>
      <c r="O24" s="273" t="s">
        <v>411</v>
      </c>
      <c r="P24" s="273" t="s">
        <v>502</v>
      </c>
      <c r="Q24" s="261" t="s">
        <v>1622</v>
      </c>
      <c r="R24" s="272" t="s">
        <v>501</v>
      </c>
      <c r="S24" s="273" t="s">
        <v>411</v>
      </c>
      <c r="T24" s="273" t="s">
        <v>502</v>
      </c>
    </row>
    <row r="25" spans="2:22" ht="21.75" customHeight="1">
      <c r="B25" s="267">
        <v>21</v>
      </c>
      <c r="C25" s="268" t="s">
        <v>224</v>
      </c>
      <c r="D25" s="267">
        <v>21</v>
      </c>
      <c r="E25" s="258" t="s">
        <v>503</v>
      </c>
      <c r="F25" s="258">
        <f t="shared" si="1"/>
        <v>3025</v>
      </c>
      <c r="G25" s="258" t="s">
        <v>504</v>
      </c>
      <c r="H25" s="258" t="s">
        <v>504</v>
      </c>
      <c r="I25" s="269" t="str">
        <f t="shared" si="0"/>
        <v>OK</v>
      </c>
      <c r="J25" s="269" t="str">
        <f t="shared" si="2"/>
        <v>OK</v>
      </c>
      <c r="K25" s="266"/>
      <c r="L25" s="274">
        <v>1024055</v>
      </c>
      <c r="M25" s="271" t="s">
        <v>505</v>
      </c>
      <c r="N25" s="272" t="s">
        <v>506</v>
      </c>
      <c r="O25" s="273" t="s">
        <v>411</v>
      </c>
      <c r="P25" s="273" t="s">
        <v>507</v>
      </c>
      <c r="Q25" s="261" t="s">
        <v>1622</v>
      </c>
      <c r="R25" s="272" t="s">
        <v>506</v>
      </c>
      <c r="S25" s="273" t="s">
        <v>411</v>
      </c>
      <c r="T25" s="273" t="s">
        <v>507</v>
      </c>
    </row>
    <row r="26" spans="2:22" ht="21.75" customHeight="1">
      <c r="B26" s="267">
        <v>22</v>
      </c>
      <c r="C26" s="268" t="s">
        <v>258</v>
      </c>
      <c r="D26" s="267">
        <v>22</v>
      </c>
      <c r="E26" s="258" t="s">
        <v>511</v>
      </c>
      <c r="F26" s="258">
        <f t="shared" si="1"/>
        <v>3028</v>
      </c>
      <c r="G26" s="258" t="s">
        <v>512</v>
      </c>
      <c r="H26" s="258" t="s">
        <v>512</v>
      </c>
      <c r="I26" s="269" t="str">
        <f t="shared" si="0"/>
        <v>OK</v>
      </c>
      <c r="J26" s="269" t="str">
        <f t="shared" si="2"/>
        <v>OK</v>
      </c>
      <c r="K26" s="266"/>
      <c r="L26" s="274">
        <v>1031317</v>
      </c>
      <c r="M26" s="276" t="s">
        <v>513</v>
      </c>
      <c r="N26" s="268" t="s">
        <v>1894</v>
      </c>
      <c r="O26" s="277" t="s">
        <v>2065</v>
      </c>
      <c r="P26" s="277" t="s">
        <v>2076</v>
      </c>
      <c r="Q26" s="258" t="s">
        <v>2074</v>
      </c>
      <c r="R26" s="268" t="s">
        <v>514</v>
      </c>
      <c r="S26" s="277" t="s">
        <v>1625</v>
      </c>
      <c r="T26" s="278" t="s">
        <v>2214</v>
      </c>
      <c r="V26" s="252" t="s">
        <v>64</v>
      </c>
    </row>
    <row r="27" spans="2:22" ht="21.75" customHeight="1">
      <c r="B27" s="267">
        <v>23</v>
      </c>
      <c r="C27" s="268" t="s">
        <v>1709</v>
      </c>
      <c r="D27" s="267">
        <v>23</v>
      </c>
      <c r="E27" s="258" t="s">
        <v>515</v>
      </c>
      <c r="F27" s="258">
        <f t="shared" si="1"/>
        <v>3029</v>
      </c>
      <c r="G27" s="258" t="s">
        <v>516</v>
      </c>
      <c r="H27" s="258" t="s">
        <v>516</v>
      </c>
      <c r="I27" s="269" t="str">
        <f t="shared" si="0"/>
        <v>OK</v>
      </c>
      <c r="J27" s="269" t="str">
        <f t="shared" si="2"/>
        <v>OK</v>
      </c>
      <c r="K27" s="266"/>
      <c r="L27" s="274">
        <v>1034881</v>
      </c>
      <c r="M27" s="271" t="s">
        <v>517</v>
      </c>
      <c r="N27" s="272" t="s">
        <v>518</v>
      </c>
      <c r="O27" s="273" t="s">
        <v>411</v>
      </c>
      <c r="P27" s="273" t="s">
        <v>519</v>
      </c>
      <c r="Q27" s="279" t="s">
        <v>1622</v>
      </c>
      <c r="R27" s="272" t="s">
        <v>518</v>
      </c>
      <c r="S27" s="273" t="s">
        <v>411</v>
      </c>
      <c r="T27" s="273" t="s">
        <v>519</v>
      </c>
    </row>
    <row r="28" spans="2:22" ht="21.75" customHeight="1">
      <c r="B28" s="267">
        <v>24</v>
      </c>
      <c r="C28" s="268" t="s">
        <v>1710</v>
      </c>
      <c r="D28" s="267">
        <v>24</v>
      </c>
      <c r="E28" s="258" t="s">
        <v>520</v>
      </c>
      <c r="F28" s="258">
        <f t="shared" si="1"/>
        <v>3030</v>
      </c>
      <c r="G28" s="258" t="s">
        <v>521</v>
      </c>
      <c r="H28" s="258" t="s">
        <v>521</v>
      </c>
      <c r="I28" s="269" t="str">
        <f t="shared" si="0"/>
        <v>OK</v>
      </c>
      <c r="J28" s="269" t="str">
        <f t="shared" si="2"/>
        <v>OK</v>
      </c>
      <c r="K28" s="266"/>
      <c r="L28" s="274">
        <v>1034728</v>
      </c>
      <c r="M28" s="271" t="s">
        <v>522</v>
      </c>
      <c r="N28" s="272" t="s">
        <v>523</v>
      </c>
      <c r="O28" s="273" t="s">
        <v>411</v>
      </c>
      <c r="P28" s="273" t="s">
        <v>524</v>
      </c>
      <c r="Q28" s="261" t="s">
        <v>1622</v>
      </c>
      <c r="R28" s="272" t="s">
        <v>523</v>
      </c>
      <c r="S28" s="273" t="s">
        <v>411</v>
      </c>
      <c r="T28" s="273" t="s">
        <v>524</v>
      </c>
    </row>
    <row r="29" spans="2:22" ht="21.75" customHeight="1">
      <c r="B29" s="267">
        <v>25</v>
      </c>
      <c r="C29" s="268" t="s">
        <v>1711</v>
      </c>
      <c r="D29" s="267">
        <v>25</v>
      </c>
      <c r="E29" s="258" t="s">
        <v>525</v>
      </c>
      <c r="F29" s="258">
        <f t="shared" si="1"/>
        <v>3032</v>
      </c>
      <c r="G29" s="258" t="s">
        <v>526</v>
      </c>
      <c r="H29" s="258" t="s">
        <v>526</v>
      </c>
      <c r="I29" s="269" t="str">
        <f t="shared" si="0"/>
        <v>OK</v>
      </c>
      <c r="J29" s="269" t="str">
        <f t="shared" si="2"/>
        <v>OK</v>
      </c>
      <c r="K29" s="266"/>
      <c r="L29" s="274">
        <v>1041410</v>
      </c>
      <c r="M29" s="271" t="s">
        <v>527</v>
      </c>
      <c r="N29" s="272" t="s">
        <v>528</v>
      </c>
      <c r="O29" s="273" t="s">
        <v>411</v>
      </c>
      <c r="P29" s="273" t="s">
        <v>529</v>
      </c>
      <c r="Q29" s="261" t="s">
        <v>1622</v>
      </c>
      <c r="R29" s="272" t="s">
        <v>528</v>
      </c>
      <c r="S29" s="273" t="s">
        <v>411</v>
      </c>
      <c r="T29" s="273" t="s">
        <v>529</v>
      </c>
    </row>
    <row r="30" spans="2:22" ht="21.75" customHeight="1">
      <c r="B30" s="267">
        <v>26</v>
      </c>
      <c r="C30" s="268" t="s">
        <v>1712</v>
      </c>
      <c r="D30" s="267">
        <v>26</v>
      </c>
      <c r="E30" s="258" t="s">
        <v>530</v>
      </c>
      <c r="F30" s="258">
        <f t="shared" si="1"/>
        <v>3033</v>
      </c>
      <c r="G30" s="258" t="s">
        <v>531</v>
      </c>
      <c r="H30" s="258" t="s">
        <v>531</v>
      </c>
      <c r="I30" s="269" t="str">
        <f t="shared" si="0"/>
        <v>OK</v>
      </c>
      <c r="J30" s="269" t="str">
        <f t="shared" si="2"/>
        <v>OK</v>
      </c>
      <c r="K30" s="266"/>
      <c r="L30" s="274">
        <v>1041450</v>
      </c>
      <c r="M30" s="271" t="s">
        <v>1867</v>
      </c>
      <c r="N30" s="272" t="s">
        <v>532</v>
      </c>
      <c r="O30" s="273" t="s">
        <v>411</v>
      </c>
      <c r="P30" s="273" t="s">
        <v>533</v>
      </c>
      <c r="Q30" s="261" t="s">
        <v>1622</v>
      </c>
      <c r="R30" s="272" t="s">
        <v>532</v>
      </c>
      <c r="S30" s="273" t="s">
        <v>411</v>
      </c>
      <c r="T30" s="273" t="s">
        <v>533</v>
      </c>
    </row>
    <row r="31" spans="2:22" ht="21.75" customHeight="1">
      <c r="B31" s="267">
        <v>27</v>
      </c>
      <c r="C31" s="268" t="s">
        <v>1713</v>
      </c>
      <c r="D31" s="267">
        <v>27</v>
      </c>
      <c r="E31" s="258" t="s">
        <v>534</v>
      </c>
      <c r="F31" s="258">
        <f t="shared" si="1"/>
        <v>1210543</v>
      </c>
      <c r="G31" s="258" t="s">
        <v>535</v>
      </c>
      <c r="H31" s="258" t="s">
        <v>535</v>
      </c>
      <c r="I31" s="269" t="str">
        <f t="shared" si="0"/>
        <v>OK</v>
      </c>
      <c r="J31" s="269" t="str">
        <f t="shared" si="2"/>
        <v>OK</v>
      </c>
      <c r="K31" s="266"/>
      <c r="L31" s="274">
        <v>1064081</v>
      </c>
      <c r="M31" s="271" t="s">
        <v>1868</v>
      </c>
      <c r="N31" s="272" t="s">
        <v>536</v>
      </c>
      <c r="O31" s="273" t="s">
        <v>537</v>
      </c>
      <c r="P31" s="273" t="s">
        <v>474</v>
      </c>
      <c r="Q31" s="261" t="s">
        <v>1622</v>
      </c>
      <c r="R31" s="272" t="s">
        <v>536</v>
      </c>
      <c r="S31" s="273" t="s">
        <v>537</v>
      </c>
      <c r="T31" s="273" t="s">
        <v>474</v>
      </c>
    </row>
    <row r="32" spans="2:22" ht="21.75" customHeight="1">
      <c r="B32" s="267">
        <v>28</v>
      </c>
      <c r="C32" s="268" t="s">
        <v>1714</v>
      </c>
      <c r="D32" s="267">
        <v>28</v>
      </c>
      <c r="E32" s="258" t="s">
        <v>538</v>
      </c>
      <c r="F32" s="258">
        <f t="shared" si="1"/>
        <v>3037</v>
      </c>
      <c r="G32" s="258" t="s">
        <v>539</v>
      </c>
      <c r="H32" s="258" t="s">
        <v>539</v>
      </c>
      <c r="I32" s="269" t="str">
        <f t="shared" si="0"/>
        <v>OK</v>
      </c>
      <c r="J32" s="269" t="str">
        <f t="shared" si="2"/>
        <v>OK</v>
      </c>
      <c r="K32" s="266"/>
      <c r="L32" s="274">
        <v>1048447</v>
      </c>
      <c r="M32" s="271" t="s">
        <v>487</v>
      </c>
      <c r="N32" s="272" t="s">
        <v>540</v>
      </c>
      <c r="O32" s="273" t="s">
        <v>411</v>
      </c>
      <c r="P32" s="273" t="s">
        <v>2046</v>
      </c>
      <c r="Q32" s="261" t="s">
        <v>1622</v>
      </c>
      <c r="R32" s="272" t="s">
        <v>540</v>
      </c>
      <c r="S32" s="273" t="s">
        <v>411</v>
      </c>
      <c r="T32" s="273" t="s">
        <v>2046</v>
      </c>
    </row>
    <row r="33" spans="2:22" ht="21.75" customHeight="1">
      <c r="B33" s="267">
        <v>29</v>
      </c>
      <c r="C33" s="268" t="s">
        <v>1974</v>
      </c>
      <c r="D33" s="267">
        <v>29</v>
      </c>
      <c r="E33" s="258" t="s">
        <v>541</v>
      </c>
      <c r="F33" s="258">
        <f t="shared" si="1"/>
        <v>3038</v>
      </c>
      <c r="G33" s="258" t="s">
        <v>542</v>
      </c>
      <c r="H33" s="258" t="s">
        <v>542</v>
      </c>
      <c r="I33" s="269" t="str">
        <f t="shared" si="0"/>
        <v>OK</v>
      </c>
      <c r="J33" s="269" t="str">
        <f t="shared" si="2"/>
        <v>OK</v>
      </c>
      <c r="K33" s="266"/>
      <c r="L33" s="274">
        <v>1047647</v>
      </c>
      <c r="M33" s="271" t="s">
        <v>543</v>
      </c>
      <c r="N33" s="272" t="s">
        <v>544</v>
      </c>
      <c r="O33" s="273" t="s">
        <v>545</v>
      </c>
      <c r="P33" s="273" t="s">
        <v>546</v>
      </c>
      <c r="Q33" s="261" t="s">
        <v>1622</v>
      </c>
      <c r="R33" s="272" t="s">
        <v>544</v>
      </c>
      <c r="S33" s="273" t="s">
        <v>545</v>
      </c>
      <c r="T33" s="273" t="s">
        <v>546</v>
      </c>
      <c r="U33" s="252">
        <v>1</v>
      </c>
    </row>
    <row r="34" spans="2:22" ht="21.75" customHeight="1">
      <c r="B34" s="267">
        <v>30</v>
      </c>
      <c r="C34" s="268" t="s">
        <v>1715</v>
      </c>
      <c r="D34" s="267">
        <v>30</v>
      </c>
      <c r="E34" s="258" t="s">
        <v>547</v>
      </c>
      <c r="F34" s="258">
        <f t="shared" si="1"/>
        <v>3039</v>
      </c>
      <c r="G34" s="258" t="s">
        <v>548</v>
      </c>
      <c r="H34" s="258" t="s">
        <v>548</v>
      </c>
      <c r="I34" s="269" t="str">
        <f t="shared" si="0"/>
        <v>OK</v>
      </c>
      <c r="J34" s="269" t="str">
        <f t="shared" si="2"/>
        <v>OK</v>
      </c>
      <c r="K34" s="266"/>
      <c r="L34" s="274">
        <v>1047653</v>
      </c>
      <c r="M34" s="271" t="s">
        <v>1627</v>
      </c>
      <c r="N34" s="272" t="s">
        <v>549</v>
      </c>
      <c r="O34" s="273" t="s">
        <v>550</v>
      </c>
      <c r="P34" s="273" t="s">
        <v>551</v>
      </c>
      <c r="Q34" s="261" t="s">
        <v>1622</v>
      </c>
      <c r="R34" s="272" t="s">
        <v>549</v>
      </c>
      <c r="S34" s="273" t="s">
        <v>550</v>
      </c>
      <c r="T34" s="273" t="s">
        <v>551</v>
      </c>
    </row>
    <row r="35" spans="2:22" ht="21.75" customHeight="1">
      <c r="B35" s="267">
        <v>31</v>
      </c>
      <c r="C35" s="268" t="s">
        <v>1716</v>
      </c>
      <c r="D35" s="267">
        <v>31</v>
      </c>
      <c r="E35" s="258" t="s">
        <v>552</v>
      </c>
      <c r="F35" s="258">
        <f t="shared" si="1"/>
        <v>3040</v>
      </c>
      <c r="G35" s="258" t="s">
        <v>553</v>
      </c>
      <c r="H35" s="258" t="s">
        <v>553</v>
      </c>
      <c r="I35" s="269" t="str">
        <f t="shared" si="0"/>
        <v>OK</v>
      </c>
      <c r="J35" s="269" t="str">
        <f t="shared" si="2"/>
        <v>OK</v>
      </c>
      <c r="K35" s="266"/>
      <c r="L35" s="274">
        <v>1047672</v>
      </c>
      <c r="M35" s="271" t="s">
        <v>1628</v>
      </c>
      <c r="N35" s="272" t="s">
        <v>2034</v>
      </c>
      <c r="O35" s="273" t="s">
        <v>545</v>
      </c>
      <c r="P35" s="273" t="s">
        <v>1629</v>
      </c>
      <c r="Q35" s="261" t="s">
        <v>1622</v>
      </c>
      <c r="R35" s="272" t="s">
        <v>2034</v>
      </c>
      <c r="S35" s="273" t="s">
        <v>545</v>
      </c>
      <c r="T35" s="273" t="s">
        <v>1629</v>
      </c>
      <c r="U35" s="252">
        <v>1</v>
      </c>
    </row>
    <row r="36" spans="2:22" ht="21.75" customHeight="1">
      <c r="B36" s="267">
        <v>32</v>
      </c>
      <c r="C36" s="268" t="s">
        <v>1717</v>
      </c>
      <c r="D36" s="267">
        <v>32</v>
      </c>
      <c r="E36" s="258" t="s">
        <v>554</v>
      </c>
      <c r="F36" s="258">
        <f t="shared" si="1"/>
        <v>3041</v>
      </c>
      <c r="G36" s="258" t="s">
        <v>555</v>
      </c>
      <c r="H36" s="258" t="s">
        <v>555</v>
      </c>
      <c r="I36" s="269" t="str">
        <f t="shared" si="0"/>
        <v>OK</v>
      </c>
      <c r="J36" s="269" t="str">
        <f t="shared" si="2"/>
        <v>OK</v>
      </c>
      <c r="K36" s="266"/>
      <c r="L36" s="274">
        <v>1050138</v>
      </c>
      <c r="M36" s="271" t="s">
        <v>556</v>
      </c>
      <c r="N36" s="272" t="s">
        <v>557</v>
      </c>
      <c r="O36" s="273" t="s">
        <v>411</v>
      </c>
      <c r="P36" s="273" t="s">
        <v>558</v>
      </c>
      <c r="Q36" s="261" t="s">
        <v>1622</v>
      </c>
      <c r="R36" s="272" t="s">
        <v>557</v>
      </c>
      <c r="S36" s="273" t="s">
        <v>411</v>
      </c>
      <c r="T36" s="273" t="s">
        <v>558</v>
      </c>
      <c r="U36" s="252">
        <v>1</v>
      </c>
    </row>
    <row r="37" spans="2:22" ht="21.75" customHeight="1">
      <c r="B37" s="267">
        <v>33</v>
      </c>
      <c r="C37" s="280" t="s">
        <v>1718</v>
      </c>
      <c r="D37" s="267">
        <v>33</v>
      </c>
      <c r="E37" s="258" t="s">
        <v>559</v>
      </c>
      <c r="F37" s="258">
        <f t="shared" si="1"/>
        <v>3042</v>
      </c>
      <c r="G37" s="258" t="s">
        <v>560</v>
      </c>
      <c r="H37" s="258" t="s">
        <v>560</v>
      </c>
      <c r="I37" s="269" t="str">
        <f t="shared" ref="I37:I68" si="3">IF(COUNTIF($G$5:$G$341,G37)=1,"OK","重複あり！")</f>
        <v>OK</v>
      </c>
      <c r="J37" s="269" t="str">
        <f t="shared" si="2"/>
        <v>OK</v>
      </c>
      <c r="K37" s="266"/>
      <c r="L37" s="274">
        <v>1050139</v>
      </c>
      <c r="M37" s="271" t="s">
        <v>561</v>
      </c>
      <c r="N37" s="272" t="s">
        <v>562</v>
      </c>
      <c r="O37" s="273" t="s">
        <v>411</v>
      </c>
      <c r="P37" s="273" t="s">
        <v>563</v>
      </c>
      <c r="Q37" s="261" t="s">
        <v>1622</v>
      </c>
      <c r="R37" s="272" t="s">
        <v>562</v>
      </c>
      <c r="S37" s="273" t="s">
        <v>411</v>
      </c>
      <c r="T37" s="273" t="s">
        <v>563</v>
      </c>
      <c r="U37" s="252">
        <v>1</v>
      </c>
    </row>
    <row r="38" spans="2:22" ht="21.75" customHeight="1">
      <c r="B38" s="267">
        <v>34</v>
      </c>
      <c r="C38" s="268" t="s">
        <v>1719</v>
      </c>
      <c r="D38" s="267">
        <v>34</v>
      </c>
      <c r="E38" s="258" t="s">
        <v>564</v>
      </c>
      <c r="F38" s="258">
        <f t="shared" si="1"/>
        <v>3043</v>
      </c>
      <c r="G38" s="258" t="s">
        <v>565</v>
      </c>
      <c r="H38" s="258" t="s">
        <v>565</v>
      </c>
      <c r="I38" s="269" t="str">
        <f t="shared" si="3"/>
        <v>OK</v>
      </c>
      <c r="J38" s="269" t="str">
        <f t="shared" si="2"/>
        <v>OK</v>
      </c>
      <c r="K38" s="266"/>
      <c r="L38" s="274">
        <v>1050133</v>
      </c>
      <c r="M38" s="271" t="s">
        <v>566</v>
      </c>
      <c r="N38" s="272" t="s">
        <v>567</v>
      </c>
      <c r="O38" s="273" t="s">
        <v>545</v>
      </c>
      <c r="P38" s="273" t="s">
        <v>2047</v>
      </c>
      <c r="Q38" s="261" t="s">
        <v>1622</v>
      </c>
      <c r="R38" s="272" t="s">
        <v>567</v>
      </c>
      <c r="S38" s="273" t="s">
        <v>545</v>
      </c>
      <c r="T38" s="273" t="s">
        <v>2047</v>
      </c>
    </row>
    <row r="39" spans="2:22" ht="21.75" customHeight="1">
      <c r="B39" s="267">
        <v>35</v>
      </c>
      <c r="C39" s="268" t="s">
        <v>1720</v>
      </c>
      <c r="D39" s="267">
        <v>35</v>
      </c>
      <c r="E39" s="258" t="s">
        <v>568</v>
      </c>
      <c r="F39" s="258">
        <f t="shared" si="1"/>
        <v>3044</v>
      </c>
      <c r="G39" s="258" t="s">
        <v>569</v>
      </c>
      <c r="H39" s="258" t="s">
        <v>569</v>
      </c>
      <c r="I39" s="269" t="str">
        <f t="shared" si="3"/>
        <v>OK</v>
      </c>
      <c r="J39" s="269" t="str">
        <f t="shared" si="2"/>
        <v>OK</v>
      </c>
      <c r="K39" s="266"/>
      <c r="L39" s="274">
        <v>1048990</v>
      </c>
      <c r="M39" s="271" t="s">
        <v>570</v>
      </c>
      <c r="N39" s="272" t="s">
        <v>571</v>
      </c>
      <c r="O39" s="273" t="s">
        <v>411</v>
      </c>
      <c r="P39" s="273" t="s">
        <v>572</v>
      </c>
      <c r="Q39" s="261" t="s">
        <v>1622</v>
      </c>
      <c r="R39" s="272" t="s">
        <v>571</v>
      </c>
      <c r="S39" s="273" t="s">
        <v>411</v>
      </c>
      <c r="T39" s="273" t="s">
        <v>572</v>
      </c>
      <c r="U39" s="252">
        <v>1</v>
      </c>
    </row>
    <row r="40" spans="2:22" ht="21.75" customHeight="1">
      <c r="B40" s="267">
        <v>36</v>
      </c>
      <c r="C40" s="268" t="s">
        <v>1721</v>
      </c>
      <c r="D40" s="267">
        <v>36</v>
      </c>
      <c r="E40" s="258" t="s">
        <v>573</v>
      </c>
      <c r="F40" s="258">
        <f t="shared" si="1"/>
        <v>3045</v>
      </c>
      <c r="G40" s="258" t="s">
        <v>574</v>
      </c>
      <c r="H40" s="258" t="s">
        <v>574</v>
      </c>
      <c r="I40" s="269" t="str">
        <f t="shared" si="3"/>
        <v>OK</v>
      </c>
      <c r="J40" s="269" t="str">
        <f t="shared" si="2"/>
        <v>OK</v>
      </c>
      <c r="K40" s="266"/>
      <c r="L40" s="274">
        <v>1050134</v>
      </c>
      <c r="M40" s="276" t="s">
        <v>513</v>
      </c>
      <c r="N40" s="268" t="s">
        <v>1894</v>
      </c>
      <c r="O40" s="277" t="s">
        <v>2065</v>
      </c>
      <c r="P40" s="277" t="s">
        <v>2077</v>
      </c>
      <c r="Q40" s="258" t="s">
        <v>2074</v>
      </c>
      <c r="R40" s="268" t="s">
        <v>575</v>
      </c>
      <c r="S40" s="277" t="s">
        <v>1625</v>
      </c>
      <c r="T40" s="273" t="s">
        <v>1630</v>
      </c>
      <c r="V40" s="252" t="s">
        <v>64</v>
      </c>
    </row>
    <row r="41" spans="2:22" ht="21.75" customHeight="1">
      <c r="B41" s="267">
        <v>37</v>
      </c>
      <c r="C41" s="268" t="s">
        <v>1722</v>
      </c>
      <c r="D41" s="267">
        <v>37</v>
      </c>
      <c r="E41" s="258" t="s">
        <v>576</v>
      </c>
      <c r="F41" s="258">
        <f t="shared" si="1"/>
        <v>3046</v>
      </c>
      <c r="G41" s="258" t="s">
        <v>577</v>
      </c>
      <c r="H41" s="258" t="s">
        <v>577</v>
      </c>
      <c r="I41" s="269" t="str">
        <f t="shared" si="3"/>
        <v>OK</v>
      </c>
      <c r="J41" s="269" t="str">
        <f t="shared" si="2"/>
        <v>OK</v>
      </c>
      <c r="K41" s="266"/>
      <c r="L41" s="274">
        <v>1050140</v>
      </c>
      <c r="M41" s="271" t="s">
        <v>578</v>
      </c>
      <c r="N41" s="272" t="s">
        <v>579</v>
      </c>
      <c r="O41" s="273" t="s">
        <v>545</v>
      </c>
      <c r="P41" s="278" t="s">
        <v>2059</v>
      </c>
      <c r="Q41" s="279" t="s">
        <v>1622</v>
      </c>
      <c r="R41" s="272" t="s">
        <v>579</v>
      </c>
      <c r="S41" s="273" t="s">
        <v>545</v>
      </c>
      <c r="T41" s="278" t="s">
        <v>2215</v>
      </c>
    </row>
    <row r="42" spans="2:22" ht="21.75" customHeight="1">
      <c r="B42" s="267">
        <v>38</v>
      </c>
      <c r="C42" s="268" t="s">
        <v>1367</v>
      </c>
      <c r="D42" s="267">
        <v>38</v>
      </c>
      <c r="E42" s="258" t="s">
        <v>580</v>
      </c>
      <c r="F42" s="258">
        <f t="shared" si="1"/>
        <v>3047</v>
      </c>
      <c r="G42" s="258" t="s">
        <v>581</v>
      </c>
      <c r="H42" s="258" t="s">
        <v>581</v>
      </c>
      <c r="I42" s="269" t="str">
        <f t="shared" si="3"/>
        <v>OK</v>
      </c>
      <c r="J42" s="269" t="str">
        <f t="shared" si="2"/>
        <v>OK</v>
      </c>
      <c r="K42" s="266"/>
      <c r="L42" s="274">
        <v>1054641</v>
      </c>
      <c r="M42" s="271" t="s">
        <v>2019</v>
      </c>
      <c r="N42" s="272" t="s">
        <v>1549</v>
      </c>
      <c r="O42" s="273" t="s">
        <v>545</v>
      </c>
      <c r="P42" s="273" t="s">
        <v>2048</v>
      </c>
      <c r="Q42" s="261" t="s">
        <v>1622</v>
      </c>
      <c r="R42" s="272" t="s">
        <v>1549</v>
      </c>
      <c r="S42" s="273" t="s">
        <v>545</v>
      </c>
      <c r="T42" s="273" t="s">
        <v>2048</v>
      </c>
      <c r="U42" s="252">
        <v>1</v>
      </c>
    </row>
    <row r="43" spans="2:22" ht="21.75" customHeight="1">
      <c r="B43" s="267">
        <v>39</v>
      </c>
      <c r="C43" s="268" t="s">
        <v>1723</v>
      </c>
      <c r="D43" s="267">
        <v>39</v>
      </c>
      <c r="E43" s="258" t="s">
        <v>582</v>
      </c>
      <c r="F43" s="258">
        <f t="shared" si="1"/>
        <v>3048</v>
      </c>
      <c r="G43" s="258" t="s">
        <v>583</v>
      </c>
      <c r="H43" s="258" t="s">
        <v>583</v>
      </c>
      <c r="I43" s="269" t="str">
        <f t="shared" si="3"/>
        <v>OK</v>
      </c>
      <c r="J43" s="269" t="str">
        <f t="shared" si="2"/>
        <v>OK</v>
      </c>
      <c r="K43" s="266"/>
      <c r="L43" s="274">
        <v>1051634</v>
      </c>
      <c r="M43" s="271" t="s">
        <v>584</v>
      </c>
      <c r="N43" s="272" t="s">
        <v>1955</v>
      </c>
      <c r="O43" s="273" t="s">
        <v>411</v>
      </c>
      <c r="P43" s="273" t="s">
        <v>585</v>
      </c>
      <c r="Q43" s="261" t="s">
        <v>1622</v>
      </c>
      <c r="R43" s="272" t="s">
        <v>1955</v>
      </c>
      <c r="S43" s="273" t="s">
        <v>411</v>
      </c>
      <c r="T43" s="273" t="s">
        <v>585</v>
      </c>
      <c r="U43" s="275">
        <v>1</v>
      </c>
    </row>
    <row r="44" spans="2:22" ht="21.75" customHeight="1">
      <c r="B44" s="267">
        <v>40</v>
      </c>
      <c r="C44" s="268" t="s">
        <v>1724</v>
      </c>
      <c r="D44" s="267">
        <v>40</v>
      </c>
      <c r="E44" s="258" t="s">
        <v>586</v>
      </c>
      <c r="F44" s="258">
        <f t="shared" si="1"/>
        <v>3049</v>
      </c>
      <c r="G44" s="258" t="s">
        <v>587</v>
      </c>
      <c r="H44" s="258" t="s">
        <v>587</v>
      </c>
      <c r="I44" s="269" t="str">
        <f t="shared" si="3"/>
        <v>OK</v>
      </c>
      <c r="J44" s="269" t="str">
        <f t="shared" si="2"/>
        <v>OK</v>
      </c>
      <c r="K44" s="266"/>
      <c r="L44" s="274">
        <v>1051899</v>
      </c>
      <c r="M44" s="276" t="s">
        <v>418</v>
      </c>
      <c r="N44" s="268" t="s">
        <v>1893</v>
      </c>
      <c r="O44" s="277" t="s">
        <v>2065</v>
      </c>
      <c r="P44" s="277" t="s">
        <v>2078</v>
      </c>
      <c r="Q44" s="258" t="s">
        <v>2074</v>
      </c>
      <c r="R44" s="268" t="s">
        <v>588</v>
      </c>
      <c r="S44" s="277" t="s">
        <v>1625</v>
      </c>
      <c r="T44" s="273" t="s">
        <v>1254</v>
      </c>
      <c r="V44" s="252" t="s">
        <v>64</v>
      </c>
    </row>
    <row r="45" spans="2:22" ht="21.75" customHeight="1">
      <c r="B45" s="267">
        <v>41</v>
      </c>
      <c r="C45" s="268" t="s">
        <v>1725</v>
      </c>
      <c r="D45" s="267">
        <v>41</v>
      </c>
      <c r="E45" s="258" t="s">
        <v>590</v>
      </c>
      <c r="F45" s="258">
        <f t="shared" si="1"/>
        <v>3051</v>
      </c>
      <c r="G45" s="258" t="s">
        <v>591</v>
      </c>
      <c r="H45" s="258" t="s">
        <v>591</v>
      </c>
      <c r="I45" s="269" t="str">
        <f t="shared" si="3"/>
        <v>OK</v>
      </c>
      <c r="J45" s="269" t="str">
        <f t="shared" si="2"/>
        <v>OK</v>
      </c>
      <c r="K45" s="266"/>
      <c r="L45" s="274">
        <v>1054106</v>
      </c>
      <c r="M45" s="276" t="s">
        <v>1631</v>
      </c>
      <c r="N45" s="268" t="s">
        <v>1895</v>
      </c>
      <c r="O45" s="277" t="s">
        <v>2065</v>
      </c>
      <c r="P45" s="277" t="s">
        <v>2079</v>
      </c>
      <c r="Q45" s="258" t="s">
        <v>2074</v>
      </c>
      <c r="R45" s="268" t="s">
        <v>592</v>
      </c>
      <c r="S45" s="277" t="s">
        <v>1625</v>
      </c>
      <c r="T45" s="273" t="s">
        <v>1632</v>
      </c>
      <c r="U45" s="252">
        <v>1</v>
      </c>
      <c r="V45" s="252" t="s">
        <v>64</v>
      </c>
    </row>
    <row r="46" spans="2:22" ht="21.75" customHeight="1">
      <c r="B46" s="267">
        <v>42</v>
      </c>
      <c r="C46" s="268" t="s">
        <v>1369</v>
      </c>
      <c r="D46" s="267">
        <v>42</v>
      </c>
      <c r="E46" s="258" t="s">
        <v>593</v>
      </c>
      <c r="F46" s="258">
        <f t="shared" si="1"/>
        <v>3052</v>
      </c>
      <c r="G46" s="258" t="s">
        <v>594</v>
      </c>
      <c r="H46" s="258" t="s">
        <v>594</v>
      </c>
      <c r="I46" s="269" t="str">
        <f t="shared" si="3"/>
        <v>OK</v>
      </c>
      <c r="J46" s="269" t="str">
        <f t="shared" si="2"/>
        <v>OK</v>
      </c>
      <c r="K46" s="266"/>
      <c r="L46" s="274">
        <v>1054641</v>
      </c>
      <c r="M46" s="271" t="s">
        <v>2019</v>
      </c>
      <c r="N46" s="272" t="s">
        <v>1549</v>
      </c>
      <c r="O46" s="273" t="s">
        <v>545</v>
      </c>
      <c r="P46" s="273" t="s">
        <v>2048</v>
      </c>
      <c r="Q46" s="279" t="s">
        <v>1622</v>
      </c>
      <c r="R46" s="272" t="s">
        <v>1549</v>
      </c>
      <c r="S46" s="273" t="s">
        <v>545</v>
      </c>
      <c r="T46" s="273" t="s">
        <v>2048</v>
      </c>
    </row>
    <row r="47" spans="2:22" ht="21.75" customHeight="1">
      <c r="B47" s="267">
        <v>43</v>
      </c>
      <c r="C47" s="268" t="s">
        <v>1853</v>
      </c>
      <c r="D47" s="267">
        <v>43</v>
      </c>
      <c r="E47" s="258" t="s">
        <v>595</v>
      </c>
      <c r="F47" s="258">
        <f t="shared" si="1"/>
        <v>3054</v>
      </c>
      <c r="G47" s="258" t="s">
        <v>596</v>
      </c>
      <c r="H47" s="258" t="s">
        <v>596</v>
      </c>
      <c r="I47" s="269" t="str">
        <f t="shared" si="3"/>
        <v>OK</v>
      </c>
      <c r="J47" s="269" t="str">
        <f t="shared" si="2"/>
        <v>OK</v>
      </c>
      <c r="K47" s="266"/>
      <c r="L47" s="274">
        <v>1052981</v>
      </c>
      <c r="M47" s="271" t="s">
        <v>1633</v>
      </c>
      <c r="N47" s="272" t="s">
        <v>597</v>
      </c>
      <c r="O47" s="273" t="s">
        <v>545</v>
      </c>
      <c r="P47" s="273" t="s">
        <v>1550</v>
      </c>
      <c r="Q47" s="261" t="s">
        <v>1622</v>
      </c>
      <c r="R47" s="272" t="s">
        <v>597</v>
      </c>
      <c r="S47" s="273" t="s">
        <v>545</v>
      </c>
      <c r="T47" s="273" t="s">
        <v>1550</v>
      </c>
    </row>
    <row r="48" spans="2:22" ht="21.75" customHeight="1">
      <c r="B48" s="267">
        <v>44</v>
      </c>
      <c r="C48" s="268" t="s">
        <v>1726</v>
      </c>
      <c r="D48" s="267">
        <v>44</v>
      </c>
      <c r="E48" s="258" t="s">
        <v>598</v>
      </c>
      <c r="F48" s="258">
        <f t="shared" si="1"/>
        <v>3055</v>
      </c>
      <c r="G48" s="258" t="s">
        <v>599</v>
      </c>
      <c r="H48" s="258" t="s">
        <v>599</v>
      </c>
      <c r="I48" s="269" t="str">
        <f t="shared" si="3"/>
        <v>OK</v>
      </c>
      <c r="J48" s="269" t="str">
        <f t="shared" si="2"/>
        <v>OK</v>
      </c>
      <c r="K48" s="266"/>
      <c r="L48" s="274">
        <v>1053355</v>
      </c>
      <c r="M48" s="271" t="s">
        <v>566</v>
      </c>
      <c r="N48" s="272" t="s">
        <v>567</v>
      </c>
      <c r="O48" s="273" t="s">
        <v>545</v>
      </c>
      <c r="P48" s="273" t="s">
        <v>2047</v>
      </c>
      <c r="Q48" s="261" t="s">
        <v>1622</v>
      </c>
      <c r="R48" s="272" t="s">
        <v>567</v>
      </c>
      <c r="S48" s="273" t="s">
        <v>545</v>
      </c>
      <c r="T48" s="273" t="s">
        <v>2047</v>
      </c>
    </row>
    <row r="49" spans="2:22" ht="21.75" customHeight="1">
      <c r="B49" s="267">
        <v>45</v>
      </c>
      <c r="C49" s="268" t="s">
        <v>1727</v>
      </c>
      <c r="D49" s="267">
        <v>45</v>
      </c>
      <c r="E49" s="258" t="s">
        <v>600</v>
      </c>
      <c r="F49" s="258">
        <f t="shared" si="1"/>
        <v>3056</v>
      </c>
      <c r="G49" s="258" t="s">
        <v>601</v>
      </c>
      <c r="H49" s="258" t="s">
        <v>601</v>
      </c>
      <c r="I49" s="269" t="str">
        <f t="shared" si="3"/>
        <v>OK</v>
      </c>
      <c r="J49" s="269" t="str">
        <f t="shared" si="2"/>
        <v>OK</v>
      </c>
      <c r="K49" s="266"/>
      <c r="L49" s="274">
        <v>1052720</v>
      </c>
      <c r="M49" s="276" t="s">
        <v>602</v>
      </c>
      <c r="N49" s="268" t="s">
        <v>1897</v>
      </c>
      <c r="O49" s="277" t="s">
        <v>1890</v>
      </c>
      <c r="P49" s="277" t="s">
        <v>1896</v>
      </c>
      <c r="Q49" s="258" t="s">
        <v>2074</v>
      </c>
      <c r="R49" s="268" t="s">
        <v>1877</v>
      </c>
      <c r="S49" s="277" t="s">
        <v>1625</v>
      </c>
      <c r="T49" s="273" t="s">
        <v>1884</v>
      </c>
      <c r="V49" s="252" t="s">
        <v>64</v>
      </c>
    </row>
    <row r="50" spans="2:22" ht="21.75" customHeight="1">
      <c r="B50" s="267">
        <v>46</v>
      </c>
      <c r="C50" s="268" t="s">
        <v>1728</v>
      </c>
      <c r="D50" s="267">
        <v>46</v>
      </c>
      <c r="E50" s="258" t="s">
        <v>603</v>
      </c>
      <c r="F50" s="258">
        <f t="shared" si="1"/>
        <v>3058</v>
      </c>
      <c r="G50" s="258" t="s">
        <v>604</v>
      </c>
      <c r="H50" s="258" t="s">
        <v>604</v>
      </c>
      <c r="I50" s="269" t="str">
        <f t="shared" si="3"/>
        <v>OK</v>
      </c>
      <c r="J50" s="269" t="str">
        <f t="shared" si="2"/>
        <v>OK</v>
      </c>
      <c r="K50" s="266"/>
      <c r="L50" s="274">
        <v>1055123</v>
      </c>
      <c r="M50" s="271" t="s">
        <v>1634</v>
      </c>
      <c r="N50" s="272" t="s">
        <v>2035</v>
      </c>
      <c r="O50" s="273" t="s">
        <v>550</v>
      </c>
      <c r="P50" s="273" t="s">
        <v>2049</v>
      </c>
      <c r="Q50" s="279" t="s">
        <v>1622</v>
      </c>
      <c r="R50" s="272" t="s">
        <v>2035</v>
      </c>
      <c r="S50" s="273" t="s">
        <v>550</v>
      </c>
      <c r="T50" s="273" t="s">
        <v>2049</v>
      </c>
    </row>
    <row r="51" spans="2:22" ht="21.75" customHeight="1">
      <c r="B51" s="267">
        <v>47</v>
      </c>
      <c r="C51" s="268" t="s">
        <v>252</v>
      </c>
      <c r="D51" s="267">
        <v>47</v>
      </c>
      <c r="E51" s="258" t="s">
        <v>605</v>
      </c>
      <c r="F51" s="258">
        <f t="shared" si="1"/>
        <v>3059</v>
      </c>
      <c r="G51" s="258" t="s">
        <v>606</v>
      </c>
      <c r="H51" s="258" t="s">
        <v>606</v>
      </c>
      <c r="I51" s="269" t="str">
        <f t="shared" si="3"/>
        <v>OK</v>
      </c>
      <c r="J51" s="269" t="str">
        <f t="shared" si="2"/>
        <v>OK</v>
      </c>
      <c r="K51" s="266"/>
      <c r="L51" s="274">
        <v>1053585</v>
      </c>
      <c r="M51" s="271" t="s">
        <v>1869</v>
      </c>
      <c r="N51" s="272" t="s">
        <v>607</v>
      </c>
      <c r="O51" s="273" t="s">
        <v>411</v>
      </c>
      <c r="P51" s="273" t="s">
        <v>608</v>
      </c>
      <c r="Q51" s="261" t="s">
        <v>1622</v>
      </c>
      <c r="R51" s="272" t="s">
        <v>607</v>
      </c>
      <c r="S51" s="273" t="s">
        <v>411</v>
      </c>
      <c r="T51" s="273" t="s">
        <v>608</v>
      </c>
    </row>
    <row r="52" spans="2:22" ht="21.75" customHeight="1">
      <c r="B52" s="267">
        <v>48</v>
      </c>
      <c r="C52" s="268" t="s">
        <v>1599</v>
      </c>
      <c r="D52" s="267">
        <v>48</v>
      </c>
      <c r="E52" s="258" t="s">
        <v>609</v>
      </c>
      <c r="F52" s="258">
        <f t="shared" si="1"/>
        <v>3060</v>
      </c>
      <c r="G52" s="258" t="s">
        <v>610</v>
      </c>
      <c r="H52" s="258" t="s">
        <v>610</v>
      </c>
      <c r="I52" s="269" t="str">
        <f t="shared" si="3"/>
        <v>OK</v>
      </c>
      <c r="J52" s="269" t="str">
        <f t="shared" si="2"/>
        <v>OK</v>
      </c>
      <c r="K52" s="266"/>
      <c r="L52" s="274">
        <v>1055175</v>
      </c>
      <c r="M52" s="271" t="s">
        <v>1633</v>
      </c>
      <c r="N52" s="272" t="s">
        <v>597</v>
      </c>
      <c r="O52" s="273" t="s">
        <v>545</v>
      </c>
      <c r="P52" s="273" t="s">
        <v>1550</v>
      </c>
      <c r="Q52" s="261" t="s">
        <v>1622</v>
      </c>
      <c r="R52" s="272" t="s">
        <v>597</v>
      </c>
      <c r="S52" s="273" t="s">
        <v>545</v>
      </c>
      <c r="T52" s="273" t="s">
        <v>1550</v>
      </c>
    </row>
    <row r="53" spans="2:22" ht="21.75" customHeight="1">
      <c r="B53" s="267">
        <v>49</v>
      </c>
      <c r="C53" s="268" t="s">
        <v>611</v>
      </c>
      <c r="D53" s="267">
        <v>49</v>
      </c>
      <c r="E53" s="258" t="s">
        <v>612</v>
      </c>
      <c r="F53" s="258">
        <f t="shared" si="1"/>
        <v>3061</v>
      </c>
      <c r="G53" s="258" t="s">
        <v>613</v>
      </c>
      <c r="H53" s="258" t="s">
        <v>613</v>
      </c>
      <c r="I53" s="269" t="str">
        <f t="shared" si="3"/>
        <v>OK</v>
      </c>
      <c r="J53" s="269" t="str">
        <f t="shared" si="2"/>
        <v>OK</v>
      </c>
      <c r="K53" s="266"/>
      <c r="L53" s="274">
        <v>1053646</v>
      </c>
      <c r="M53" s="271" t="s">
        <v>614</v>
      </c>
      <c r="N53" s="272" t="s">
        <v>615</v>
      </c>
      <c r="O53" s="273" t="s">
        <v>411</v>
      </c>
      <c r="P53" s="273" t="s">
        <v>616</v>
      </c>
      <c r="Q53" s="261" t="s">
        <v>1622</v>
      </c>
      <c r="R53" s="272" t="s">
        <v>615</v>
      </c>
      <c r="S53" s="273" t="s">
        <v>411</v>
      </c>
      <c r="T53" s="273" t="s">
        <v>616</v>
      </c>
      <c r="U53" s="252">
        <v>1</v>
      </c>
    </row>
    <row r="54" spans="2:22" ht="21.75" customHeight="1">
      <c r="B54" s="267">
        <v>50</v>
      </c>
      <c r="C54" s="268" t="s">
        <v>1854</v>
      </c>
      <c r="D54" s="267">
        <v>50</v>
      </c>
      <c r="E54" s="258" t="s">
        <v>617</v>
      </c>
      <c r="F54" s="258">
        <f t="shared" si="1"/>
        <v>3062</v>
      </c>
      <c r="G54" s="258" t="s">
        <v>618</v>
      </c>
      <c r="H54" s="258" t="s">
        <v>618</v>
      </c>
      <c r="I54" s="269" t="str">
        <f t="shared" si="3"/>
        <v>OK</v>
      </c>
      <c r="J54" s="269" t="str">
        <f t="shared" si="2"/>
        <v>OK</v>
      </c>
      <c r="K54" s="266"/>
      <c r="L54" s="274">
        <v>1055122</v>
      </c>
      <c r="M54" s="271" t="s">
        <v>1635</v>
      </c>
      <c r="N54" s="272" t="s">
        <v>1636</v>
      </c>
      <c r="O54" s="273" t="s">
        <v>545</v>
      </c>
      <c r="P54" s="278" t="s">
        <v>2060</v>
      </c>
      <c r="Q54" s="261" t="s">
        <v>1622</v>
      </c>
      <c r="R54" s="272" t="s">
        <v>1636</v>
      </c>
      <c r="S54" s="273" t="s">
        <v>545</v>
      </c>
      <c r="T54" s="278" t="s">
        <v>2216</v>
      </c>
    </row>
    <row r="55" spans="2:22" ht="21.75" customHeight="1">
      <c r="B55" s="267">
        <v>51</v>
      </c>
      <c r="C55" s="268" t="s">
        <v>619</v>
      </c>
      <c r="D55" s="267">
        <v>51</v>
      </c>
      <c r="E55" s="258" t="s">
        <v>620</v>
      </c>
      <c r="F55" s="258">
        <f t="shared" si="1"/>
        <v>3063</v>
      </c>
      <c r="G55" s="258" t="s">
        <v>621</v>
      </c>
      <c r="H55" s="258" t="s">
        <v>621</v>
      </c>
      <c r="I55" s="269" t="str">
        <f t="shared" si="3"/>
        <v>OK</v>
      </c>
      <c r="J55" s="269" t="str">
        <f t="shared" si="2"/>
        <v>OK</v>
      </c>
      <c r="K55" s="266"/>
      <c r="L55" s="274">
        <v>1055131</v>
      </c>
      <c r="M55" s="276" t="s">
        <v>513</v>
      </c>
      <c r="N55" s="268" t="s">
        <v>1894</v>
      </c>
      <c r="O55" s="277" t="s">
        <v>2065</v>
      </c>
      <c r="P55" s="277" t="s">
        <v>2080</v>
      </c>
      <c r="Q55" s="258" t="s">
        <v>2074</v>
      </c>
      <c r="R55" s="268" t="s">
        <v>622</v>
      </c>
      <c r="S55" s="277" t="s">
        <v>1625</v>
      </c>
      <c r="T55" s="273" t="s">
        <v>1637</v>
      </c>
      <c r="U55" s="252">
        <v>1</v>
      </c>
      <c r="V55" s="252" t="s">
        <v>64</v>
      </c>
    </row>
    <row r="56" spans="2:22" ht="21.75" customHeight="1">
      <c r="B56" s="267">
        <v>52</v>
      </c>
      <c r="C56" s="268" t="s">
        <v>623</v>
      </c>
      <c r="D56" s="267">
        <v>52</v>
      </c>
      <c r="E56" s="258" t="s">
        <v>624</v>
      </c>
      <c r="F56" s="258">
        <f t="shared" si="1"/>
        <v>3064</v>
      </c>
      <c r="G56" s="258" t="s">
        <v>625</v>
      </c>
      <c r="H56" s="258" t="s">
        <v>625</v>
      </c>
      <c r="I56" s="269" t="str">
        <f t="shared" si="3"/>
        <v>OK</v>
      </c>
      <c r="J56" s="269" t="str">
        <f t="shared" si="2"/>
        <v>OK</v>
      </c>
      <c r="K56" s="266"/>
      <c r="L56" s="274">
        <v>1055105</v>
      </c>
      <c r="M56" s="271" t="s">
        <v>626</v>
      </c>
      <c r="N56" s="272" t="s">
        <v>627</v>
      </c>
      <c r="O56" s="273" t="s">
        <v>411</v>
      </c>
      <c r="P56" s="273" t="s">
        <v>628</v>
      </c>
      <c r="Q56" s="279" t="s">
        <v>1622</v>
      </c>
      <c r="R56" s="272" t="s">
        <v>627</v>
      </c>
      <c r="S56" s="273" t="s">
        <v>411</v>
      </c>
      <c r="T56" s="273" t="s">
        <v>628</v>
      </c>
    </row>
    <row r="57" spans="2:22" ht="21.75" customHeight="1">
      <c r="B57" s="267">
        <v>53</v>
      </c>
      <c r="C57" s="268" t="s">
        <v>629</v>
      </c>
      <c r="D57" s="267">
        <v>53</v>
      </c>
      <c r="E57" s="258" t="s">
        <v>630</v>
      </c>
      <c r="F57" s="258">
        <f t="shared" si="1"/>
        <v>3065</v>
      </c>
      <c r="G57" s="258" t="s">
        <v>631</v>
      </c>
      <c r="H57" s="258" t="s">
        <v>631</v>
      </c>
      <c r="I57" s="269" t="str">
        <f t="shared" si="3"/>
        <v>OK</v>
      </c>
      <c r="J57" s="269" t="str">
        <f t="shared" si="2"/>
        <v>OK</v>
      </c>
      <c r="K57" s="266"/>
      <c r="L57" s="274">
        <v>1054572</v>
      </c>
      <c r="M57" s="276" t="s">
        <v>1638</v>
      </c>
      <c r="N57" s="268" t="s">
        <v>1898</v>
      </c>
      <c r="O57" s="277" t="s">
        <v>2081</v>
      </c>
      <c r="P57" s="277" t="s">
        <v>2082</v>
      </c>
      <c r="Q57" s="258" t="s">
        <v>2074</v>
      </c>
      <c r="R57" s="268" t="s">
        <v>632</v>
      </c>
      <c r="S57" s="277" t="s">
        <v>1639</v>
      </c>
      <c r="T57" s="273" t="s">
        <v>1640</v>
      </c>
      <c r="V57" s="252" t="s">
        <v>64</v>
      </c>
    </row>
    <row r="58" spans="2:22" ht="21.75" customHeight="1">
      <c r="B58" s="267">
        <v>54</v>
      </c>
      <c r="C58" s="268" t="s">
        <v>633</v>
      </c>
      <c r="D58" s="267">
        <v>54</v>
      </c>
      <c r="E58" s="258" t="s">
        <v>634</v>
      </c>
      <c r="F58" s="258">
        <f t="shared" si="1"/>
        <v>3066</v>
      </c>
      <c r="G58" s="258" t="s">
        <v>635</v>
      </c>
      <c r="H58" s="258" t="s">
        <v>635</v>
      </c>
      <c r="I58" s="269" t="str">
        <f t="shared" si="3"/>
        <v>OK</v>
      </c>
      <c r="J58" s="269" t="str">
        <f t="shared" si="2"/>
        <v>OK</v>
      </c>
      <c r="K58" s="266"/>
      <c r="L58" s="274">
        <v>1057808</v>
      </c>
      <c r="M58" s="271" t="s">
        <v>1641</v>
      </c>
      <c r="N58" s="272" t="s">
        <v>636</v>
      </c>
      <c r="O58" s="273" t="s">
        <v>545</v>
      </c>
      <c r="P58" s="273" t="s">
        <v>637</v>
      </c>
      <c r="Q58" s="279" t="s">
        <v>1622</v>
      </c>
      <c r="R58" s="272" t="s">
        <v>636</v>
      </c>
      <c r="S58" s="273" t="s">
        <v>545</v>
      </c>
      <c r="T58" s="273" t="s">
        <v>637</v>
      </c>
    </row>
    <row r="59" spans="2:22" ht="21.75" customHeight="1">
      <c r="B59" s="267">
        <v>55</v>
      </c>
      <c r="C59" s="268" t="s">
        <v>326</v>
      </c>
      <c r="D59" s="267">
        <v>55</v>
      </c>
      <c r="E59" s="258" t="s">
        <v>638</v>
      </c>
      <c r="F59" s="258">
        <f t="shared" si="1"/>
        <v>3067</v>
      </c>
      <c r="G59" s="258" t="s">
        <v>639</v>
      </c>
      <c r="H59" s="258" t="s">
        <v>639</v>
      </c>
      <c r="I59" s="269" t="str">
        <f t="shared" si="3"/>
        <v>OK</v>
      </c>
      <c r="J59" s="269" t="str">
        <f t="shared" si="2"/>
        <v>OK</v>
      </c>
      <c r="K59" s="266"/>
      <c r="L59" s="274">
        <v>1056375</v>
      </c>
      <c r="M59" s="271" t="s">
        <v>2020</v>
      </c>
      <c r="N59" s="272" t="s">
        <v>1967</v>
      </c>
      <c r="O59" s="273" t="s">
        <v>545</v>
      </c>
      <c r="P59" s="273" t="s">
        <v>640</v>
      </c>
      <c r="Q59" s="261" t="s">
        <v>1622</v>
      </c>
      <c r="R59" s="272" t="s">
        <v>1967</v>
      </c>
      <c r="S59" s="273" t="s">
        <v>545</v>
      </c>
      <c r="T59" s="273" t="s">
        <v>640</v>
      </c>
    </row>
    <row r="60" spans="2:22" ht="21.75" customHeight="1">
      <c r="B60" s="267">
        <v>56</v>
      </c>
      <c r="C60" s="268" t="s">
        <v>641</v>
      </c>
      <c r="D60" s="267">
        <v>56</v>
      </c>
      <c r="E60" s="258" t="s">
        <v>642</v>
      </c>
      <c r="F60" s="258">
        <f t="shared" si="1"/>
        <v>3068</v>
      </c>
      <c r="G60" s="258" t="s">
        <v>643</v>
      </c>
      <c r="H60" s="258" t="s">
        <v>643</v>
      </c>
      <c r="I60" s="269" t="str">
        <f t="shared" si="3"/>
        <v>OK</v>
      </c>
      <c r="J60" s="269" t="str">
        <f t="shared" si="2"/>
        <v>OK</v>
      </c>
      <c r="K60" s="266"/>
      <c r="L60" s="274">
        <v>1057770</v>
      </c>
      <c r="M60" s="271" t="s">
        <v>566</v>
      </c>
      <c r="N60" s="272" t="s">
        <v>567</v>
      </c>
      <c r="O60" s="273" t="s">
        <v>545</v>
      </c>
      <c r="P60" s="273" t="s">
        <v>2047</v>
      </c>
      <c r="Q60" s="261" t="s">
        <v>1622</v>
      </c>
      <c r="R60" s="272" t="s">
        <v>567</v>
      </c>
      <c r="S60" s="273" t="s">
        <v>545</v>
      </c>
      <c r="T60" s="273" t="s">
        <v>2047</v>
      </c>
    </row>
    <row r="61" spans="2:22" ht="21.75" customHeight="1">
      <c r="B61" s="267">
        <v>57</v>
      </c>
      <c r="C61" s="268" t="s">
        <v>644</v>
      </c>
      <c r="D61" s="267">
        <v>57</v>
      </c>
      <c r="E61" s="258" t="s">
        <v>645</v>
      </c>
      <c r="F61" s="258">
        <f t="shared" si="1"/>
        <v>3069</v>
      </c>
      <c r="G61" s="258" t="s">
        <v>646</v>
      </c>
      <c r="H61" s="258" t="s">
        <v>646</v>
      </c>
      <c r="I61" s="269" t="str">
        <f t="shared" si="3"/>
        <v>OK</v>
      </c>
      <c r="J61" s="269" t="str">
        <f t="shared" si="2"/>
        <v>OK</v>
      </c>
      <c r="K61" s="266"/>
      <c r="L61" s="274">
        <v>1057809</v>
      </c>
      <c r="M61" s="271" t="s">
        <v>1642</v>
      </c>
      <c r="N61" s="272" t="s">
        <v>647</v>
      </c>
      <c r="O61" s="273" t="s">
        <v>411</v>
      </c>
      <c r="P61" s="273" t="s">
        <v>648</v>
      </c>
      <c r="Q61" s="261" t="s">
        <v>1622</v>
      </c>
      <c r="R61" s="272" t="s">
        <v>647</v>
      </c>
      <c r="S61" s="273" t="s">
        <v>411</v>
      </c>
      <c r="T61" s="273" t="s">
        <v>648</v>
      </c>
    </row>
    <row r="62" spans="2:22" ht="21.75" customHeight="1">
      <c r="B62" s="267">
        <v>58</v>
      </c>
      <c r="C62" s="268" t="s">
        <v>649</v>
      </c>
      <c r="D62" s="267">
        <v>58</v>
      </c>
      <c r="E62" s="258" t="s">
        <v>650</v>
      </c>
      <c r="F62" s="258">
        <f t="shared" si="1"/>
        <v>3070</v>
      </c>
      <c r="G62" s="258" t="s">
        <v>651</v>
      </c>
      <c r="H62" s="258" t="s">
        <v>651</v>
      </c>
      <c r="I62" s="269" t="str">
        <f t="shared" si="3"/>
        <v>OK</v>
      </c>
      <c r="J62" s="269" t="str">
        <f t="shared" si="2"/>
        <v>OK</v>
      </c>
      <c r="K62" s="266"/>
      <c r="L62" s="281">
        <v>1080184</v>
      </c>
      <c r="M62" s="282" t="s">
        <v>2055</v>
      </c>
      <c r="N62" s="283" t="s">
        <v>2056</v>
      </c>
      <c r="O62" s="273" t="s">
        <v>545</v>
      </c>
      <c r="P62" s="278" t="s">
        <v>2061</v>
      </c>
      <c r="Q62" s="261" t="s">
        <v>1622</v>
      </c>
      <c r="R62" s="283" t="s">
        <v>2219</v>
      </c>
      <c r="S62" s="273" t="s">
        <v>545</v>
      </c>
      <c r="T62" s="278" t="s">
        <v>912</v>
      </c>
    </row>
    <row r="63" spans="2:22" ht="21.75" customHeight="1">
      <c r="B63" s="267">
        <v>59</v>
      </c>
      <c r="C63" s="268" t="s">
        <v>652</v>
      </c>
      <c r="D63" s="267">
        <v>59</v>
      </c>
      <c r="E63" s="258" t="s">
        <v>653</v>
      </c>
      <c r="F63" s="258">
        <f t="shared" si="1"/>
        <v>3071</v>
      </c>
      <c r="G63" s="258" t="s">
        <v>654</v>
      </c>
      <c r="H63" s="258" t="s">
        <v>654</v>
      </c>
      <c r="I63" s="269" t="str">
        <f t="shared" si="3"/>
        <v>OK</v>
      </c>
      <c r="J63" s="269" t="str">
        <f t="shared" si="2"/>
        <v>OK</v>
      </c>
      <c r="K63" s="266"/>
      <c r="L63" s="274">
        <v>1060106</v>
      </c>
      <c r="M63" s="271" t="s">
        <v>655</v>
      </c>
      <c r="N63" s="272" t="s">
        <v>656</v>
      </c>
      <c r="O63" s="273" t="s">
        <v>411</v>
      </c>
      <c r="P63" s="273" t="s">
        <v>657</v>
      </c>
      <c r="Q63" s="261" t="s">
        <v>1622</v>
      </c>
      <c r="R63" s="272" t="s">
        <v>656</v>
      </c>
      <c r="S63" s="273" t="s">
        <v>411</v>
      </c>
      <c r="T63" s="273" t="s">
        <v>657</v>
      </c>
    </row>
    <row r="64" spans="2:22" ht="21.75" customHeight="1">
      <c r="B64" s="267">
        <v>60</v>
      </c>
      <c r="C64" s="268" t="s">
        <v>1855</v>
      </c>
      <c r="D64" s="267">
        <v>60</v>
      </c>
      <c r="E64" s="258" t="s">
        <v>658</v>
      </c>
      <c r="F64" s="258">
        <f t="shared" si="1"/>
        <v>1210012</v>
      </c>
      <c r="G64" s="258" t="s">
        <v>659</v>
      </c>
      <c r="H64" s="258" t="s">
        <v>659</v>
      </c>
      <c r="I64" s="269" t="str">
        <f t="shared" si="3"/>
        <v>OK</v>
      </c>
      <c r="J64" s="269" t="str">
        <f t="shared" si="2"/>
        <v>OK</v>
      </c>
      <c r="K64" s="266"/>
      <c r="L64" s="274">
        <v>1060100</v>
      </c>
      <c r="M64" s="271" t="s">
        <v>1633</v>
      </c>
      <c r="N64" s="272" t="s">
        <v>597</v>
      </c>
      <c r="O64" s="273" t="s">
        <v>545</v>
      </c>
      <c r="P64" s="273" t="s">
        <v>1550</v>
      </c>
      <c r="Q64" s="261" t="s">
        <v>1622</v>
      </c>
      <c r="R64" s="272" t="s">
        <v>597</v>
      </c>
      <c r="S64" s="273" t="s">
        <v>545</v>
      </c>
      <c r="T64" s="273" t="s">
        <v>1550</v>
      </c>
      <c r="U64" s="252">
        <v>1</v>
      </c>
    </row>
    <row r="65" spans="2:21" ht="21.75" customHeight="1">
      <c r="B65" s="267">
        <v>61</v>
      </c>
      <c r="C65" s="268" t="s">
        <v>660</v>
      </c>
      <c r="D65" s="267">
        <v>61</v>
      </c>
      <c r="E65" s="258" t="s">
        <v>661</v>
      </c>
      <c r="F65" s="258">
        <f t="shared" si="1"/>
        <v>1210013</v>
      </c>
      <c r="G65" s="258" t="s">
        <v>662</v>
      </c>
      <c r="H65" s="258" t="s">
        <v>662</v>
      </c>
      <c r="I65" s="269" t="str">
        <f t="shared" si="3"/>
        <v>OK</v>
      </c>
      <c r="J65" s="269" t="str">
        <f t="shared" si="2"/>
        <v>OK</v>
      </c>
      <c r="K65" s="266"/>
      <c r="L65" s="274">
        <v>1059375</v>
      </c>
      <c r="M65" s="271" t="s">
        <v>655</v>
      </c>
      <c r="N65" s="272" t="s">
        <v>656</v>
      </c>
      <c r="O65" s="273" t="s">
        <v>411</v>
      </c>
      <c r="P65" s="273" t="s">
        <v>657</v>
      </c>
      <c r="Q65" s="261" t="s">
        <v>1622</v>
      </c>
      <c r="R65" s="272" t="s">
        <v>656</v>
      </c>
      <c r="S65" s="273" t="s">
        <v>411</v>
      </c>
      <c r="T65" s="273" t="s">
        <v>657</v>
      </c>
    </row>
    <row r="66" spans="2:21" ht="21.75" customHeight="1">
      <c r="B66" s="267">
        <v>62</v>
      </c>
      <c r="C66" s="268" t="s">
        <v>1729</v>
      </c>
      <c r="D66" s="267">
        <v>62</v>
      </c>
      <c r="E66" s="258" t="s">
        <v>663</v>
      </c>
      <c r="F66" s="258">
        <f t="shared" si="1"/>
        <v>1210014</v>
      </c>
      <c r="G66" s="258" t="s">
        <v>664</v>
      </c>
      <c r="H66" s="258" t="s">
        <v>664</v>
      </c>
      <c r="I66" s="269" t="str">
        <f t="shared" si="3"/>
        <v>OK</v>
      </c>
      <c r="J66" s="269" t="str">
        <f t="shared" si="2"/>
        <v>OK</v>
      </c>
      <c r="K66" s="266"/>
      <c r="L66" s="274">
        <v>1059626</v>
      </c>
      <c r="M66" s="271" t="s">
        <v>1643</v>
      </c>
      <c r="N66" s="272" t="s">
        <v>665</v>
      </c>
      <c r="O66" s="273" t="s">
        <v>411</v>
      </c>
      <c r="P66" s="273" t="s">
        <v>666</v>
      </c>
      <c r="Q66" s="261" t="s">
        <v>1622</v>
      </c>
      <c r="R66" s="272" t="s">
        <v>665</v>
      </c>
      <c r="S66" s="273" t="s">
        <v>411</v>
      </c>
      <c r="T66" s="273" t="s">
        <v>666</v>
      </c>
    </row>
    <row r="67" spans="2:21" ht="21.75" customHeight="1">
      <c r="B67" s="267">
        <v>63</v>
      </c>
      <c r="C67" s="268" t="s">
        <v>667</v>
      </c>
      <c r="D67" s="267">
        <v>63</v>
      </c>
      <c r="E67" s="258" t="s">
        <v>668</v>
      </c>
      <c r="F67" s="258">
        <f t="shared" si="1"/>
        <v>1210015</v>
      </c>
      <c r="G67" s="258" t="s">
        <v>669</v>
      </c>
      <c r="H67" s="258" t="s">
        <v>669</v>
      </c>
      <c r="I67" s="269" t="str">
        <f t="shared" si="3"/>
        <v>OK</v>
      </c>
      <c r="J67" s="269" t="str">
        <f t="shared" si="2"/>
        <v>OK</v>
      </c>
      <c r="K67" s="266"/>
      <c r="L67" s="274">
        <v>1060118</v>
      </c>
      <c r="M67" s="271" t="s">
        <v>1644</v>
      </c>
      <c r="N67" s="272" t="s">
        <v>1878</v>
      </c>
      <c r="O67" s="273" t="s">
        <v>545</v>
      </c>
      <c r="P67" s="273" t="s">
        <v>670</v>
      </c>
      <c r="Q67" s="261" t="s">
        <v>1622</v>
      </c>
      <c r="R67" s="272" t="s">
        <v>1878</v>
      </c>
      <c r="S67" s="273" t="s">
        <v>545</v>
      </c>
      <c r="T67" s="273" t="s">
        <v>670</v>
      </c>
      <c r="U67" s="252">
        <v>1</v>
      </c>
    </row>
    <row r="68" spans="2:21" ht="21.75" customHeight="1">
      <c r="B68" s="267">
        <v>64</v>
      </c>
      <c r="C68" s="268" t="s">
        <v>671</v>
      </c>
      <c r="D68" s="267">
        <v>64</v>
      </c>
      <c r="E68" s="258" t="s">
        <v>672</v>
      </c>
      <c r="F68" s="258">
        <f t="shared" si="1"/>
        <v>1210016</v>
      </c>
      <c r="G68" s="258" t="s">
        <v>673</v>
      </c>
      <c r="H68" s="258" t="s">
        <v>673</v>
      </c>
      <c r="I68" s="269" t="str">
        <f t="shared" si="3"/>
        <v>OK</v>
      </c>
      <c r="J68" s="269" t="str">
        <f t="shared" si="2"/>
        <v>OK</v>
      </c>
      <c r="K68" s="266"/>
      <c r="L68" s="274">
        <v>1060185</v>
      </c>
      <c r="M68" s="271" t="s">
        <v>674</v>
      </c>
      <c r="N68" s="272" t="s">
        <v>2036</v>
      </c>
      <c r="O68" s="273" t="s">
        <v>411</v>
      </c>
      <c r="P68" s="273" t="s">
        <v>1551</v>
      </c>
      <c r="Q68" s="261" t="s">
        <v>1622</v>
      </c>
      <c r="R68" s="272" t="s">
        <v>2036</v>
      </c>
      <c r="S68" s="273" t="s">
        <v>411</v>
      </c>
      <c r="T68" s="273" t="s">
        <v>1551</v>
      </c>
    </row>
    <row r="69" spans="2:21" ht="21.75" customHeight="1">
      <c r="B69" s="267">
        <v>65</v>
      </c>
      <c r="C69" s="268" t="s">
        <v>283</v>
      </c>
      <c r="D69" s="267">
        <v>65</v>
      </c>
      <c r="E69" s="258" t="s">
        <v>675</v>
      </c>
      <c r="F69" s="258">
        <f t="shared" si="1"/>
        <v>1210017</v>
      </c>
      <c r="G69" s="258" t="s">
        <v>676</v>
      </c>
      <c r="H69" s="258" t="s">
        <v>676</v>
      </c>
      <c r="I69" s="269" t="str">
        <f t="shared" ref="I69:I100" si="4">IF(COUNTIF($G$5:$G$341,G69)=1,"OK","重複あり！")</f>
        <v>OK</v>
      </c>
      <c r="J69" s="269" t="str">
        <f t="shared" si="2"/>
        <v>OK</v>
      </c>
      <c r="K69" s="266"/>
      <c r="L69" s="274">
        <v>1059151</v>
      </c>
      <c r="M69" s="271" t="s">
        <v>677</v>
      </c>
      <c r="N69" s="272" t="s">
        <v>678</v>
      </c>
      <c r="O69" s="273" t="s">
        <v>411</v>
      </c>
      <c r="P69" s="273" t="s">
        <v>679</v>
      </c>
      <c r="Q69" s="261" t="s">
        <v>1622</v>
      </c>
      <c r="R69" s="272" t="s">
        <v>678</v>
      </c>
      <c r="S69" s="273" t="s">
        <v>411</v>
      </c>
      <c r="T69" s="273" t="s">
        <v>679</v>
      </c>
    </row>
    <row r="70" spans="2:21" ht="21.75" customHeight="1">
      <c r="B70" s="267">
        <v>66</v>
      </c>
      <c r="C70" s="268" t="s">
        <v>1730</v>
      </c>
      <c r="D70" s="267">
        <v>66</v>
      </c>
      <c r="E70" s="258" t="s">
        <v>680</v>
      </c>
      <c r="F70" s="258">
        <f t="shared" ref="F70:F133" si="5">VALUE(E70)</f>
        <v>1210018</v>
      </c>
      <c r="G70" s="258" t="s">
        <v>681</v>
      </c>
      <c r="H70" s="258" t="s">
        <v>681</v>
      </c>
      <c r="I70" s="269" t="str">
        <f t="shared" si="4"/>
        <v>OK</v>
      </c>
      <c r="J70" s="269" t="str">
        <f t="shared" ref="J70:J133" si="6">IF(EXACT(G70,H70),"OK","変更あり！")</f>
        <v>OK</v>
      </c>
      <c r="K70" s="266"/>
      <c r="L70" s="274">
        <v>1059288</v>
      </c>
      <c r="M70" s="271" t="s">
        <v>2020</v>
      </c>
      <c r="N70" s="272" t="s">
        <v>2037</v>
      </c>
      <c r="O70" s="273" t="s">
        <v>545</v>
      </c>
      <c r="P70" s="273" t="s">
        <v>1885</v>
      </c>
      <c r="Q70" s="261" t="s">
        <v>1622</v>
      </c>
      <c r="R70" s="272" t="s">
        <v>2037</v>
      </c>
      <c r="S70" s="273" t="s">
        <v>545</v>
      </c>
      <c r="T70" s="273" t="s">
        <v>1885</v>
      </c>
    </row>
    <row r="71" spans="2:21" ht="21.75" customHeight="1">
      <c r="B71" s="267">
        <v>67</v>
      </c>
      <c r="C71" s="268" t="s">
        <v>1856</v>
      </c>
      <c r="D71" s="267">
        <v>67</v>
      </c>
      <c r="E71" s="258" t="s">
        <v>682</v>
      </c>
      <c r="F71" s="258">
        <f t="shared" si="5"/>
        <v>1210019</v>
      </c>
      <c r="G71" s="258" t="s">
        <v>683</v>
      </c>
      <c r="H71" s="258" t="s">
        <v>683</v>
      </c>
      <c r="I71" s="269" t="str">
        <f t="shared" si="4"/>
        <v>OK</v>
      </c>
      <c r="J71" s="269" t="str">
        <f t="shared" si="6"/>
        <v>OK</v>
      </c>
      <c r="K71" s="266"/>
      <c r="L71" s="274">
        <v>1053771</v>
      </c>
      <c r="M71" s="271" t="s">
        <v>1645</v>
      </c>
      <c r="N71" s="272" t="s">
        <v>684</v>
      </c>
      <c r="O71" s="273" t="s">
        <v>545</v>
      </c>
      <c r="P71" s="273" t="s">
        <v>685</v>
      </c>
      <c r="Q71" s="261" t="s">
        <v>1622</v>
      </c>
      <c r="R71" s="272" t="s">
        <v>684</v>
      </c>
      <c r="S71" s="273" t="s">
        <v>545</v>
      </c>
      <c r="T71" s="273" t="s">
        <v>685</v>
      </c>
    </row>
    <row r="72" spans="2:21" ht="21.75" customHeight="1">
      <c r="B72" s="267">
        <v>68</v>
      </c>
      <c r="C72" s="268" t="s">
        <v>1731</v>
      </c>
      <c r="D72" s="267">
        <v>68</v>
      </c>
      <c r="E72" s="258" t="s">
        <v>686</v>
      </c>
      <c r="F72" s="258">
        <f t="shared" si="5"/>
        <v>1210020</v>
      </c>
      <c r="G72" s="258" t="s">
        <v>687</v>
      </c>
      <c r="H72" s="258" t="s">
        <v>687</v>
      </c>
      <c r="I72" s="269" t="str">
        <f t="shared" si="4"/>
        <v>OK</v>
      </c>
      <c r="J72" s="269" t="str">
        <f t="shared" si="6"/>
        <v>OK</v>
      </c>
      <c r="K72" s="266"/>
      <c r="L72" s="274">
        <v>1060131</v>
      </c>
      <c r="M72" s="271" t="s">
        <v>688</v>
      </c>
      <c r="N72" s="272" t="s">
        <v>689</v>
      </c>
      <c r="O72" s="273" t="s">
        <v>411</v>
      </c>
      <c r="P72" s="273" t="s">
        <v>1886</v>
      </c>
      <c r="Q72" s="261" t="s">
        <v>1622</v>
      </c>
      <c r="R72" s="272" t="s">
        <v>689</v>
      </c>
      <c r="S72" s="273" t="s">
        <v>411</v>
      </c>
      <c r="T72" s="273" t="s">
        <v>1886</v>
      </c>
      <c r="U72" s="252">
        <v>1</v>
      </c>
    </row>
    <row r="73" spans="2:21" ht="21.75" customHeight="1">
      <c r="B73" s="267">
        <v>69</v>
      </c>
      <c r="C73" s="268" t="s">
        <v>1732</v>
      </c>
      <c r="D73" s="267">
        <v>69</v>
      </c>
      <c r="E73" s="258" t="s">
        <v>690</v>
      </c>
      <c r="F73" s="258">
        <f t="shared" si="5"/>
        <v>1210021</v>
      </c>
      <c r="G73" s="258" t="s">
        <v>691</v>
      </c>
      <c r="H73" s="258" t="s">
        <v>691</v>
      </c>
      <c r="I73" s="269" t="str">
        <f t="shared" si="4"/>
        <v>OK</v>
      </c>
      <c r="J73" s="269" t="str">
        <f t="shared" si="6"/>
        <v>OK</v>
      </c>
      <c r="K73" s="266"/>
      <c r="L73" s="274">
        <v>1058141</v>
      </c>
      <c r="M73" s="271" t="s">
        <v>1870</v>
      </c>
      <c r="N73" s="272" t="s">
        <v>692</v>
      </c>
      <c r="O73" s="273" t="s">
        <v>693</v>
      </c>
      <c r="P73" s="273" t="s">
        <v>694</v>
      </c>
      <c r="Q73" s="261" t="s">
        <v>1622</v>
      </c>
      <c r="R73" s="272" t="s">
        <v>692</v>
      </c>
      <c r="S73" s="273" t="s">
        <v>693</v>
      </c>
      <c r="T73" s="273" t="s">
        <v>694</v>
      </c>
    </row>
    <row r="74" spans="2:21" ht="21.75" customHeight="1">
      <c r="B74" s="267">
        <v>70</v>
      </c>
      <c r="C74" s="268" t="s">
        <v>1733</v>
      </c>
      <c r="D74" s="267">
        <v>70</v>
      </c>
      <c r="E74" s="258" t="s">
        <v>695</v>
      </c>
      <c r="F74" s="258">
        <f t="shared" si="5"/>
        <v>1210022</v>
      </c>
      <c r="G74" s="258" t="s">
        <v>696</v>
      </c>
      <c r="H74" s="258" t="s">
        <v>696</v>
      </c>
      <c r="I74" s="269" t="str">
        <f t="shared" si="4"/>
        <v>OK</v>
      </c>
      <c r="J74" s="269" t="str">
        <f t="shared" si="6"/>
        <v>OK</v>
      </c>
      <c r="K74" s="266"/>
      <c r="L74" s="274">
        <v>1060099</v>
      </c>
      <c r="M74" s="271" t="s">
        <v>697</v>
      </c>
      <c r="N74" s="272" t="s">
        <v>1789</v>
      </c>
      <c r="O74" s="273" t="s">
        <v>545</v>
      </c>
      <c r="P74" s="273" t="s">
        <v>1790</v>
      </c>
      <c r="Q74" s="261" t="s">
        <v>1622</v>
      </c>
      <c r="R74" s="272" t="s">
        <v>1789</v>
      </c>
      <c r="S74" s="273" t="s">
        <v>545</v>
      </c>
      <c r="T74" s="273" t="s">
        <v>1790</v>
      </c>
    </row>
    <row r="75" spans="2:21" ht="21.75" customHeight="1">
      <c r="B75" s="267">
        <v>71</v>
      </c>
      <c r="C75" s="268" t="s">
        <v>1734</v>
      </c>
      <c r="D75" s="267">
        <v>71</v>
      </c>
      <c r="E75" s="258" t="s">
        <v>698</v>
      </c>
      <c r="F75" s="258">
        <f t="shared" si="5"/>
        <v>1210031</v>
      </c>
      <c r="G75" s="258" t="s">
        <v>699</v>
      </c>
      <c r="H75" s="258" t="s">
        <v>699</v>
      </c>
      <c r="I75" s="269" t="str">
        <f t="shared" si="4"/>
        <v>OK</v>
      </c>
      <c r="J75" s="269" t="str">
        <f t="shared" si="6"/>
        <v>OK</v>
      </c>
      <c r="K75" s="266"/>
      <c r="L75" s="274">
        <v>1060115</v>
      </c>
      <c r="M75" s="271" t="s">
        <v>477</v>
      </c>
      <c r="N75" s="272" t="s">
        <v>478</v>
      </c>
      <c r="O75" s="273" t="s">
        <v>411</v>
      </c>
      <c r="P75" s="273" t="s">
        <v>479</v>
      </c>
      <c r="Q75" s="261" t="s">
        <v>1622</v>
      </c>
      <c r="R75" s="272" t="s">
        <v>478</v>
      </c>
      <c r="S75" s="273" t="s">
        <v>411</v>
      </c>
      <c r="T75" s="273" t="s">
        <v>479</v>
      </c>
    </row>
    <row r="76" spans="2:21" ht="21.75" customHeight="1">
      <c r="B76" s="267">
        <v>72</v>
      </c>
      <c r="C76" s="268" t="s">
        <v>1857</v>
      </c>
      <c r="D76" s="267">
        <v>72</v>
      </c>
      <c r="E76" s="258" t="s">
        <v>700</v>
      </c>
      <c r="F76" s="258">
        <f t="shared" si="5"/>
        <v>1210035</v>
      </c>
      <c r="G76" s="258" t="s">
        <v>701</v>
      </c>
      <c r="H76" s="258" t="s">
        <v>701</v>
      </c>
      <c r="I76" s="269" t="str">
        <f t="shared" si="4"/>
        <v>OK</v>
      </c>
      <c r="J76" s="269" t="str">
        <f t="shared" si="6"/>
        <v>OK</v>
      </c>
      <c r="K76" s="266"/>
      <c r="L76" s="274">
        <v>1060102</v>
      </c>
      <c r="M76" s="271" t="s">
        <v>1646</v>
      </c>
      <c r="N76" s="272" t="s">
        <v>702</v>
      </c>
      <c r="O76" s="273" t="s">
        <v>545</v>
      </c>
      <c r="P76" s="273" t="s">
        <v>703</v>
      </c>
      <c r="Q76" s="261" t="s">
        <v>1622</v>
      </c>
      <c r="R76" s="272" t="s">
        <v>702</v>
      </c>
      <c r="S76" s="273" t="s">
        <v>545</v>
      </c>
      <c r="T76" s="273" t="s">
        <v>703</v>
      </c>
    </row>
    <row r="77" spans="2:21" ht="21.75" customHeight="1">
      <c r="B77" s="267">
        <v>73</v>
      </c>
      <c r="C77" s="268" t="s">
        <v>1735</v>
      </c>
      <c r="D77" s="267">
        <v>73</v>
      </c>
      <c r="E77" s="258" t="s">
        <v>704</v>
      </c>
      <c r="F77" s="258">
        <f t="shared" si="5"/>
        <v>1210109</v>
      </c>
      <c r="G77" s="258" t="s">
        <v>705</v>
      </c>
      <c r="H77" s="258" t="s">
        <v>705</v>
      </c>
      <c r="I77" s="269" t="str">
        <f t="shared" si="4"/>
        <v>OK</v>
      </c>
      <c r="J77" s="269" t="str">
        <f t="shared" si="6"/>
        <v>OK</v>
      </c>
      <c r="K77" s="266"/>
      <c r="L77" s="274">
        <v>1061838</v>
      </c>
      <c r="M77" s="271" t="s">
        <v>1647</v>
      </c>
      <c r="N77" s="272" t="s">
        <v>706</v>
      </c>
      <c r="O77" s="273" t="s">
        <v>545</v>
      </c>
      <c r="P77" s="273" t="s">
        <v>707</v>
      </c>
      <c r="Q77" s="261" t="s">
        <v>1622</v>
      </c>
      <c r="R77" s="272" t="s">
        <v>706</v>
      </c>
      <c r="S77" s="273" t="s">
        <v>545</v>
      </c>
      <c r="T77" s="273" t="s">
        <v>707</v>
      </c>
      <c r="U77" s="252">
        <v>1</v>
      </c>
    </row>
    <row r="78" spans="2:21" ht="21.75" customHeight="1">
      <c r="B78" s="267">
        <v>74</v>
      </c>
      <c r="C78" s="268" t="s">
        <v>1736</v>
      </c>
      <c r="D78" s="267">
        <v>74</v>
      </c>
      <c r="E78" s="258" t="s">
        <v>708</v>
      </c>
      <c r="F78" s="258">
        <f t="shared" si="5"/>
        <v>1210110</v>
      </c>
      <c r="G78" s="258" t="s">
        <v>709</v>
      </c>
      <c r="H78" s="258" t="s">
        <v>709</v>
      </c>
      <c r="I78" s="269" t="str">
        <f t="shared" si="4"/>
        <v>OK</v>
      </c>
      <c r="J78" s="269" t="str">
        <f t="shared" si="6"/>
        <v>OK</v>
      </c>
      <c r="K78" s="266"/>
      <c r="L78" s="274">
        <v>1061839</v>
      </c>
      <c r="M78" s="271" t="s">
        <v>710</v>
      </c>
      <c r="N78" s="272" t="s">
        <v>1552</v>
      </c>
      <c r="O78" s="273" t="s">
        <v>545</v>
      </c>
      <c r="P78" s="273" t="s">
        <v>711</v>
      </c>
      <c r="Q78" s="261" t="s">
        <v>1622</v>
      </c>
      <c r="R78" s="272" t="s">
        <v>1552</v>
      </c>
      <c r="S78" s="273" t="s">
        <v>545</v>
      </c>
      <c r="T78" s="273" t="s">
        <v>711</v>
      </c>
      <c r="U78" s="252">
        <v>1</v>
      </c>
    </row>
    <row r="79" spans="2:21" ht="21.75" customHeight="1">
      <c r="B79" s="267">
        <v>75</v>
      </c>
      <c r="C79" s="268" t="s">
        <v>1737</v>
      </c>
      <c r="D79" s="267">
        <v>75</v>
      </c>
      <c r="E79" s="258" t="s">
        <v>712</v>
      </c>
      <c r="F79" s="258">
        <f t="shared" si="5"/>
        <v>1210111</v>
      </c>
      <c r="G79" s="258" t="s">
        <v>713</v>
      </c>
      <c r="H79" s="258" t="s">
        <v>713</v>
      </c>
      <c r="I79" s="269" t="str">
        <f t="shared" si="4"/>
        <v>OK</v>
      </c>
      <c r="J79" s="269" t="str">
        <f t="shared" si="6"/>
        <v>OK</v>
      </c>
      <c r="K79" s="266"/>
      <c r="L79" s="274">
        <v>1061821</v>
      </c>
      <c r="M79" s="271" t="s">
        <v>1871</v>
      </c>
      <c r="N79" s="272" t="s">
        <v>714</v>
      </c>
      <c r="O79" s="273" t="s">
        <v>545</v>
      </c>
      <c r="P79" s="273" t="s">
        <v>715</v>
      </c>
      <c r="Q79" s="261" t="s">
        <v>1622</v>
      </c>
      <c r="R79" s="272" t="s">
        <v>714</v>
      </c>
      <c r="S79" s="273" t="s">
        <v>545</v>
      </c>
      <c r="T79" s="273" t="s">
        <v>715</v>
      </c>
      <c r="U79" s="252">
        <v>1</v>
      </c>
    </row>
    <row r="80" spans="2:21" ht="21.75" customHeight="1">
      <c r="B80" s="267">
        <v>76</v>
      </c>
      <c r="C80" s="268" t="s">
        <v>1738</v>
      </c>
      <c r="D80" s="267">
        <v>76</v>
      </c>
      <c r="E80" s="258" t="s">
        <v>716</v>
      </c>
      <c r="F80" s="258">
        <f t="shared" si="5"/>
        <v>1210112</v>
      </c>
      <c r="G80" s="258" t="s">
        <v>717</v>
      </c>
      <c r="H80" s="258" t="s">
        <v>717</v>
      </c>
      <c r="I80" s="269" t="str">
        <f t="shared" si="4"/>
        <v>OK</v>
      </c>
      <c r="J80" s="269" t="str">
        <f t="shared" si="6"/>
        <v>OK</v>
      </c>
      <c r="K80" s="266"/>
      <c r="L80" s="274">
        <v>1061842</v>
      </c>
      <c r="M80" s="271" t="s">
        <v>1648</v>
      </c>
      <c r="N80" s="272" t="s">
        <v>718</v>
      </c>
      <c r="O80" s="273" t="s">
        <v>545</v>
      </c>
      <c r="P80" s="273" t="s">
        <v>719</v>
      </c>
      <c r="Q80" s="261" t="s">
        <v>1622</v>
      </c>
      <c r="R80" s="272" t="s">
        <v>718</v>
      </c>
      <c r="S80" s="273" t="s">
        <v>545</v>
      </c>
      <c r="T80" s="273" t="s">
        <v>719</v>
      </c>
      <c r="U80" s="252">
        <v>1</v>
      </c>
    </row>
    <row r="81" spans="2:21" ht="21.75" customHeight="1">
      <c r="B81" s="267">
        <v>77</v>
      </c>
      <c r="C81" s="268" t="s">
        <v>1739</v>
      </c>
      <c r="D81" s="267">
        <v>77</v>
      </c>
      <c r="E81" s="258" t="s">
        <v>720</v>
      </c>
      <c r="F81" s="258">
        <f t="shared" si="5"/>
        <v>1210114</v>
      </c>
      <c r="G81" s="258" t="s">
        <v>721</v>
      </c>
      <c r="H81" s="258" t="s">
        <v>721</v>
      </c>
      <c r="I81" s="269" t="str">
        <f t="shared" si="4"/>
        <v>OK</v>
      </c>
      <c r="J81" s="269" t="str">
        <f t="shared" si="6"/>
        <v>OK</v>
      </c>
      <c r="K81" s="266"/>
      <c r="L81" s="274">
        <v>1061822</v>
      </c>
      <c r="M81" s="271" t="s">
        <v>722</v>
      </c>
      <c r="N81" s="272" t="s">
        <v>723</v>
      </c>
      <c r="O81" s="273" t="s">
        <v>545</v>
      </c>
      <c r="P81" s="273" t="s">
        <v>724</v>
      </c>
      <c r="Q81" s="261" t="s">
        <v>1622</v>
      </c>
      <c r="R81" s="272" t="s">
        <v>723</v>
      </c>
      <c r="S81" s="273" t="s">
        <v>545</v>
      </c>
      <c r="T81" s="273" t="s">
        <v>724</v>
      </c>
    </row>
    <row r="82" spans="2:21" ht="21.75" customHeight="1">
      <c r="B82" s="267">
        <v>78</v>
      </c>
      <c r="C82" s="268" t="s">
        <v>1740</v>
      </c>
      <c r="D82" s="267">
        <v>78</v>
      </c>
      <c r="E82" s="258" t="s">
        <v>725</v>
      </c>
      <c r="F82" s="258">
        <f t="shared" si="5"/>
        <v>1210115</v>
      </c>
      <c r="G82" s="258" t="s">
        <v>726</v>
      </c>
      <c r="H82" s="258" t="s">
        <v>726</v>
      </c>
      <c r="I82" s="269" t="str">
        <f t="shared" si="4"/>
        <v>OK</v>
      </c>
      <c r="J82" s="269" t="str">
        <f t="shared" si="6"/>
        <v>OK</v>
      </c>
      <c r="K82" s="266"/>
      <c r="L82" s="274">
        <v>1061094</v>
      </c>
      <c r="M82" s="271" t="s">
        <v>727</v>
      </c>
      <c r="N82" s="272" t="s">
        <v>728</v>
      </c>
      <c r="O82" s="273" t="s">
        <v>545</v>
      </c>
      <c r="P82" s="273" t="s">
        <v>729</v>
      </c>
      <c r="Q82" s="261" t="s">
        <v>1622</v>
      </c>
      <c r="R82" s="272" t="s">
        <v>728</v>
      </c>
      <c r="S82" s="273" t="s">
        <v>545</v>
      </c>
      <c r="T82" s="273" t="s">
        <v>729</v>
      </c>
    </row>
    <row r="83" spans="2:21" ht="21.75" customHeight="1">
      <c r="B83" s="267">
        <v>79</v>
      </c>
      <c r="C83" s="268" t="s">
        <v>1858</v>
      </c>
      <c r="D83" s="267">
        <v>79</v>
      </c>
      <c r="E83" s="258" t="s">
        <v>730</v>
      </c>
      <c r="F83" s="258">
        <f t="shared" si="5"/>
        <v>1210120</v>
      </c>
      <c r="G83" s="258" t="s">
        <v>731</v>
      </c>
      <c r="H83" s="258" t="s">
        <v>731</v>
      </c>
      <c r="I83" s="269" t="str">
        <f t="shared" si="4"/>
        <v>OK</v>
      </c>
      <c r="J83" s="269" t="str">
        <f t="shared" si="6"/>
        <v>OK</v>
      </c>
      <c r="K83" s="266"/>
      <c r="L83" s="274">
        <v>1061849</v>
      </c>
      <c r="M83" s="271" t="s">
        <v>1645</v>
      </c>
      <c r="N83" s="272" t="s">
        <v>684</v>
      </c>
      <c r="O83" s="273" t="s">
        <v>545</v>
      </c>
      <c r="P83" s="273" t="s">
        <v>685</v>
      </c>
      <c r="Q83" s="261" t="s">
        <v>1622</v>
      </c>
      <c r="R83" s="272" t="s">
        <v>684</v>
      </c>
      <c r="S83" s="273" t="s">
        <v>545</v>
      </c>
      <c r="T83" s="273" t="s">
        <v>685</v>
      </c>
    </row>
    <row r="84" spans="2:21" ht="21.75" customHeight="1">
      <c r="B84" s="267">
        <v>80</v>
      </c>
      <c r="C84" s="268" t="s">
        <v>1741</v>
      </c>
      <c r="D84" s="267">
        <v>80</v>
      </c>
      <c r="E84" s="258" t="s">
        <v>732</v>
      </c>
      <c r="F84" s="258">
        <f t="shared" si="5"/>
        <v>1210121</v>
      </c>
      <c r="G84" s="258" t="s">
        <v>733</v>
      </c>
      <c r="H84" s="258" t="s">
        <v>733</v>
      </c>
      <c r="I84" s="269" t="str">
        <f t="shared" si="4"/>
        <v>OK</v>
      </c>
      <c r="J84" s="269" t="str">
        <f t="shared" si="6"/>
        <v>OK</v>
      </c>
      <c r="K84" s="266"/>
      <c r="L84" s="274">
        <v>1061825</v>
      </c>
      <c r="M84" s="271" t="s">
        <v>1649</v>
      </c>
      <c r="N84" s="272" t="s">
        <v>734</v>
      </c>
      <c r="O84" s="273" t="s">
        <v>545</v>
      </c>
      <c r="P84" s="273" t="s">
        <v>735</v>
      </c>
      <c r="Q84" s="261" t="s">
        <v>1622</v>
      </c>
      <c r="R84" s="272" t="s">
        <v>734</v>
      </c>
      <c r="S84" s="273" t="s">
        <v>545</v>
      </c>
      <c r="T84" s="273" t="s">
        <v>735</v>
      </c>
      <c r="U84" s="252">
        <v>1</v>
      </c>
    </row>
    <row r="85" spans="2:21" ht="21.75" customHeight="1">
      <c r="B85" s="267">
        <v>81</v>
      </c>
      <c r="C85" s="268" t="s">
        <v>1742</v>
      </c>
      <c r="D85" s="267">
        <v>81</v>
      </c>
      <c r="E85" s="258" t="s">
        <v>736</v>
      </c>
      <c r="F85" s="258">
        <f t="shared" si="5"/>
        <v>1210133</v>
      </c>
      <c r="G85" s="258" t="s">
        <v>737</v>
      </c>
      <c r="H85" s="258" t="s">
        <v>737</v>
      </c>
      <c r="I85" s="269" t="str">
        <f t="shared" si="4"/>
        <v>OK</v>
      </c>
      <c r="J85" s="269" t="str">
        <f t="shared" si="6"/>
        <v>OK</v>
      </c>
      <c r="K85" s="266"/>
      <c r="L85" s="274">
        <v>1061820</v>
      </c>
      <c r="M85" s="271" t="s">
        <v>697</v>
      </c>
      <c r="N85" s="272" t="s">
        <v>1789</v>
      </c>
      <c r="O85" s="273" t="s">
        <v>545</v>
      </c>
      <c r="P85" s="273" t="s">
        <v>1790</v>
      </c>
      <c r="Q85" s="261" t="s">
        <v>1622</v>
      </c>
      <c r="R85" s="272" t="s">
        <v>1789</v>
      </c>
      <c r="S85" s="273" t="s">
        <v>545</v>
      </c>
      <c r="T85" s="273" t="s">
        <v>1790</v>
      </c>
    </row>
    <row r="86" spans="2:21" ht="21.75" customHeight="1">
      <c r="B86" s="267">
        <v>82</v>
      </c>
      <c r="C86" s="268" t="s">
        <v>1743</v>
      </c>
      <c r="D86" s="267">
        <v>82</v>
      </c>
      <c r="E86" s="258" t="s">
        <v>738</v>
      </c>
      <c r="F86" s="258">
        <f t="shared" si="5"/>
        <v>1210136</v>
      </c>
      <c r="G86" s="258" t="s">
        <v>739</v>
      </c>
      <c r="H86" s="258" t="s">
        <v>739</v>
      </c>
      <c r="I86" s="269" t="str">
        <f t="shared" si="4"/>
        <v>OK</v>
      </c>
      <c r="J86" s="269" t="str">
        <f t="shared" si="6"/>
        <v>OK</v>
      </c>
      <c r="K86" s="266"/>
      <c r="L86" s="274">
        <v>1061840</v>
      </c>
      <c r="M86" s="271" t="s">
        <v>566</v>
      </c>
      <c r="N86" s="272" t="s">
        <v>567</v>
      </c>
      <c r="O86" s="273" t="s">
        <v>545</v>
      </c>
      <c r="P86" s="273" t="s">
        <v>2047</v>
      </c>
      <c r="Q86" s="261" t="s">
        <v>1622</v>
      </c>
      <c r="R86" s="272" t="s">
        <v>567</v>
      </c>
      <c r="S86" s="273" t="s">
        <v>545</v>
      </c>
      <c r="T86" s="273" t="s">
        <v>2047</v>
      </c>
    </row>
    <row r="87" spans="2:21" ht="21.75" customHeight="1">
      <c r="B87" s="267">
        <v>83</v>
      </c>
      <c r="C87" s="268" t="s">
        <v>1744</v>
      </c>
      <c r="D87" s="267">
        <v>83</v>
      </c>
      <c r="E87" s="258" t="s">
        <v>740</v>
      </c>
      <c r="F87" s="258">
        <f t="shared" si="5"/>
        <v>1210162</v>
      </c>
      <c r="G87" s="258" t="s">
        <v>741</v>
      </c>
      <c r="H87" s="258" t="s">
        <v>741</v>
      </c>
      <c r="I87" s="269" t="str">
        <f t="shared" si="4"/>
        <v>OK</v>
      </c>
      <c r="J87" s="269" t="str">
        <f t="shared" si="6"/>
        <v>OK</v>
      </c>
      <c r="K87" s="266"/>
      <c r="L87" s="274">
        <v>1061843</v>
      </c>
      <c r="M87" s="271" t="s">
        <v>1650</v>
      </c>
      <c r="N87" s="272" t="s">
        <v>742</v>
      </c>
      <c r="O87" s="273" t="s">
        <v>545</v>
      </c>
      <c r="P87" s="273" t="s">
        <v>743</v>
      </c>
      <c r="Q87" s="261" t="s">
        <v>1622</v>
      </c>
      <c r="R87" s="272" t="s">
        <v>742</v>
      </c>
      <c r="S87" s="273" t="s">
        <v>545</v>
      </c>
      <c r="T87" s="273" t="s">
        <v>743</v>
      </c>
    </row>
    <row r="88" spans="2:21" ht="21.75" customHeight="1">
      <c r="B88" s="267">
        <v>84</v>
      </c>
      <c r="C88" s="268" t="s">
        <v>2490</v>
      </c>
      <c r="D88" s="267">
        <v>84</v>
      </c>
      <c r="E88" s="258" t="s">
        <v>744</v>
      </c>
      <c r="F88" s="258">
        <f t="shared" si="5"/>
        <v>1210201</v>
      </c>
      <c r="G88" s="258" t="s">
        <v>745</v>
      </c>
      <c r="H88" s="258" t="s">
        <v>745</v>
      </c>
      <c r="I88" s="269" t="str">
        <f t="shared" si="4"/>
        <v>OK</v>
      </c>
      <c r="J88" s="269" t="str">
        <f t="shared" si="6"/>
        <v>OK</v>
      </c>
      <c r="K88" s="266"/>
      <c r="L88" s="274">
        <v>1063818</v>
      </c>
      <c r="M88" s="271" t="s">
        <v>746</v>
      </c>
      <c r="N88" s="272" t="s">
        <v>747</v>
      </c>
      <c r="O88" s="273" t="s">
        <v>411</v>
      </c>
      <c r="P88" s="273" t="s">
        <v>748</v>
      </c>
      <c r="Q88" s="261" t="s">
        <v>1622</v>
      </c>
      <c r="R88" s="272" t="s">
        <v>747</v>
      </c>
      <c r="S88" s="273" t="s">
        <v>411</v>
      </c>
      <c r="T88" s="273" t="s">
        <v>748</v>
      </c>
    </row>
    <row r="89" spans="2:21" ht="21.75" customHeight="1">
      <c r="B89" s="267">
        <v>85</v>
      </c>
      <c r="C89" s="268" t="s">
        <v>358</v>
      </c>
      <c r="D89" s="267">
        <v>85</v>
      </c>
      <c r="E89" s="258" t="s">
        <v>749</v>
      </c>
      <c r="F89" s="258">
        <f t="shared" si="5"/>
        <v>1210224</v>
      </c>
      <c r="G89" s="258" t="s">
        <v>750</v>
      </c>
      <c r="H89" s="258" t="s">
        <v>750</v>
      </c>
      <c r="I89" s="269" t="str">
        <f t="shared" si="4"/>
        <v>OK</v>
      </c>
      <c r="J89" s="269" t="str">
        <f t="shared" si="6"/>
        <v>OK</v>
      </c>
      <c r="K89" s="266"/>
      <c r="L89" s="274">
        <v>1063271</v>
      </c>
      <c r="M89" s="271" t="s">
        <v>441</v>
      </c>
      <c r="N89" s="272" t="s">
        <v>442</v>
      </c>
      <c r="O89" s="273" t="s">
        <v>411</v>
      </c>
      <c r="P89" s="273" t="s">
        <v>2045</v>
      </c>
      <c r="Q89" s="261" t="s">
        <v>1622</v>
      </c>
      <c r="R89" s="272" t="s">
        <v>442</v>
      </c>
      <c r="S89" s="273" t="s">
        <v>411</v>
      </c>
      <c r="T89" s="273" t="s">
        <v>2045</v>
      </c>
      <c r="U89" s="252">
        <v>1</v>
      </c>
    </row>
    <row r="90" spans="2:21" ht="21.75" customHeight="1">
      <c r="B90" s="267">
        <v>86</v>
      </c>
      <c r="C90" s="268" t="s">
        <v>363</v>
      </c>
      <c r="D90" s="267">
        <v>86</v>
      </c>
      <c r="E90" s="258" t="s">
        <v>751</v>
      </c>
      <c r="F90" s="258">
        <f t="shared" si="5"/>
        <v>1210225</v>
      </c>
      <c r="G90" s="258" t="s">
        <v>752</v>
      </c>
      <c r="H90" s="258" t="s">
        <v>752</v>
      </c>
      <c r="I90" s="269" t="str">
        <f t="shared" si="4"/>
        <v>OK</v>
      </c>
      <c r="J90" s="269" t="str">
        <f t="shared" si="6"/>
        <v>OK</v>
      </c>
      <c r="K90" s="266"/>
      <c r="L90" s="274">
        <v>1064017</v>
      </c>
      <c r="M90" s="271" t="s">
        <v>753</v>
      </c>
      <c r="N90" s="272" t="s">
        <v>754</v>
      </c>
      <c r="O90" s="273" t="s">
        <v>411</v>
      </c>
      <c r="P90" s="273" t="s">
        <v>755</v>
      </c>
      <c r="Q90" s="261" t="s">
        <v>1622</v>
      </c>
      <c r="R90" s="272" t="s">
        <v>754</v>
      </c>
      <c r="S90" s="273" t="s">
        <v>411</v>
      </c>
      <c r="T90" s="273" t="s">
        <v>755</v>
      </c>
      <c r="U90" s="252">
        <v>1</v>
      </c>
    </row>
    <row r="91" spans="2:21" ht="21.75" customHeight="1">
      <c r="B91" s="267">
        <v>87</v>
      </c>
      <c r="C91" s="268" t="s">
        <v>367</v>
      </c>
      <c r="D91" s="267">
        <v>87</v>
      </c>
      <c r="E91" s="258" t="s">
        <v>756</v>
      </c>
      <c r="F91" s="258">
        <f t="shared" si="5"/>
        <v>1210226</v>
      </c>
      <c r="G91" s="258" t="s">
        <v>757</v>
      </c>
      <c r="H91" s="258" t="s">
        <v>757</v>
      </c>
      <c r="I91" s="269" t="str">
        <f t="shared" si="4"/>
        <v>OK</v>
      </c>
      <c r="J91" s="269" t="str">
        <f t="shared" si="6"/>
        <v>OK</v>
      </c>
      <c r="K91" s="266"/>
      <c r="L91" s="274">
        <v>1064192</v>
      </c>
      <c r="M91" s="271" t="s">
        <v>758</v>
      </c>
      <c r="N91" s="272" t="s">
        <v>759</v>
      </c>
      <c r="O91" s="273" t="s">
        <v>411</v>
      </c>
      <c r="P91" s="273" t="s">
        <v>2050</v>
      </c>
      <c r="Q91" s="261" t="s">
        <v>1622</v>
      </c>
      <c r="R91" s="272" t="s">
        <v>759</v>
      </c>
      <c r="S91" s="273" t="s">
        <v>411</v>
      </c>
      <c r="T91" s="273" t="s">
        <v>2050</v>
      </c>
    </row>
    <row r="92" spans="2:21" ht="21.75" customHeight="1">
      <c r="B92" s="267">
        <v>88</v>
      </c>
      <c r="C92" s="268" t="s">
        <v>372</v>
      </c>
      <c r="D92" s="267">
        <v>88</v>
      </c>
      <c r="E92" s="258" t="s">
        <v>760</v>
      </c>
      <c r="F92" s="258">
        <f t="shared" si="5"/>
        <v>1210227</v>
      </c>
      <c r="G92" s="258" t="s">
        <v>761</v>
      </c>
      <c r="H92" s="258" t="s">
        <v>761</v>
      </c>
      <c r="I92" s="269" t="str">
        <f t="shared" si="4"/>
        <v>OK</v>
      </c>
      <c r="J92" s="269" t="str">
        <f t="shared" si="6"/>
        <v>OK</v>
      </c>
      <c r="K92" s="266"/>
      <c r="L92" s="274">
        <v>1064046</v>
      </c>
      <c r="M92" s="271" t="s">
        <v>762</v>
      </c>
      <c r="N92" s="272" t="s">
        <v>763</v>
      </c>
      <c r="O92" s="273" t="s">
        <v>545</v>
      </c>
      <c r="P92" s="273" t="s">
        <v>2051</v>
      </c>
      <c r="Q92" s="261" t="s">
        <v>1622</v>
      </c>
      <c r="R92" s="272" t="s">
        <v>763</v>
      </c>
      <c r="S92" s="273" t="s">
        <v>545</v>
      </c>
      <c r="T92" s="273" t="s">
        <v>2051</v>
      </c>
    </row>
    <row r="93" spans="2:21" ht="21.75" customHeight="1">
      <c r="B93" s="267">
        <v>89</v>
      </c>
      <c r="C93" s="268" t="s">
        <v>321</v>
      </c>
      <c r="D93" s="267">
        <v>89</v>
      </c>
      <c r="E93" s="258" t="s">
        <v>764</v>
      </c>
      <c r="F93" s="258">
        <f t="shared" si="5"/>
        <v>1210228</v>
      </c>
      <c r="G93" s="258" t="s">
        <v>765</v>
      </c>
      <c r="H93" s="258" t="s">
        <v>765</v>
      </c>
      <c r="I93" s="269" t="str">
        <f t="shared" si="4"/>
        <v>OK</v>
      </c>
      <c r="J93" s="269" t="str">
        <f t="shared" si="6"/>
        <v>OK</v>
      </c>
      <c r="K93" s="266"/>
      <c r="L93" s="274">
        <v>1064040</v>
      </c>
      <c r="M93" s="271" t="s">
        <v>766</v>
      </c>
      <c r="N93" s="272" t="s">
        <v>767</v>
      </c>
      <c r="O93" s="273" t="s">
        <v>768</v>
      </c>
      <c r="P93" s="273" t="s">
        <v>769</v>
      </c>
      <c r="Q93" s="261" t="s">
        <v>1622</v>
      </c>
      <c r="R93" s="272" t="s">
        <v>767</v>
      </c>
      <c r="S93" s="273" t="s">
        <v>768</v>
      </c>
      <c r="T93" s="273" t="s">
        <v>769</v>
      </c>
      <c r="U93" s="252">
        <v>1</v>
      </c>
    </row>
    <row r="94" spans="2:21" ht="21.75" customHeight="1">
      <c r="B94" s="267">
        <v>90</v>
      </c>
      <c r="C94" s="268" t="s">
        <v>323</v>
      </c>
      <c r="D94" s="267">
        <v>90</v>
      </c>
      <c r="E94" s="258" t="s">
        <v>770</v>
      </c>
      <c r="F94" s="258">
        <f t="shared" si="5"/>
        <v>1210229</v>
      </c>
      <c r="G94" s="258" t="s">
        <v>771</v>
      </c>
      <c r="H94" s="258" t="s">
        <v>771</v>
      </c>
      <c r="I94" s="269" t="str">
        <f t="shared" si="4"/>
        <v>OK</v>
      </c>
      <c r="J94" s="269" t="str">
        <f t="shared" si="6"/>
        <v>OK</v>
      </c>
      <c r="K94" s="266"/>
      <c r="L94" s="274">
        <v>1059288</v>
      </c>
      <c r="M94" s="271" t="s">
        <v>2020</v>
      </c>
      <c r="N94" s="272" t="s">
        <v>2037</v>
      </c>
      <c r="O94" s="273" t="s">
        <v>545</v>
      </c>
      <c r="P94" s="273" t="s">
        <v>1885</v>
      </c>
      <c r="Q94" s="261" t="s">
        <v>1622</v>
      </c>
      <c r="R94" s="272" t="s">
        <v>2037</v>
      </c>
      <c r="S94" s="273" t="s">
        <v>545</v>
      </c>
      <c r="T94" s="273" t="s">
        <v>1885</v>
      </c>
    </row>
    <row r="95" spans="2:21" ht="21.75" customHeight="1">
      <c r="B95" s="267">
        <v>91</v>
      </c>
      <c r="C95" s="268" t="s">
        <v>330</v>
      </c>
      <c r="D95" s="267">
        <v>91</v>
      </c>
      <c r="E95" s="258" t="s">
        <v>772</v>
      </c>
      <c r="F95" s="258">
        <f t="shared" si="5"/>
        <v>1210230</v>
      </c>
      <c r="G95" s="258" t="s">
        <v>773</v>
      </c>
      <c r="H95" s="258" t="s">
        <v>773</v>
      </c>
      <c r="I95" s="269" t="str">
        <f t="shared" si="4"/>
        <v>OK</v>
      </c>
      <c r="J95" s="269" t="str">
        <f t="shared" si="6"/>
        <v>OK</v>
      </c>
      <c r="K95" s="266"/>
      <c r="L95" s="274">
        <v>1063848</v>
      </c>
      <c r="M95" s="271" t="s">
        <v>774</v>
      </c>
      <c r="N95" s="272" t="s">
        <v>775</v>
      </c>
      <c r="O95" s="273" t="s">
        <v>545</v>
      </c>
      <c r="P95" s="273" t="s">
        <v>776</v>
      </c>
      <c r="Q95" s="261" t="s">
        <v>1622</v>
      </c>
      <c r="R95" s="272" t="s">
        <v>775</v>
      </c>
      <c r="S95" s="273" t="s">
        <v>545</v>
      </c>
      <c r="T95" s="273" t="s">
        <v>776</v>
      </c>
    </row>
    <row r="96" spans="2:21" ht="21.75" customHeight="1">
      <c r="B96" s="267">
        <v>92</v>
      </c>
      <c r="C96" s="268" t="s">
        <v>316</v>
      </c>
      <c r="D96" s="267">
        <v>92</v>
      </c>
      <c r="E96" s="258" t="s">
        <v>777</v>
      </c>
      <c r="F96" s="258">
        <f t="shared" si="5"/>
        <v>1210231</v>
      </c>
      <c r="G96" s="258" t="s">
        <v>778</v>
      </c>
      <c r="H96" s="258" t="s">
        <v>778</v>
      </c>
      <c r="I96" s="269" t="str">
        <f t="shared" si="4"/>
        <v>OK</v>
      </c>
      <c r="J96" s="269" t="str">
        <f t="shared" si="6"/>
        <v>OK</v>
      </c>
      <c r="K96" s="266"/>
      <c r="L96" s="274">
        <v>1064193</v>
      </c>
      <c r="M96" s="271" t="s">
        <v>779</v>
      </c>
      <c r="N96" s="272" t="s">
        <v>780</v>
      </c>
      <c r="O96" s="273" t="s">
        <v>545</v>
      </c>
      <c r="P96" s="273" t="s">
        <v>781</v>
      </c>
      <c r="Q96" s="261" t="s">
        <v>1622</v>
      </c>
      <c r="R96" s="272" t="s">
        <v>780</v>
      </c>
      <c r="S96" s="273" t="s">
        <v>545</v>
      </c>
      <c r="T96" s="273" t="s">
        <v>781</v>
      </c>
      <c r="U96" s="252">
        <v>1</v>
      </c>
    </row>
    <row r="97" spans="2:21" ht="21.75" customHeight="1">
      <c r="B97" s="267">
        <v>93</v>
      </c>
      <c r="C97" s="268" t="s">
        <v>324</v>
      </c>
      <c r="D97" s="267">
        <v>93</v>
      </c>
      <c r="E97" s="258" t="s">
        <v>782</v>
      </c>
      <c r="F97" s="258">
        <f t="shared" si="5"/>
        <v>1210232</v>
      </c>
      <c r="G97" s="258" t="s">
        <v>783</v>
      </c>
      <c r="H97" s="258" t="s">
        <v>783</v>
      </c>
      <c r="I97" s="269" t="str">
        <f t="shared" si="4"/>
        <v>OK</v>
      </c>
      <c r="J97" s="269" t="str">
        <f t="shared" si="6"/>
        <v>OK</v>
      </c>
      <c r="K97" s="266"/>
      <c r="L97" s="274">
        <v>1063669</v>
      </c>
      <c r="M97" s="271" t="s">
        <v>1650</v>
      </c>
      <c r="N97" s="272" t="s">
        <v>784</v>
      </c>
      <c r="O97" s="273" t="s">
        <v>545</v>
      </c>
      <c r="P97" s="273" t="s">
        <v>743</v>
      </c>
      <c r="Q97" s="261" t="s">
        <v>1622</v>
      </c>
      <c r="R97" s="272" t="s">
        <v>784</v>
      </c>
      <c r="S97" s="273" t="s">
        <v>545</v>
      </c>
      <c r="T97" s="273" t="s">
        <v>743</v>
      </c>
    </row>
    <row r="98" spans="2:21" ht="21.75" customHeight="1">
      <c r="B98" s="267">
        <v>94</v>
      </c>
      <c r="C98" s="268" t="s">
        <v>331</v>
      </c>
      <c r="D98" s="267">
        <v>94</v>
      </c>
      <c r="E98" s="258" t="s">
        <v>785</v>
      </c>
      <c r="F98" s="258">
        <f t="shared" si="5"/>
        <v>1210233</v>
      </c>
      <c r="G98" s="258" t="s">
        <v>786</v>
      </c>
      <c r="H98" s="258" t="s">
        <v>786</v>
      </c>
      <c r="I98" s="269" t="str">
        <f t="shared" si="4"/>
        <v>OK</v>
      </c>
      <c r="J98" s="269" t="str">
        <f t="shared" si="6"/>
        <v>OK</v>
      </c>
      <c r="K98" s="266"/>
      <c r="L98" s="274">
        <v>1064016</v>
      </c>
      <c r="M98" s="271" t="s">
        <v>570</v>
      </c>
      <c r="N98" s="272" t="s">
        <v>571</v>
      </c>
      <c r="O98" s="273" t="s">
        <v>411</v>
      </c>
      <c r="P98" s="273" t="s">
        <v>572</v>
      </c>
      <c r="Q98" s="261" t="s">
        <v>1622</v>
      </c>
      <c r="R98" s="272" t="s">
        <v>571</v>
      </c>
      <c r="S98" s="273" t="s">
        <v>411</v>
      </c>
      <c r="T98" s="273" t="s">
        <v>572</v>
      </c>
    </row>
    <row r="99" spans="2:21" ht="21.75" customHeight="1">
      <c r="B99" s="267">
        <v>95</v>
      </c>
      <c r="C99" s="268" t="s">
        <v>338</v>
      </c>
      <c r="D99" s="267">
        <v>95</v>
      </c>
      <c r="E99" s="258" t="s">
        <v>787</v>
      </c>
      <c r="F99" s="258">
        <f t="shared" si="5"/>
        <v>1210234</v>
      </c>
      <c r="G99" s="258" t="s">
        <v>788</v>
      </c>
      <c r="H99" s="258" t="s">
        <v>788</v>
      </c>
      <c r="I99" s="269" t="str">
        <f t="shared" si="4"/>
        <v>OK</v>
      </c>
      <c r="J99" s="269" t="str">
        <f t="shared" si="6"/>
        <v>OK</v>
      </c>
      <c r="K99" s="266"/>
      <c r="L99" s="274">
        <v>1064250</v>
      </c>
      <c r="M99" s="271" t="s">
        <v>789</v>
      </c>
      <c r="N99" s="272" t="s">
        <v>2038</v>
      </c>
      <c r="O99" s="273" t="s">
        <v>545</v>
      </c>
      <c r="P99" s="273" t="s">
        <v>2052</v>
      </c>
      <c r="Q99" s="261" t="s">
        <v>1622</v>
      </c>
      <c r="R99" s="272" t="s">
        <v>2038</v>
      </c>
      <c r="S99" s="273" t="s">
        <v>545</v>
      </c>
      <c r="T99" s="273" t="s">
        <v>2052</v>
      </c>
    </row>
    <row r="100" spans="2:21" ht="21.75" customHeight="1">
      <c r="B100" s="267">
        <v>96</v>
      </c>
      <c r="C100" s="268" t="s">
        <v>362</v>
      </c>
      <c r="D100" s="267">
        <v>96</v>
      </c>
      <c r="E100" s="258" t="s">
        <v>790</v>
      </c>
      <c r="F100" s="258">
        <f t="shared" si="5"/>
        <v>1210235</v>
      </c>
      <c r="G100" s="258" t="s">
        <v>791</v>
      </c>
      <c r="H100" s="258" t="s">
        <v>791</v>
      </c>
      <c r="I100" s="269" t="str">
        <f t="shared" si="4"/>
        <v>OK</v>
      </c>
      <c r="J100" s="269" t="str">
        <f t="shared" si="6"/>
        <v>OK</v>
      </c>
      <c r="K100" s="266"/>
      <c r="L100" s="274">
        <v>1074833</v>
      </c>
      <c r="M100" s="271" t="s">
        <v>2021</v>
      </c>
      <c r="N100" s="272" t="s">
        <v>1553</v>
      </c>
      <c r="O100" s="273" t="s">
        <v>545</v>
      </c>
      <c r="P100" s="273" t="s">
        <v>1554</v>
      </c>
      <c r="Q100" s="261" t="s">
        <v>1622</v>
      </c>
      <c r="R100" s="272" t="s">
        <v>1553</v>
      </c>
      <c r="S100" s="273" t="s">
        <v>545</v>
      </c>
      <c r="T100" s="273" t="s">
        <v>1554</v>
      </c>
    </row>
    <row r="101" spans="2:21" ht="21.75" customHeight="1">
      <c r="B101" s="267">
        <v>97</v>
      </c>
      <c r="C101" s="268" t="s">
        <v>318</v>
      </c>
      <c r="D101" s="267">
        <v>97</v>
      </c>
      <c r="E101" s="258" t="s">
        <v>792</v>
      </c>
      <c r="F101" s="258">
        <f t="shared" si="5"/>
        <v>1210236</v>
      </c>
      <c r="G101" s="258" t="s">
        <v>793</v>
      </c>
      <c r="H101" s="258" t="s">
        <v>793</v>
      </c>
      <c r="I101" s="269" t="str">
        <f t="shared" ref="I101:I132" si="7">IF(COUNTIF($G$5:$G$341,G101)=1,"OK","重複あり！")</f>
        <v>OK</v>
      </c>
      <c r="J101" s="269" t="str">
        <f t="shared" si="6"/>
        <v>OK</v>
      </c>
      <c r="K101" s="266"/>
      <c r="L101" s="274">
        <v>1059436</v>
      </c>
      <c r="M101" s="271" t="s">
        <v>794</v>
      </c>
      <c r="N101" s="272" t="s">
        <v>795</v>
      </c>
      <c r="O101" s="273" t="s">
        <v>545</v>
      </c>
      <c r="P101" s="273" t="s">
        <v>796</v>
      </c>
      <c r="Q101" s="261" t="s">
        <v>1622</v>
      </c>
      <c r="R101" s="272" t="s">
        <v>795</v>
      </c>
      <c r="S101" s="273" t="s">
        <v>545</v>
      </c>
      <c r="T101" s="273" t="s">
        <v>796</v>
      </c>
    </row>
    <row r="102" spans="2:21" ht="21.75" customHeight="1">
      <c r="B102" s="267">
        <v>98</v>
      </c>
      <c r="C102" s="268" t="s">
        <v>1745</v>
      </c>
      <c r="D102" s="267">
        <v>98</v>
      </c>
      <c r="E102" s="258" t="s">
        <v>797</v>
      </c>
      <c r="F102" s="258">
        <f t="shared" si="5"/>
        <v>1210542</v>
      </c>
      <c r="G102" s="258" t="s">
        <v>798</v>
      </c>
      <c r="H102" s="258" t="s">
        <v>798</v>
      </c>
      <c r="I102" s="269" t="str">
        <f t="shared" si="7"/>
        <v>OK</v>
      </c>
      <c r="J102" s="269" t="str">
        <f t="shared" si="6"/>
        <v>OK</v>
      </c>
      <c r="K102" s="266"/>
      <c r="L102" s="274">
        <v>1065968</v>
      </c>
      <c r="M102" s="271" t="s">
        <v>799</v>
      </c>
      <c r="N102" s="272" t="s">
        <v>800</v>
      </c>
      <c r="O102" s="273" t="s">
        <v>693</v>
      </c>
      <c r="P102" s="273" t="s">
        <v>801</v>
      </c>
      <c r="Q102" s="261" t="s">
        <v>1622</v>
      </c>
      <c r="R102" s="272" t="s">
        <v>800</v>
      </c>
      <c r="S102" s="273" t="s">
        <v>693</v>
      </c>
      <c r="T102" s="273" t="s">
        <v>801</v>
      </c>
      <c r="U102" s="252">
        <v>1</v>
      </c>
    </row>
    <row r="103" spans="2:21" ht="21.75" customHeight="1">
      <c r="B103" s="267">
        <v>99</v>
      </c>
      <c r="C103" s="284" t="s">
        <v>1746</v>
      </c>
      <c r="D103" s="267">
        <v>99</v>
      </c>
      <c r="E103" s="258" t="s">
        <v>802</v>
      </c>
      <c r="F103" s="258">
        <f t="shared" si="5"/>
        <v>1210328</v>
      </c>
      <c r="G103" s="258" t="s">
        <v>803</v>
      </c>
      <c r="H103" s="258" t="s">
        <v>803</v>
      </c>
      <c r="I103" s="269" t="str">
        <f t="shared" si="7"/>
        <v>OK</v>
      </c>
      <c r="J103" s="269" t="str">
        <f t="shared" si="6"/>
        <v>OK</v>
      </c>
      <c r="K103" s="266"/>
      <c r="L103" s="274">
        <v>1066600</v>
      </c>
      <c r="M103" s="271" t="s">
        <v>804</v>
      </c>
      <c r="N103" s="272" t="s">
        <v>805</v>
      </c>
      <c r="O103" s="273" t="s">
        <v>411</v>
      </c>
      <c r="P103" s="273" t="s">
        <v>806</v>
      </c>
      <c r="Q103" s="261" t="s">
        <v>1622</v>
      </c>
      <c r="R103" s="272" t="s">
        <v>805</v>
      </c>
      <c r="S103" s="273" t="s">
        <v>411</v>
      </c>
      <c r="T103" s="273" t="s">
        <v>806</v>
      </c>
    </row>
    <row r="104" spans="2:21" ht="21.75" customHeight="1">
      <c r="B104" s="267">
        <v>100</v>
      </c>
      <c r="C104" s="284" t="s">
        <v>1747</v>
      </c>
      <c r="D104" s="267">
        <v>100</v>
      </c>
      <c r="E104" s="258" t="s">
        <v>807</v>
      </c>
      <c r="F104" s="258">
        <f t="shared" si="5"/>
        <v>1210332</v>
      </c>
      <c r="G104" s="258" t="s">
        <v>808</v>
      </c>
      <c r="H104" s="258" t="s">
        <v>808</v>
      </c>
      <c r="I104" s="269" t="str">
        <f t="shared" si="7"/>
        <v>OK</v>
      </c>
      <c r="J104" s="269" t="str">
        <f t="shared" si="6"/>
        <v>OK</v>
      </c>
      <c r="K104" s="266"/>
      <c r="L104" s="274">
        <v>1061825</v>
      </c>
      <c r="M104" s="271" t="s">
        <v>1649</v>
      </c>
      <c r="N104" s="272" t="s">
        <v>734</v>
      </c>
      <c r="O104" s="273" t="s">
        <v>545</v>
      </c>
      <c r="P104" s="273" t="s">
        <v>735</v>
      </c>
      <c r="Q104" s="261" t="s">
        <v>1622</v>
      </c>
      <c r="R104" s="272" t="s">
        <v>734</v>
      </c>
      <c r="S104" s="273" t="s">
        <v>545</v>
      </c>
      <c r="T104" s="273" t="s">
        <v>735</v>
      </c>
      <c r="U104" s="252">
        <v>1</v>
      </c>
    </row>
    <row r="105" spans="2:21" ht="21.75" customHeight="1">
      <c r="B105" s="267">
        <v>101</v>
      </c>
      <c r="C105" s="284" t="s">
        <v>1748</v>
      </c>
      <c r="D105" s="267">
        <v>101</v>
      </c>
      <c r="E105" s="258" t="s">
        <v>809</v>
      </c>
      <c r="F105" s="258">
        <f t="shared" si="5"/>
        <v>1210333</v>
      </c>
      <c r="G105" s="258" t="s">
        <v>810</v>
      </c>
      <c r="H105" s="258" t="s">
        <v>810</v>
      </c>
      <c r="I105" s="269" t="str">
        <f t="shared" si="7"/>
        <v>OK</v>
      </c>
      <c r="J105" s="269" t="str">
        <f t="shared" si="6"/>
        <v>OK</v>
      </c>
      <c r="K105" s="266"/>
      <c r="L105" s="274">
        <v>1065085</v>
      </c>
      <c r="M105" s="271" t="s">
        <v>811</v>
      </c>
      <c r="N105" s="272" t="s">
        <v>812</v>
      </c>
      <c r="O105" s="273" t="s">
        <v>545</v>
      </c>
      <c r="P105" s="273" t="s">
        <v>1500</v>
      </c>
      <c r="Q105" s="261" t="s">
        <v>1622</v>
      </c>
      <c r="R105" s="272" t="s">
        <v>812</v>
      </c>
      <c r="S105" s="273" t="s">
        <v>545</v>
      </c>
      <c r="T105" s="273" t="s">
        <v>1500</v>
      </c>
    </row>
    <row r="106" spans="2:21" ht="21.75" customHeight="1">
      <c r="B106" s="267">
        <v>102</v>
      </c>
      <c r="C106" s="284" t="s">
        <v>1749</v>
      </c>
      <c r="D106" s="267">
        <v>102</v>
      </c>
      <c r="E106" s="258" t="s">
        <v>813</v>
      </c>
      <c r="F106" s="258">
        <f t="shared" si="5"/>
        <v>1210334</v>
      </c>
      <c r="G106" s="258" t="s">
        <v>814</v>
      </c>
      <c r="H106" s="258" t="s">
        <v>814</v>
      </c>
      <c r="I106" s="269" t="str">
        <f t="shared" si="7"/>
        <v>OK</v>
      </c>
      <c r="J106" s="269" t="str">
        <f t="shared" si="6"/>
        <v>OK</v>
      </c>
      <c r="K106" s="266"/>
      <c r="L106" s="274">
        <v>1065085</v>
      </c>
      <c r="M106" s="271" t="s">
        <v>811</v>
      </c>
      <c r="N106" s="272" t="s">
        <v>812</v>
      </c>
      <c r="O106" s="273" t="s">
        <v>545</v>
      </c>
      <c r="P106" s="273" t="s">
        <v>1500</v>
      </c>
      <c r="Q106" s="261" t="s">
        <v>1622</v>
      </c>
      <c r="R106" s="272" t="s">
        <v>812</v>
      </c>
      <c r="S106" s="273" t="s">
        <v>545</v>
      </c>
      <c r="T106" s="273" t="s">
        <v>1500</v>
      </c>
      <c r="U106" s="252">
        <v>1</v>
      </c>
    </row>
    <row r="107" spans="2:21" ht="21.75" customHeight="1">
      <c r="B107" s="267">
        <v>103</v>
      </c>
      <c r="C107" s="284" t="s">
        <v>1750</v>
      </c>
      <c r="D107" s="267">
        <v>103</v>
      </c>
      <c r="E107" s="258" t="s">
        <v>815</v>
      </c>
      <c r="F107" s="258">
        <f t="shared" si="5"/>
        <v>1210335</v>
      </c>
      <c r="G107" s="258" t="s">
        <v>816</v>
      </c>
      <c r="H107" s="258" t="s">
        <v>816</v>
      </c>
      <c r="I107" s="269" t="str">
        <f t="shared" si="7"/>
        <v>OK</v>
      </c>
      <c r="J107" s="269" t="str">
        <f t="shared" si="6"/>
        <v>OK</v>
      </c>
      <c r="K107" s="266"/>
      <c r="L107" s="274">
        <v>1066516</v>
      </c>
      <c r="M107" s="271" t="s">
        <v>1652</v>
      </c>
      <c r="N107" s="272" t="s">
        <v>817</v>
      </c>
      <c r="O107" s="273" t="s">
        <v>545</v>
      </c>
      <c r="P107" s="273" t="s">
        <v>818</v>
      </c>
      <c r="Q107" s="261" t="s">
        <v>1622</v>
      </c>
      <c r="R107" s="272" t="s">
        <v>817</v>
      </c>
      <c r="S107" s="273" t="s">
        <v>545</v>
      </c>
      <c r="T107" s="273" t="s">
        <v>818</v>
      </c>
    </row>
    <row r="108" spans="2:21" ht="21.75" customHeight="1">
      <c r="B108" s="267">
        <v>104</v>
      </c>
      <c r="C108" s="284" t="s">
        <v>1751</v>
      </c>
      <c r="D108" s="267">
        <v>104</v>
      </c>
      <c r="E108" s="258" t="s">
        <v>819</v>
      </c>
      <c r="F108" s="258">
        <f t="shared" si="5"/>
        <v>1210336</v>
      </c>
      <c r="G108" s="258" t="s">
        <v>820</v>
      </c>
      <c r="H108" s="258" t="s">
        <v>820</v>
      </c>
      <c r="I108" s="269" t="str">
        <f t="shared" si="7"/>
        <v>OK</v>
      </c>
      <c r="J108" s="269" t="str">
        <f t="shared" si="6"/>
        <v>OK</v>
      </c>
      <c r="K108" s="266"/>
      <c r="L108" s="274">
        <v>1059654</v>
      </c>
      <c r="M108" s="271" t="s">
        <v>821</v>
      </c>
      <c r="N108" s="272" t="s">
        <v>822</v>
      </c>
      <c r="O108" s="273" t="s">
        <v>545</v>
      </c>
      <c r="P108" s="278" t="s">
        <v>2062</v>
      </c>
      <c r="Q108" s="261" t="s">
        <v>1622</v>
      </c>
      <c r="R108" s="272" t="s">
        <v>822</v>
      </c>
      <c r="S108" s="273" t="s">
        <v>545</v>
      </c>
      <c r="T108" s="278" t="s">
        <v>2054</v>
      </c>
    </row>
    <row r="109" spans="2:21" ht="21.75" customHeight="1">
      <c r="B109" s="267">
        <v>105</v>
      </c>
      <c r="C109" s="284" t="s">
        <v>1752</v>
      </c>
      <c r="D109" s="267">
        <v>105</v>
      </c>
      <c r="E109" s="258" t="s">
        <v>823</v>
      </c>
      <c r="F109" s="258">
        <f t="shared" si="5"/>
        <v>1210400</v>
      </c>
      <c r="G109" s="258" t="s">
        <v>824</v>
      </c>
      <c r="H109" s="258" t="s">
        <v>824</v>
      </c>
      <c r="I109" s="269" t="str">
        <f t="shared" si="7"/>
        <v>OK</v>
      </c>
      <c r="J109" s="269" t="str">
        <f t="shared" si="6"/>
        <v>OK</v>
      </c>
      <c r="K109" s="266"/>
      <c r="L109" s="274">
        <v>1063849</v>
      </c>
      <c r="M109" s="271" t="s">
        <v>1651</v>
      </c>
      <c r="N109" s="272" t="s">
        <v>825</v>
      </c>
      <c r="O109" s="273" t="s">
        <v>545</v>
      </c>
      <c r="P109" s="273" t="s">
        <v>2053</v>
      </c>
      <c r="Q109" s="261" t="s">
        <v>1622</v>
      </c>
      <c r="R109" s="272" t="s">
        <v>825</v>
      </c>
      <c r="S109" s="273" t="s">
        <v>545</v>
      </c>
      <c r="T109" s="273" t="s">
        <v>2053</v>
      </c>
    </row>
    <row r="110" spans="2:21" ht="21.75" customHeight="1">
      <c r="B110" s="267">
        <v>106</v>
      </c>
      <c r="C110" s="284" t="s">
        <v>1753</v>
      </c>
      <c r="D110" s="267">
        <v>106</v>
      </c>
      <c r="E110" s="258" t="s">
        <v>826</v>
      </c>
      <c r="F110" s="258">
        <f t="shared" si="5"/>
        <v>1210344</v>
      </c>
      <c r="G110" s="258" t="s">
        <v>827</v>
      </c>
      <c r="H110" s="258" t="s">
        <v>827</v>
      </c>
      <c r="I110" s="269" t="str">
        <f t="shared" si="7"/>
        <v>OK</v>
      </c>
      <c r="J110" s="269" t="str">
        <f t="shared" si="6"/>
        <v>OK</v>
      </c>
      <c r="K110" s="266"/>
      <c r="L110" s="274">
        <v>1054939</v>
      </c>
      <c r="M110" s="271" t="s">
        <v>1627</v>
      </c>
      <c r="N110" s="272" t="s">
        <v>828</v>
      </c>
      <c r="O110" s="273" t="s">
        <v>550</v>
      </c>
      <c r="P110" s="273" t="s">
        <v>551</v>
      </c>
      <c r="Q110" s="261" t="s">
        <v>1622</v>
      </c>
      <c r="R110" s="272" t="s">
        <v>828</v>
      </c>
      <c r="S110" s="273" t="s">
        <v>550</v>
      </c>
      <c r="T110" s="273" t="s">
        <v>551</v>
      </c>
    </row>
    <row r="111" spans="2:21" ht="21.75" customHeight="1">
      <c r="B111" s="267">
        <v>107</v>
      </c>
      <c r="C111" s="284" t="s">
        <v>1754</v>
      </c>
      <c r="D111" s="267">
        <v>107</v>
      </c>
      <c r="E111" s="258" t="s">
        <v>829</v>
      </c>
      <c r="F111" s="258">
        <f t="shared" si="5"/>
        <v>1210346</v>
      </c>
      <c r="G111" s="258" t="s">
        <v>830</v>
      </c>
      <c r="H111" s="258" t="s">
        <v>830</v>
      </c>
      <c r="I111" s="269" t="str">
        <f t="shared" si="7"/>
        <v>OK</v>
      </c>
      <c r="J111" s="269" t="str">
        <f t="shared" si="6"/>
        <v>OK</v>
      </c>
      <c r="K111" s="266"/>
      <c r="L111" s="274">
        <v>1061825</v>
      </c>
      <c r="M111" s="271" t="s">
        <v>1649</v>
      </c>
      <c r="N111" s="272" t="s">
        <v>734</v>
      </c>
      <c r="O111" s="273" t="s">
        <v>545</v>
      </c>
      <c r="P111" s="273" t="s">
        <v>735</v>
      </c>
      <c r="Q111" s="261" t="s">
        <v>1622</v>
      </c>
      <c r="R111" s="272" t="s">
        <v>734</v>
      </c>
      <c r="S111" s="273" t="s">
        <v>545</v>
      </c>
      <c r="T111" s="273" t="s">
        <v>735</v>
      </c>
      <c r="U111" s="252">
        <v>1</v>
      </c>
    </row>
    <row r="112" spans="2:21" ht="21.75" customHeight="1">
      <c r="B112" s="267">
        <v>108</v>
      </c>
      <c r="C112" s="284" t="s">
        <v>1755</v>
      </c>
      <c r="D112" s="267">
        <v>108</v>
      </c>
      <c r="E112" s="258" t="s">
        <v>831</v>
      </c>
      <c r="F112" s="258">
        <f t="shared" si="5"/>
        <v>1210347</v>
      </c>
      <c r="G112" s="258" t="s">
        <v>832</v>
      </c>
      <c r="H112" s="258" t="s">
        <v>832</v>
      </c>
      <c r="I112" s="269" t="str">
        <f t="shared" si="7"/>
        <v>OK</v>
      </c>
      <c r="J112" s="269" t="str">
        <f t="shared" si="6"/>
        <v>OK</v>
      </c>
      <c r="K112" s="266"/>
      <c r="L112" s="274">
        <v>1066516</v>
      </c>
      <c r="M112" s="271" t="s">
        <v>1652</v>
      </c>
      <c r="N112" s="272" t="s">
        <v>817</v>
      </c>
      <c r="O112" s="273" t="s">
        <v>545</v>
      </c>
      <c r="P112" s="273" t="s">
        <v>818</v>
      </c>
      <c r="Q112" s="261" t="s">
        <v>1622</v>
      </c>
      <c r="R112" s="272" t="s">
        <v>817</v>
      </c>
      <c r="S112" s="273" t="s">
        <v>545</v>
      </c>
      <c r="T112" s="273" t="s">
        <v>818</v>
      </c>
    </row>
    <row r="113" spans="2:22" ht="21.75" customHeight="1">
      <c r="B113" s="267">
        <v>109</v>
      </c>
      <c r="C113" s="284" t="s">
        <v>1756</v>
      </c>
      <c r="D113" s="267">
        <v>109</v>
      </c>
      <c r="E113" s="258" t="s">
        <v>833</v>
      </c>
      <c r="F113" s="258">
        <f t="shared" si="5"/>
        <v>1210348</v>
      </c>
      <c r="G113" s="258" t="s">
        <v>834</v>
      </c>
      <c r="H113" s="258" t="s">
        <v>834</v>
      </c>
      <c r="I113" s="269" t="str">
        <f t="shared" si="7"/>
        <v>OK</v>
      </c>
      <c r="J113" s="269" t="str">
        <f t="shared" si="6"/>
        <v>OK</v>
      </c>
      <c r="K113" s="266"/>
      <c r="L113" s="274">
        <v>1064019</v>
      </c>
      <c r="M113" s="271" t="s">
        <v>1653</v>
      </c>
      <c r="N113" s="272" t="s">
        <v>835</v>
      </c>
      <c r="O113" s="273" t="s">
        <v>545</v>
      </c>
      <c r="P113" s="273" t="s">
        <v>836</v>
      </c>
      <c r="Q113" s="261" t="s">
        <v>1622</v>
      </c>
      <c r="R113" s="272" t="s">
        <v>835</v>
      </c>
      <c r="S113" s="273" t="s">
        <v>545</v>
      </c>
      <c r="T113" s="273" t="s">
        <v>836</v>
      </c>
      <c r="U113" s="252">
        <v>1</v>
      </c>
    </row>
    <row r="114" spans="2:22" ht="21.75" customHeight="1">
      <c r="B114" s="267">
        <v>110</v>
      </c>
      <c r="C114" s="284" t="s">
        <v>1757</v>
      </c>
      <c r="D114" s="267">
        <v>110</v>
      </c>
      <c r="E114" s="258" t="s">
        <v>837</v>
      </c>
      <c r="F114" s="258">
        <f t="shared" si="5"/>
        <v>1210352</v>
      </c>
      <c r="G114" s="258" t="s">
        <v>838</v>
      </c>
      <c r="H114" s="258" t="s">
        <v>838</v>
      </c>
      <c r="I114" s="269" t="str">
        <f t="shared" si="7"/>
        <v>OK</v>
      </c>
      <c r="J114" s="269" t="str">
        <f t="shared" si="6"/>
        <v>OK</v>
      </c>
      <c r="K114" s="266"/>
      <c r="L114" s="274">
        <v>1049868</v>
      </c>
      <c r="M114" s="271" t="s">
        <v>839</v>
      </c>
      <c r="N114" s="272" t="s">
        <v>840</v>
      </c>
      <c r="O114" s="273" t="s">
        <v>545</v>
      </c>
      <c r="P114" s="273" t="s">
        <v>841</v>
      </c>
      <c r="Q114" s="261" t="s">
        <v>1622</v>
      </c>
      <c r="R114" s="272" t="s">
        <v>840</v>
      </c>
      <c r="S114" s="273" t="s">
        <v>545</v>
      </c>
      <c r="T114" s="273" t="s">
        <v>841</v>
      </c>
      <c r="U114" s="252">
        <v>1</v>
      </c>
    </row>
    <row r="115" spans="2:22" ht="21.75" customHeight="1">
      <c r="B115" s="267">
        <v>111</v>
      </c>
      <c r="C115" s="284" t="s">
        <v>371</v>
      </c>
      <c r="D115" s="267">
        <v>111</v>
      </c>
      <c r="E115" s="258" t="s">
        <v>842</v>
      </c>
      <c r="F115" s="258">
        <f t="shared" si="5"/>
        <v>1210353</v>
      </c>
      <c r="G115" s="258" t="s">
        <v>843</v>
      </c>
      <c r="H115" s="258" t="s">
        <v>843</v>
      </c>
      <c r="I115" s="269" t="str">
        <f t="shared" si="7"/>
        <v>OK</v>
      </c>
      <c r="J115" s="269" t="str">
        <f t="shared" si="6"/>
        <v>OK</v>
      </c>
      <c r="K115" s="266"/>
      <c r="L115" s="274">
        <v>1064766</v>
      </c>
      <c r="M115" s="271" t="s">
        <v>1654</v>
      </c>
      <c r="N115" s="272" t="s">
        <v>844</v>
      </c>
      <c r="O115" s="273" t="s">
        <v>545</v>
      </c>
      <c r="P115" s="273" t="s">
        <v>845</v>
      </c>
      <c r="Q115" s="261" t="s">
        <v>1622</v>
      </c>
      <c r="R115" s="272" t="s">
        <v>844</v>
      </c>
      <c r="S115" s="273" t="s">
        <v>545</v>
      </c>
      <c r="T115" s="273" t="s">
        <v>845</v>
      </c>
      <c r="U115" s="252">
        <v>1</v>
      </c>
    </row>
    <row r="116" spans="2:22" ht="21.75" customHeight="1">
      <c r="B116" s="267">
        <v>112</v>
      </c>
      <c r="C116" s="284" t="s">
        <v>2228</v>
      </c>
      <c r="D116" s="267">
        <v>112</v>
      </c>
      <c r="E116" s="258" t="s">
        <v>846</v>
      </c>
      <c r="F116" s="258">
        <f t="shared" si="5"/>
        <v>1210401</v>
      </c>
      <c r="G116" s="258" t="s">
        <v>847</v>
      </c>
      <c r="H116" s="258" t="s">
        <v>847</v>
      </c>
      <c r="I116" s="269" t="str">
        <f t="shared" si="7"/>
        <v>OK</v>
      </c>
      <c r="J116" s="269" t="str">
        <f t="shared" si="6"/>
        <v>OK</v>
      </c>
      <c r="K116" s="266"/>
      <c r="L116" s="274">
        <v>1075222</v>
      </c>
      <c r="M116" s="271" t="s">
        <v>2022</v>
      </c>
      <c r="N116" s="272" t="s">
        <v>2039</v>
      </c>
      <c r="O116" s="273" t="s">
        <v>545</v>
      </c>
      <c r="P116" s="273" t="s">
        <v>848</v>
      </c>
      <c r="Q116" s="261" t="s">
        <v>1622</v>
      </c>
      <c r="R116" s="272" t="s">
        <v>2039</v>
      </c>
      <c r="S116" s="273" t="s">
        <v>545</v>
      </c>
      <c r="T116" s="273" t="s">
        <v>2217</v>
      </c>
      <c r="U116" s="252">
        <v>1</v>
      </c>
    </row>
    <row r="117" spans="2:22" ht="21.75" customHeight="1">
      <c r="B117" s="267">
        <v>113</v>
      </c>
      <c r="C117" s="284" t="s">
        <v>365</v>
      </c>
      <c r="D117" s="267">
        <v>113</v>
      </c>
      <c r="E117" s="258" t="s">
        <v>849</v>
      </c>
      <c r="F117" s="258">
        <f t="shared" si="5"/>
        <v>1210355</v>
      </c>
      <c r="G117" s="258" t="s">
        <v>850</v>
      </c>
      <c r="H117" s="258" t="s">
        <v>850</v>
      </c>
      <c r="I117" s="269" t="str">
        <f t="shared" si="7"/>
        <v>OK</v>
      </c>
      <c r="J117" s="269" t="str">
        <f t="shared" si="6"/>
        <v>OK</v>
      </c>
      <c r="K117" s="266"/>
      <c r="L117" s="274">
        <v>1041410</v>
      </c>
      <c r="M117" s="271" t="s">
        <v>527</v>
      </c>
      <c r="N117" s="272" t="s">
        <v>528</v>
      </c>
      <c r="O117" s="273" t="s">
        <v>411</v>
      </c>
      <c r="P117" s="273" t="s">
        <v>529</v>
      </c>
      <c r="Q117" s="261" t="s">
        <v>1622</v>
      </c>
      <c r="R117" s="272" t="s">
        <v>528</v>
      </c>
      <c r="S117" s="273" t="s">
        <v>411</v>
      </c>
      <c r="T117" s="273" t="s">
        <v>529</v>
      </c>
    </row>
    <row r="118" spans="2:22" ht="21.75" customHeight="1">
      <c r="B118" s="267">
        <v>114</v>
      </c>
      <c r="C118" s="284" t="s">
        <v>1758</v>
      </c>
      <c r="D118" s="267">
        <v>114</v>
      </c>
      <c r="E118" s="258" t="s">
        <v>851</v>
      </c>
      <c r="F118" s="258">
        <f t="shared" si="5"/>
        <v>1210494</v>
      </c>
      <c r="G118" s="258" t="s">
        <v>852</v>
      </c>
      <c r="H118" s="258" t="s">
        <v>852</v>
      </c>
      <c r="I118" s="269" t="str">
        <f t="shared" si="7"/>
        <v>OK</v>
      </c>
      <c r="J118" s="269" t="str">
        <f t="shared" si="6"/>
        <v>OK</v>
      </c>
      <c r="K118" s="266"/>
      <c r="L118" s="274">
        <v>1017501</v>
      </c>
      <c r="M118" s="271" t="s">
        <v>500</v>
      </c>
      <c r="N118" s="272" t="s">
        <v>853</v>
      </c>
      <c r="O118" s="273" t="s">
        <v>411</v>
      </c>
      <c r="P118" s="273" t="s">
        <v>502</v>
      </c>
      <c r="Q118" s="261" t="s">
        <v>1622</v>
      </c>
      <c r="R118" s="272" t="s">
        <v>853</v>
      </c>
      <c r="S118" s="273" t="s">
        <v>411</v>
      </c>
      <c r="T118" s="273" t="s">
        <v>502</v>
      </c>
    </row>
    <row r="119" spans="2:22" ht="21.75" customHeight="1">
      <c r="B119" s="267">
        <v>115</v>
      </c>
      <c r="C119" s="284" t="s">
        <v>1759</v>
      </c>
      <c r="D119" s="267">
        <v>115</v>
      </c>
      <c r="E119" s="258" t="s">
        <v>854</v>
      </c>
      <c r="F119" s="258">
        <f t="shared" si="5"/>
        <v>1210495</v>
      </c>
      <c r="G119" s="258" t="s">
        <v>855</v>
      </c>
      <c r="H119" s="258" t="s">
        <v>855</v>
      </c>
      <c r="I119" s="269" t="str">
        <f t="shared" si="7"/>
        <v>OK</v>
      </c>
      <c r="J119" s="269" t="str">
        <f t="shared" si="6"/>
        <v>OK</v>
      </c>
      <c r="K119" s="266"/>
      <c r="L119" s="277">
        <v>1066516</v>
      </c>
      <c r="M119" s="271" t="s">
        <v>1652</v>
      </c>
      <c r="N119" s="272" t="s">
        <v>817</v>
      </c>
      <c r="O119" s="273" t="s">
        <v>545</v>
      </c>
      <c r="P119" s="273" t="s">
        <v>818</v>
      </c>
      <c r="Q119" s="261" t="s">
        <v>1622</v>
      </c>
      <c r="R119" s="272" t="s">
        <v>817</v>
      </c>
      <c r="S119" s="273" t="s">
        <v>545</v>
      </c>
      <c r="T119" s="273" t="s">
        <v>818</v>
      </c>
    </row>
    <row r="120" spans="2:22" ht="21.75" customHeight="1">
      <c r="B120" s="267">
        <v>116</v>
      </c>
      <c r="C120" s="284" t="s">
        <v>1760</v>
      </c>
      <c r="D120" s="267">
        <v>116</v>
      </c>
      <c r="E120" s="258" t="s">
        <v>856</v>
      </c>
      <c r="F120" s="258">
        <f t="shared" si="5"/>
        <v>1210496</v>
      </c>
      <c r="G120" s="258" t="s">
        <v>857</v>
      </c>
      <c r="H120" s="258" t="s">
        <v>857</v>
      </c>
      <c r="I120" s="269" t="str">
        <f t="shared" si="7"/>
        <v>OK</v>
      </c>
      <c r="J120" s="269" t="str">
        <f t="shared" si="6"/>
        <v>OK</v>
      </c>
      <c r="K120" s="266"/>
      <c r="L120" s="277">
        <v>1069378</v>
      </c>
      <c r="M120" s="276" t="s">
        <v>858</v>
      </c>
      <c r="N120" s="268" t="s">
        <v>1899</v>
      </c>
      <c r="O120" s="277" t="s">
        <v>2083</v>
      </c>
      <c r="P120" s="277" t="s">
        <v>2084</v>
      </c>
      <c r="Q120" s="258" t="s">
        <v>2074</v>
      </c>
      <c r="R120" s="268" t="s">
        <v>859</v>
      </c>
      <c r="S120" s="277" t="s">
        <v>1625</v>
      </c>
      <c r="T120" s="273" t="s">
        <v>1655</v>
      </c>
      <c r="U120" s="252">
        <v>1</v>
      </c>
      <c r="V120" s="252" t="s">
        <v>64</v>
      </c>
    </row>
    <row r="121" spans="2:22" ht="21.75" customHeight="1">
      <c r="B121" s="267">
        <v>117</v>
      </c>
      <c r="C121" s="284" t="s">
        <v>1761</v>
      </c>
      <c r="D121" s="267">
        <v>117</v>
      </c>
      <c r="E121" s="258" t="s">
        <v>860</v>
      </c>
      <c r="F121" s="258">
        <f t="shared" si="5"/>
        <v>1210497</v>
      </c>
      <c r="G121" s="258" t="s">
        <v>861</v>
      </c>
      <c r="H121" s="258" t="s">
        <v>861</v>
      </c>
      <c r="I121" s="269" t="str">
        <f t="shared" si="7"/>
        <v>OK</v>
      </c>
      <c r="J121" s="269" t="str">
        <f t="shared" si="6"/>
        <v>OK</v>
      </c>
      <c r="K121" s="266"/>
      <c r="L121" s="274">
        <v>1059654</v>
      </c>
      <c r="M121" s="271" t="s">
        <v>821</v>
      </c>
      <c r="N121" s="272" t="s">
        <v>822</v>
      </c>
      <c r="O121" s="273" t="s">
        <v>545</v>
      </c>
      <c r="P121" s="278" t="s">
        <v>2054</v>
      </c>
      <c r="Q121" s="279" t="s">
        <v>1622</v>
      </c>
      <c r="R121" s="272" t="s">
        <v>822</v>
      </c>
      <c r="S121" s="273" t="s">
        <v>545</v>
      </c>
      <c r="T121" s="278" t="s">
        <v>2054</v>
      </c>
    </row>
    <row r="122" spans="2:22" ht="21.75" customHeight="1">
      <c r="B122" s="267">
        <v>118</v>
      </c>
      <c r="C122" s="284" t="s">
        <v>1860</v>
      </c>
      <c r="D122" s="267">
        <v>118</v>
      </c>
      <c r="E122" s="258" t="s">
        <v>862</v>
      </c>
      <c r="F122" s="258">
        <f t="shared" si="5"/>
        <v>1210498</v>
      </c>
      <c r="G122" s="258" t="s">
        <v>863</v>
      </c>
      <c r="H122" s="258" t="s">
        <v>863</v>
      </c>
      <c r="I122" s="269" t="str">
        <f t="shared" si="7"/>
        <v>OK</v>
      </c>
      <c r="J122" s="269" t="str">
        <f t="shared" si="6"/>
        <v>OK</v>
      </c>
      <c r="K122" s="266"/>
      <c r="L122" s="274">
        <v>1075222</v>
      </c>
      <c r="M122" s="271" t="s">
        <v>2022</v>
      </c>
      <c r="N122" s="272" t="s">
        <v>2039</v>
      </c>
      <c r="O122" s="273" t="s">
        <v>545</v>
      </c>
      <c r="P122" s="273" t="s">
        <v>848</v>
      </c>
      <c r="Q122" s="261" t="s">
        <v>1622</v>
      </c>
      <c r="R122" s="272" t="s">
        <v>2039</v>
      </c>
      <c r="S122" s="273" t="s">
        <v>545</v>
      </c>
      <c r="T122" s="273" t="s">
        <v>2217</v>
      </c>
    </row>
    <row r="123" spans="2:22" ht="21.75" customHeight="1">
      <c r="B123" s="267">
        <v>119</v>
      </c>
      <c r="C123" s="284" t="s">
        <v>1762</v>
      </c>
      <c r="D123" s="267">
        <v>119</v>
      </c>
      <c r="E123" s="258" t="s">
        <v>864</v>
      </c>
      <c r="F123" s="258">
        <f t="shared" si="5"/>
        <v>1210499</v>
      </c>
      <c r="G123" s="258" t="s">
        <v>865</v>
      </c>
      <c r="H123" s="258" t="s">
        <v>865</v>
      </c>
      <c r="I123" s="269" t="str">
        <f t="shared" si="7"/>
        <v>OK</v>
      </c>
      <c r="J123" s="269" t="str">
        <f t="shared" si="6"/>
        <v>OK</v>
      </c>
      <c r="K123" s="266"/>
      <c r="L123" s="274">
        <v>1061258</v>
      </c>
      <c r="M123" s="271" t="s">
        <v>1656</v>
      </c>
      <c r="N123" s="272" t="s">
        <v>866</v>
      </c>
      <c r="O123" s="273" t="s">
        <v>411</v>
      </c>
      <c r="P123" s="273" t="s">
        <v>867</v>
      </c>
      <c r="Q123" s="261" t="s">
        <v>1622</v>
      </c>
      <c r="R123" s="272" t="s">
        <v>866</v>
      </c>
      <c r="S123" s="273" t="s">
        <v>411</v>
      </c>
      <c r="T123" s="273" t="s">
        <v>867</v>
      </c>
    </row>
    <row r="124" spans="2:22" ht="21.75" customHeight="1">
      <c r="B124" s="267">
        <v>120</v>
      </c>
      <c r="C124" s="284" t="s">
        <v>1763</v>
      </c>
      <c r="D124" s="267">
        <v>120</v>
      </c>
      <c r="E124" s="258" t="s">
        <v>868</v>
      </c>
      <c r="F124" s="258">
        <f t="shared" si="5"/>
        <v>1210500</v>
      </c>
      <c r="G124" s="258" t="s">
        <v>869</v>
      </c>
      <c r="H124" s="258" t="s">
        <v>869</v>
      </c>
      <c r="I124" s="269" t="str">
        <f t="shared" si="7"/>
        <v>OK</v>
      </c>
      <c r="J124" s="269" t="str">
        <f t="shared" si="6"/>
        <v>OK</v>
      </c>
      <c r="K124" s="266"/>
      <c r="L124" s="281">
        <v>1080184</v>
      </c>
      <c r="M124" s="282" t="s">
        <v>2055</v>
      </c>
      <c r="N124" s="283" t="s">
        <v>2056</v>
      </c>
      <c r="O124" s="273" t="s">
        <v>545</v>
      </c>
      <c r="P124" s="278" t="s">
        <v>2061</v>
      </c>
      <c r="Q124" s="261" t="s">
        <v>1622</v>
      </c>
      <c r="R124" s="283" t="s">
        <v>2219</v>
      </c>
      <c r="S124" s="273" t="s">
        <v>545</v>
      </c>
      <c r="T124" s="278" t="s">
        <v>912</v>
      </c>
    </row>
    <row r="125" spans="2:22" ht="21.75" customHeight="1">
      <c r="B125" s="267">
        <v>121</v>
      </c>
      <c r="C125" s="284" t="s">
        <v>1764</v>
      </c>
      <c r="D125" s="267">
        <v>121</v>
      </c>
      <c r="E125" s="258" t="s">
        <v>870</v>
      </c>
      <c r="F125" s="258">
        <f t="shared" si="5"/>
        <v>1210501</v>
      </c>
      <c r="G125" s="258" t="s">
        <v>871</v>
      </c>
      <c r="H125" s="258" t="s">
        <v>871</v>
      </c>
      <c r="I125" s="269" t="str">
        <f t="shared" si="7"/>
        <v>OK</v>
      </c>
      <c r="J125" s="269" t="str">
        <f t="shared" si="6"/>
        <v>OK</v>
      </c>
      <c r="K125" s="266"/>
      <c r="L125" s="274">
        <v>1064019</v>
      </c>
      <c r="M125" s="271" t="s">
        <v>1653</v>
      </c>
      <c r="N125" s="272" t="s">
        <v>835</v>
      </c>
      <c r="O125" s="273" t="s">
        <v>545</v>
      </c>
      <c r="P125" s="273" t="s">
        <v>836</v>
      </c>
      <c r="Q125" s="261" t="s">
        <v>1622</v>
      </c>
      <c r="R125" s="272" t="s">
        <v>835</v>
      </c>
      <c r="S125" s="273" t="s">
        <v>545</v>
      </c>
      <c r="T125" s="273" t="s">
        <v>836</v>
      </c>
      <c r="U125" s="252">
        <v>1</v>
      </c>
    </row>
    <row r="126" spans="2:22" ht="21.75" customHeight="1">
      <c r="B126" s="267">
        <v>122</v>
      </c>
      <c r="C126" s="284" t="s">
        <v>1765</v>
      </c>
      <c r="D126" s="267">
        <v>122</v>
      </c>
      <c r="E126" s="258" t="s">
        <v>872</v>
      </c>
      <c r="F126" s="258">
        <f t="shared" si="5"/>
        <v>1210502</v>
      </c>
      <c r="G126" s="258" t="s">
        <v>873</v>
      </c>
      <c r="H126" s="258" t="s">
        <v>873</v>
      </c>
      <c r="I126" s="269" t="str">
        <f t="shared" si="7"/>
        <v>OK</v>
      </c>
      <c r="J126" s="269" t="str">
        <f t="shared" si="6"/>
        <v>OK</v>
      </c>
      <c r="K126" s="266"/>
      <c r="L126" s="274">
        <v>1068745</v>
      </c>
      <c r="M126" s="271" t="s">
        <v>570</v>
      </c>
      <c r="N126" s="272" t="s">
        <v>874</v>
      </c>
      <c r="O126" s="273" t="s">
        <v>411</v>
      </c>
      <c r="P126" s="273" t="s">
        <v>572</v>
      </c>
      <c r="Q126" s="261" t="s">
        <v>1622</v>
      </c>
      <c r="R126" s="272" t="s">
        <v>874</v>
      </c>
      <c r="S126" s="273" t="s">
        <v>411</v>
      </c>
      <c r="T126" s="273" t="s">
        <v>572</v>
      </c>
    </row>
    <row r="127" spans="2:22" ht="21.75" customHeight="1">
      <c r="B127" s="267">
        <v>123</v>
      </c>
      <c r="C127" s="284" t="s">
        <v>1766</v>
      </c>
      <c r="D127" s="267">
        <v>123</v>
      </c>
      <c r="E127" s="258" t="s">
        <v>875</v>
      </c>
      <c r="F127" s="258">
        <f t="shared" si="5"/>
        <v>1210503</v>
      </c>
      <c r="G127" s="258" t="s">
        <v>876</v>
      </c>
      <c r="H127" s="258" t="s">
        <v>876</v>
      </c>
      <c r="I127" s="269" t="str">
        <f t="shared" si="7"/>
        <v>OK</v>
      </c>
      <c r="J127" s="269" t="str">
        <f t="shared" si="6"/>
        <v>OK</v>
      </c>
      <c r="K127" s="266"/>
      <c r="L127" s="274">
        <v>1061825</v>
      </c>
      <c r="M127" s="271" t="s">
        <v>1649</v>
      </c>
      <c r="N127" s="272" t="s">
        <v>877</v>
      </c>
      <c r="O127" s="273" t="s">
        <v>545</v>
      </c>
      <c r="P127" s="273" t="s">
        <v>735</v>
      </c>
      <c r="Q127" s="261" t="s">
        <v>1622</v>
      </c>
      <c r="R127" s="272" t="s">
        <v>877</v>
      </c>
      <c r="S127" s="273" t="s">
        <v>545</v>
      </c>
      <c r="T127" s="273" t="s">
        <v>735</v>
      </c>
    </row>
    <row r="128" spans="2:22" ht="21.75" customHeight="1">
      <c r="B128" s="267">
        <v>124</v>
      </c>
      <c r="C128" s="284" t="s">
        <v>1767</v>
      </c>
      <c r="D128" s="267">
        <v>124</v>
      </c>
      <c r="E128" s="258" t="s">
        <v>878</v>
      </c>
      <c r="F128" s="258">
        <f t="shared" si="5"/>
        <v>1210504</v>
      </c>
      <c r="G128" s="258" t="s">
        <v>879</v>
      </c>
      <c r="H128" s="258" t="s">
        <v>879</v>
      </c>
      <c r="I128" s="269" t="str">
        <f t="shared" si="7"/>
        <v>OK</v>
      </c>
      <c r="J128" s="269" t="str">
        <f t="shared" si="6"/>
        <v>OK</v>
      </c>
      <c r="K128" s="266"/>
      <c r="L128" s="274">
        <v>1051634</v>
      </c>
      <c r="M128" s="271" t="s">
        <v>584</v>
      </c>
      <c r="N128" s="272" t="s">
        <v>1955</v>
      </c>
      <c r="O128" s="273" t="s">
        <v>411</v>
      </c>
      <c r="P128" s="273" t="s">
        <v>585</v>
      </c>
      <c r="Q128" s="261" t="s">
        <v>1622</v>
      </c>
      <c r="R128" s="272" t="s">
        <v>1955</v>
      </c>
      <c r="S128" s="273" t="s">
        <v>411</v>
      </c>
      <c r="T128" s="273" t="s">
        <v>585</v>
      </c>
      <c r="U128" s="252">
        <v>1</v>
      </c>
    </row>
    <row r="129" spans="2:21" ht="21.75" customHeight="1">
      <c r="B129" s="267">
        <v>125</v>
      </c>
      <c r="C129" s="284" t="s">
        <v>1768</v>
      </c>
      <c r="D129" s="267">
        <v>125</v>
      </c>
      <c r="E129" s="258" t="s">
        <v>880</v>
      </c>
      <c r="F129" s="258">
        <f t="shared" si="5"/>
        <v>1210505</v>
      </c>
      <c r="G129" s="258" t="s">
        <v>881</v>
      </c>
      <c r="H129" s="258" t="s">
        <v>881</v>
      </c>
      <c r="I129" s="269" t="str">
        <f t="shared" si="7"/>
        <v>OK</v>
      </c>
      <c r="J129" s="269" t="str">
        <f t="shared" si="6"/>
        <v>OK</v>
      </c>
      <c r="K129" s="266"/>
      <c r="L129" s="274">
        <v>1063669</v>
      </c>
      <c r="M129" s="271" t="s">
        <v>1650</v>
      </c>
      <c r="N129" s="272" t="s">
        <v>882</v>
      </c>
      <c r="O129" s="273" t="s">
        <v>545</v>
      </c>
      <c r="P129" s="273" t="s">
        <v>743</v>
      </c>
      <c r="Q129" s="261" t="s">
        <v>1622</v>
      </c>
      <c r="R129" s="272" t="s">
        <v>882</v>
      </c>
      <c r="S129" s="273" t="s">
        <v>545</v>
      </c>
      <c r="T129" s="273" t="s">
        <v>743</v>
      </c>
    </row>
    <row r="130" spans="2:21" ht="21.75" customHeight="1">
      <c r="B130" s="267">
        <v>126</v>
      </c>
      <c r="C130" s="284" t="s">
        <v>1769</v>
      </c>
      <c r="D130" s="267">
        <v>126</v>
      </c>
      <c r="E130" s="258" t="s">
        <v>883</v>
      </c>
      <c r="F130" s="258">
        <f t="shared" si="5"/>
        <v>1210506</v>
      </c>
      <c r="G130" s="258" t="s">
        <v>884</v>
      </c>
      <c r="H130" s="258" t="s">
        <v>884</v>
      </c>
      <c r="I130" s="269" t="str">
        <f t="shared" si="7"/>
        <v>OK</v>
      </c>
      <c r="J130" s="269" t="str">
        <f t="shared" si="6"/>
        <v>OK</v>
      </c>
      <c r="K130" s="266"/>
      <c r="L130" s="274">
        <v>1063233</v>
      </c>
      <c r="M130" s="271" t="s">
        <v>885</v>
      </c>
      <c r="N130" s="272" t="s">
        <v>886</v>
      </c>
      <c r="O130" s="273" t="s">
        <v>545</v>
      </c>
      <c r="P130" s="273" t="s">
        <v>887</v>
      </c>
      <c r="Q130" s="261" t="s">
        <v>1622</v>
      </c>
      <c r="R130" s="272" t="s">
        <v>886</v>
      </c>
      <c r="S130" s="273" t="s">
        <v>545</v>
      </c>
      <c r="T130" s="273" t="s">
        <v>887</v>
      </c>
    </row>
    <row r="131" spans="2:21" ht="21.75" customHeight="1">
      <c r="B131" s="267">
        <v>127</v>
      </c>
      <c r="C131" s="284" t="s">
        <v>374</v>
      </c>
      <c r="D131" s="267">
        <v>127</v>
      </c>
      <c r="E131" s="258" t="s">
        <v>888</v>
      </c>
      <c r="F131" s="258">
        <f t="shared" si="5"/>
        <v>1210507</v>
      </c>
      <c r="G131" s="258" t="s">
        <v>889</v>
      </c>
      <c r="H131" s="258" t="s">
        <v>889</v>
      </c>
      <c r="I131" s="269" t="str">
        <f t="shared" si="7"/>
        <v>OK</v>
      </c>
      <c r="J131" s="269" t="str">
        <f t="shared" si="6"/>
        <v>OK</v>
      </c>
      <c r="K131" s="266"/>
      <c r="L131" s="274">
        <v>1064826</v>
      </c>
      <c r="M131" s="271" t="s">
        <v>890</v>
      </c>
      <c r="N131" s="272" t="s">
        <v>891</v>
      </c>
      <c r="O131" s="273" t="s">
        <v>545</v>
      </c>
      <c r="P131" s="273" t="s">
        <v>892</v>
      </c>
      <c r="Q131" s="261" t="s">
        <v>1622</v>
      </c>
      <c r="R131" s="272" t="s">
        <v>891</v>
      </c>
      <c r="S131" s="273" t="s">
        <v>545</v>
      </c>
      <c r="T131" s="273" t="s">
        <v>892</v>
      </c>
    </row>
    <row r="132" spans="2:21" ht="21.75" customHeight="1">
      <c r="B132" s="267">
        <v>128</v>
      </c>
      <c r="C132" s="284" t="s">
        <v>1770</v>
      </c>
      <c r="D132" s="267">
        <v>128</v>
      </c>
      <c r="E132" s="258" t="s">
        <v>893</v>
      </c>
      <c r="F132" s="258">
        <f t="shared" si="5"/>
        <v>1210508</v>
      </c>
      <c r="G132" s="258" t="s">
        <v>894</v>
      </c>
      <c r="H132" s="258" t="s">
        <v>894</v>
      </c>
      <c r="I132" s="269" t="str">
        <f t="shared" si="7"/>
        <v>OK</v>
      </c>
      <c r="J132" s="269" t="str">
        <f t="shared" si="6"/>
        <v>OK</v>
      </c>
      <c r="K132" s="266"/>
      <c r="L132" s="274">
        <v>1061825</v>
      </c>
      <c r="M132" s="271" t="s">
        <v>1649</v>
      </c>
      <c r="N132" s="272" t="s">
        <v>877</v>
      </c>
      <c r="O132" s="273" t="s">
        <v>545</v>
      </c>
      <c r="P132" s="273" t="s">
        <v>735</v>
      </c>
      <c r="Q132" s="261" t="s">
        <v>1622</v>
      </c>
      <c r="R132" s="272" t="s">
        <v>877</v>
      </c>
      <c r="S132" s="273" t="s">
        <v>545</v>
      </c>
      <c r="T132" s="273" t="s">
        <v>735</v>
      </c>
      <c r="U132" s="252">
        <v>1</v>
      </c>
    </row>
    <row r="133" spans="2:21" ht="21.75" customHeight="1">
      <c r="B133" s="267">
        <v>129</v>
      </c>
      <c r="C133" s="284" t="s">
        <v>1771</v>
      </c>
      <c r="D133" s="267">
        <v>129</v>
      </c>
      <c r="E133" s="258" t="s">
        <v>895</v>
      </c>
      <c r="F133" s="258">
        <f t="shared" si="5"/>
        <v>1210510</v>
      </c>
      <c r="G133" s="258" t="s">
        <v>896</v>
      </c>
      <c r="H133" s="258" t="s">
        <v>896</v>
      </c>
      <c r="I133" s="269" t="str">
        <f t="shared" ref="I133:I164" si="8">IF(COUNTIF($G$5:$G$341,G133)=1,"OK","重複あり！")</f>
        <v>OK</v>
      </c>
      <c r="J133" s="269" t="str">
        <f t="shared" si="6"/>
        <v>OK</v>
      </c>
      <c r="K133" s="266"/>
      <c r="L133" s="277">
        <v>1065085</v>
      </c>
      <c r="M133" s="271" t="s">
        <v>811</v>
      </c>
      <c r="N133" s="272" t="s">
        <v>812</v>
      </c>
      <c r="O133" s="273" t="s">
        <v>545</v>
      </c>
      <c r="P133" s="273" t="s">
        <v>1500</v>
      </c>
      <c r="Q133" s="261" t="s">
        <v>1622</v>
      </c>
      <c r="R133" s="272" t="s">
        <v>812</v>
      </c>
      <c r="S133" s="273" t="s">
        <v>545</v>
      </c>
      <c r="T133" s="273" t="s">
        <v>1500</v>
      </c>
      <c r="U133" s="252">
        <v>1</v>
      </c>
    </row>
    <row r="134" spans="2:21" ht="21.75" customHeight="1">
      <c r="B134" s="267">
        <v>130</v>
      </c>
      <c r="C134" s="284" t="s">
        <v>1861</v>
      </c>
      <c r="D134" s="267">
        <v>130</v>
      </c>
      <c r="E134" s="258" t="s">
        <v>897</v>
      </c>
      <c r="F134" s="258">
        <f t="shared" ref="F134:F176" si="9">VALUE(E134)</f>
        <v>1210532</v>
      </c>
      <c r="G134" s="258" t="s">
        <v>898</v>
      </c>
      <c r="H134" s="258" t="s">
        <v>898</v>
      </c>
      <c r="I134" s="269" t="str">
        <f t="shared" si="8"/>
        <v>OK</v>
      </c>
      <c r="J134" s="269" t="str">
        <f t="shared" ref="J134:J156" si="10">IF(EXACT(G134,H134),"OK","変更あり！")</f>
        <v>OK</v>
      </c>
      <c r="K134" s="266"/>
      <c r="L134" s="274">
        <v>1069075</v>
      </c>
      <c r="M134" s="271" t="s">
        <v>1645</v>
      </c>
      <c r="N134" s="272" t="s">
        <v>684</v>
      </c>
      <c r="O134" s="273" t="s">
        <v>545</v>
      </c>
      <c r="P134" s="273" t="s">
        <v>685</v>
      </c>
      <c r="Q134" s="261" t="s">
        <v>1622</v>
      </c>
      <c r="R134" s="272" t="s">
        <v>684</v>
      </c>
      <c r="S134" s="273" t="s">
        <v>545</v>
      </c>
      <c r="T134" s="273" t="s">
        <v>685</v>
      </c>
    </row>
    <row r="135" spans="2:21" ht="21.75" customHeight="1">
      <c r="B135" s="267">
        <v>131</v>
      </c>
      <c r="C135" s="284" t="s">
        <v>1772</v>
      </c>
      <c r="D135" s="267">
        <v>131</v>
      </c>
      <c r="E135" s="258" t="s">
        <v>899</v>
      </c>
      <c r="F135" s="258">
        <f t="shared" si="9"/>
        <v>1210512</v>
      </c>
      <c r="G135" s="258" t="s">
        <v>900</v>
      </c>
      <c r="H135" s="258" t="s">
        <v>900</v>
      </c>
      <c r="I135" s="269" t="str">
        <f t="shared" si="8"/>
        <v>OK</v>
      </c>
      <c r="J135" s="269" t="str">
        <f t="shared" si="10"/>
        <v>OK</v>
      </c>
      <c r="K135" s="266"/>
      <c r="L135" s="274">
        <v>1068990</v>
      </c>
      <c r="M135" s="271" t="s">
        <v>1872</v>
      </c>
      <c r="N135" s="272" t="s">
        <v>1555</v>
      </c>
      <c r="O135" s="273" t="s">
        <v>545</v>
      </c>
      <c r="P135" s="273" t="s">
        <v>901</v>
      </c>
      <c r="Q135" s="261" t="s">
        <v>1622</v>
      </c>
      <c r="R135" s="272" t="s">
        <v>1555</v>
      </c>
      <c r="S135" s="273" t="s">
        <v>545</v>
      </c>
      <c r="T135" s="273" t="s">
        <v>901</v>
      </c>
    </row>
    <row r="136" spans="2:21" ht="21.75" customHeight="1">
      <c r="B136" s="267">
        <v>132</v>
      </c>
      <c r="C136" s="284" t="s">
        <v>1773</v>
      </c>
      <c r="D136" s="267">
        <v>132</v>
      </c>
      <c r="E136" s="258" t="s">
        <v>902</v>
      </c>
      <c r="F136" s="258">
        <f t="shared" si="9"/>
        <v>1210535</v>
      </c>
      <c r="G136" s="258" t="s">
        <v>903</v>
      </c>
      <c r="H136" s="258" t="s">
        <v>903</v>
      </c>
      <c r="I136" s="269" t="str">
        <f t="shared" si="8"/>
        <v>OK</v>
      </c>
      <c r="J136" s="269" t="str">
        <f t="shared" si="10"/>
        <v>OK</v>
      </c>
      <c r="K136" s="266"/>
      <c r="L136" s="274">
        <v>1058272</v>
      </c>
      <c r="M136" s="271" t="s">
        <v>1873</v>
      </c>
      <c r="N136" s="272" t="s">
        <v>1556</v>
      </c>
      <c r="O136" s="273" t="s">
        <v>545</v>
      </c>
      <c r="P136" s="273" t="s">
        <v>904</v>
      </c>
      <c r="Q136" s="261" t="s">
        <v>1622</v>
      </c>
      <c r="R136" s="272" t="s">
        <v>1556</v>
      </c>
      <c r="S136" s="273" t="s">
        <v>545</v>
      </c>
      <c r="T136" s="273" t="s">
        <v>904</v>
      </c>
      <c r="U136" s="252">
        <v>1</v>
      </c>
    </row>
    <row r="137" spans="2:21" ht="21.75" customHeight="1">
      <c r="B137" s="267">
        <v>133</v>
      </c>
      <c r="C137" s="284" t="s">
        <v>1774</v>
      </c>
      <c r="D137" s="267">
        <v>133</v>
      </c>
      <c r="E137" s="258" t="s">
        <v>905</v>
      </c>
      <c r="F137" s="258">
        <f t="shared" si="9"/>
        <v>1210581</v>
      </c>
      <c r="G137" s="258" t="s">
        <v>906</v>
      </c>
      <c r="H137" s="258" t="s">
        <v>906</v>
      </c>
      <c r="I137" s="269" t="str">
        <f t="shared" si="8"/>
        <v>OK</v>
      </c>
      <c r="J137" s="269" t="str">
        <f t="shared" si="10"/>
        <v>OK</v>
      </c>
      <c r="K137" s="266"/>
      <c r="L137" s="274">
        <v>1060101</v>
      </c>
      <c r="M137" s="271" t="s">
        <v>1657</v>
      </c>
      <c r="N137" s="272" t="s">
        <v>907</v>
      </c>
      <c r="O137" s="273" t="s">
        <v>545</v>
      </c>
      <c r="P137" s="273" t="s">
        <v>908</v>
      </c>
      <c r="Q137" s="261" t="s">
        <v>1622</v>
      </c>
      <c r="R137" s="272" t="s">
        <v>907</v>
      </c>
      <c r="S137" s="273" t="s">
        <v>545</v>
      </c>
      <c r="T137" s="273" t="s">
        <v>908</v>
      </c>
    </row>
    <row r="138" spans="2:21" ht="21.75" customHeight="1">
      <c r="B138" s="267">
        <v>134</v>
      </c>
      <c r="C138" s="284" t="s">
        <v>1775</v>
      </c>
      <c r="D138" s="267">
        <v>134</v>
      </c>
      <c r="E138" s="258" t="s">
        <v>909</v>
      </c>
      <c r="F138" s="258">
        <f t="shared" si="9"/>
        <v>1210582</v>
      </c>
      <c r="G138" s="258" t="s">
        <v>910</v>
      </c>
      <c r="H138" s="258" t="s">
        <v>910</v>
      </c>
      <c r="I138" s="269" t="str">
        <f t="shared" si="8"/>
        <v>OK</v>
      </c>
      <c r="J138" s="269" t="str">
        <f t="shared" si="10"/>
        <v>OK</v>
      </c>
      <c r="K138" s="266"/>
      <c r="L138" s="274">
        <v>1071410</v>
      </c>
      <c r="M138" s="271" t="s">
        <v>2023</v>
      </c>
      <c r="N138" s="272" t="s">
        <v>911</v>
      </c>
      <c r="O138" s="273" t="s">
        <v>545</v>
      </c>
      <c r="P138" s="273" t="s">
        <v>912</v>
      </c>
      <c r="Q138" s="261" t="s">
        <v>1622</v>
      </c>
      <c r="R138" s="272" t="s">
        <v>911</v>
      </c>
      <c r="S138" s="273" t="s">
        <v>545</v>
      </c>
      <c r="T138" s="273" t="s">
        <v>912</v>
      </c>
    </row>
    <row r="139" spans="2:21" ht="21.75" customHeight="1">
      <c r="B139" s="267">
        <v>135</v>
      </c>
      <c r="C139" s="284" t="s">
        <v>1776</v>
      </c>
      <c r="D139" s="267">
        <v>135</v>
      </c>
      <c r="E139" s="258" t="s">
        <v>913</v>
      </c>
      <c r="F139" s="258">
        <f t="shared" si="9"/>
        <v>1210583</v>
      </c>
      <c r="G139" s="258" t="s">
        <v>914</v>
      </c>
      <c r="H139" s="258" t="s">
        <v>914</v>
      </c>
      <c r="I139" s="269" t="str">
        <f t="shared" si="8"/>
        <v>OK</v>
      </c>
      <c r="J139" s="269" t="str">
        <f t="shared" si="10"/>
        <v>OK</v>
      </c>
      <c r="K139" s="266"/>
      <c r="L139" s="274">
        <v>1074833</v>
      </c>
      <c r="M139" s="271" t="s">
        <v>2021</v>
      </c>
      <c r="N139" s="272" t="s">
        <v>1553</v>
      </c>
      <c r="O139" s="273" t="s">
        <v>545</v>
      </c>
      <c r="P139" s="273" t="s">
        <v>1554</v>
      </c>
      <c r="Q139" s="261" t="s">
        <v>1622</v>
      </c>
      <c r="R139" s="272" t="s">
        <v>1553</v>
      </c>
      <c r="S139" s="273" t="s">
        <v>545</v>
      </c>
      <c r="T139" s="273" t="s">
        <v>1554</v>
      </c>
      <c r="U139" s="252">
        <v>1</v>
      </c>
    </row>
    <row r="140" spans="2:21" ht="21.75" customHeight="1">
      <c r="B140" s="267">
        <v>136</v>
      </c>
      <c r="C140" s="284" t="s">
        <v>1777</v>
      </c>
      <c r="D140" s="267">
        <v>136</v>
      </c>
      <c r="E140" s="258" t="s">
        <v>915</v>
      </c>
      <c r="F140" s="258">
        <f t="shared" si="9"/>
        <v>1210584</v>
      </c>
      <c r="G140" s="258" t="s">
        <v>916</v>
      </c>
      <c r="H140" s="258" t="s">
        <v>916</v>
      </c>
      <c r="I140" s="269" t="str">
        <f t="shared" si="8"/>
        <v>OK</v>
      </c>
      <c r="J140" s="269" t="str">
        <f t="shared" si="10"/>
        <v>OK</v>
      </c>
      <c r="K140" s="266"/>
      <c r="L140" s="274">
        <v>1059654</v>
      </c>
      <c r="M140" s="271" t="s">
        <v>821</v>
      </c>
      <c r="N140" s="272" t="s">
        <v>917</v>
      </c>
      <c r="O140" s="273" t="s">
        <v>545</v>
      </c>
      <c r="P140" s="278" t="s">
        <v>2054</v>
      </c>
      <c r="Q140" s="261" t="s">
        <v>1622</v>
      </c>
      <c r="R140" s="272" t="s">
        <v>917</v>
      </c>
      <c r="S140" s="273" t="s">
        <v>545</v>
      </c>
      <c r="T140" s="278" t="s">
        <v>2054</v>
      </c>
    </row>
    <row r="141" spans="2:21" ht="21.75" customHeight="1">
      <c r="B141" s="267">
        <v>137</v>
      </c>
      <c r="C141" s="284" t="s">
        <v>1778</v>
      </c>
      <c r="D141" s="267">
        <v>137</v>
      </c>
      <c r="E141" s="258" t="s">
        <v>918</v>
      </c>
      <c r="F141" s="258">
        <f t="shared" si="9"/>
        <v>1210585</v>
      </c>
      <c r="G141" s="258" t="s">
        <v>919</v>
      </c>
      <c r="H141" s="258" t="s">
        <v>919</v>
      </c>
      <c r="I141" s="269" t="str">
        <f t="shared" si="8"/>
        <v>OK</v>
      </c>
      <c r="J141" s="269" t="str">
        <f t="shared" si="10"/>
        <v>OK</v>
      </c>
      <c r="K141" s="266"/>
      <c r="L141" s="274">
        <v>1059654</v>
      </c>
      <c r="M141" s="271" t="s">
        <v>821</v>
      </c>
      <c r="N141" s="272" t="s">
        <v>917</v>
      </c>
      <c r="O141" s="273" t="s">
        <v>545</v>
      </c>
      <c r="P141" s="278" t="s">
        <v>2054</v>
      </c>
      <c r="Q141" s="261" t="s">
        <v>1622</v>
      </c>
      <c r="R141" s="272" t="s">
        <v>917</v>
      </c>
      <c r="S141" s="273" t="s">
        <v>545</v>
      </c>
      <c r="T141" s="278" t="s">
        <v>2054</v>
      </c>
    </row>
    <row r="142" spans="2:21" ht="21.75" customHeight="1">
      <c r="B142" s="267">
        <v>138</v>
      </c>
      <c r="C142" s="284" t="s">
        <v>1779</v>
      </c>
      <c r="D142" s="267">
        <v>138</v>
      </c>
      <c r="E142" s="258" t="s">
        <v>920</v>
      </c>
      <c r="F142" s="258">
        <f t="shared" si="9"/>
        <v>1210586</v>
      </c>
      <c r="G142" s="258" t="s">
        <v>921</v>
      </c>
      <c r="H142" s="258" t="s">
        <v>921</v>
      </c>
      <c r="I142" s="269" t="str">
        <f t="shared" si="8"/>
        <v>OK</v>
      </c>
      <c r="J142" s="269" t="str">
        <f t="shared" si="10"/>
        <v>OK</v>
      </c>
      <c r="K142" s="266"/>
      <c r="L142" s="277">
        <v>1070766</v>
      </c>
      <c r="M142" s="271" t="s">
        <v>655</v>
      </c>
      <c r="N142" s="272" t="s">
        <v>922</v>
      </c>
      <c r="O142" s="273" t="s">
        <v>411</v>
      </c>
      <c r="P142" s="273" t="s">
        <v>657</v>
      </c>
      <c r="Q142" s="261" t="s">
        <v>1622</v>
      </c>
      <c r="R142" s="272" t="s">
        <v>922</v>
      </c>
      <c r="S142" s="273" t="s">
        <v>411</v>
      </c>
      <c r="T142" s="273" t="s">
        <v>657</v>
      </c>
    </row>
    <row r="143" spans="2:21" ht="21.75" customHeight="1">
      <c r="B143" s="267">
        <v>139</v>
      </c>
      <c r="C143" s="284" t="s">
        <v>1780</v>
      </c>
      <c r="D143" s="267">
        <v>139</v>
      </c>
      <c r="E143" s="258" t="s">
        <v>923</v>
      </c>
      <c r="F143" s="258">
        <f t="shared" si="9"/>
        <v>1210587</v>
      </c>
      <c r="G143" s="258" t="s">
        <v>924</v>
      </c>
      <c r="H143" s="258" t="s">
        <v>924</v>
      </c>
      <c r="I143" s="269" t="str">
        <f t="shared" si="8"/>
        <v>OK</v>
      </c>
      <c r="J143" s="269" t="str">
        <f t="shared" si="10"/>
        <v>OK</v>
      </c>
      <c r="K143" s="266"/>
      <c r="L143" s="274">
        <v>1061839</v>
      </c>
      <c r="M143" s="271" t="s">
        <v>710</v>
      </c>
      <c r="N143" s="272" t="s">
        <v>1552</v>
      </c>
      <c r="O143" s="273" t="s">
        <v>545</v>
      </c>
      <c r="P143" s="273" t="s">
        <v>711</v>
      </c>
      <c r="Q143" s="261" t="s">
        <v>1622</v>
      </c>
      <c r="R143" s="272" t="s">
        <v>1552</v>
      </c>
      <c r="S143" s="273" t="s">
        <v>545</v>
      </c>
      <c r="T143" s="273" t="s">
        <v>711</v>
      </c>
    </row>
    <row r="144" spans="2:21" ht="21.75" customHeight="1">
      <c r="B144" s="267">
        <v>140</v>
      </c>
      <c r="C144" s="284" t="s">
        <v>1781</v>
      </c>
      <c r="D144" s="267">
        <v>140</v>
      </c>
      <c r="E144" s="258" t="s">
        <v>925</v>
      </c>
      <c r="F144" s="258">
        <f t="shared" si="9"/>
        <v>1210588</v>
      </c>
      <c r="G144" s="258" t="s">
        <v>926</v>
      </c>
      <c r="H144" s="258" t="s">
        <v>926</v>
      </c>
      <c r="I144" s="269" t="str">
        <f t="shared" si="8"/>
        <v>OK</v>
      </c>
      <c r="J144" s="269" t="str">
        <f t="shared" si="10"/>
        <v>OK</v>
      </c>
      <c r="K144" s="266"/>
      <c r="L144" s="274">
        <v>1071405</v>
      </c>
      <c r="M144" s="271" t="s">
        <v>1223</v>
      </c>
      <c r="N144" s="272" t="s">
        <v>1658</v>
      </c>
      <c r="O144" s="273" t="s">
        <v>545</v>
      </c>
      <c r="P144" s="273" t="s">
        <v>2063</v>
      </c>
      <c r="Q144" s="261" t="s">
        <v>1622</v>
      </c>
      <c r="R144" s="272" t="s">
        <v>1658</v>
      </c>
      <c r="S144" s="273" t="s">
        <v>545</v>
      </c>
      <c r="T144" s="273" t="s">
        <v>2218</v>
      </c>
      <c r="U144" s="252">
        <v>1</v>
      </c>
    </row>
    <row r="145" spans="2:21" ht="21.75" customHeight="1">
      <c r="B145" s="267">
        <v>141</v>
      </c>
      <c r="C145" s="284" t="s">
        <v>1782</v>
      </c>
      <c r="D145" s="267">
        <v>141</v>
      </c>
      <c r="E145" s="258" t="s">
        <v>927</v>
      </c>
      <c r="F145" s="258">
        <f t="shared" si="9"/>
        <v>1210608</v>
      </c>
      <c r="G145" s="258" t="s">
        <v>928</v>
      </c>
      <c r="H145" s="258" t="s">
        <v>928</v>
      </c>
      <c r="I145" s="269" t="str">
        <f t="shared" si="8"/>
        <v>OK</v>
      </c>
      <c r="J145" s="269" t="str">
        <f t="shared" si="10"/>
        <v>OK</v>
      </c>
      <c r="K145" s="266"/>
      <c r="L145" s="274">
        <v>1065085</v>
      </c>
      <c r="M145" s="271" t="s">
        <v>811</v>
      </c>
      <c r="N145" s="272" t="s">
        <v>812</v>
      </c>
      <c r="O145" s="273" t="s">
        <v>545</v>
      </c>
      <c r="P145" s="273" t="s">
        <v>1500</v>
      </c>
      <c r="Q145" s="261" t="s">
        <v>1622</v>
      </c>
      <c r="R145" s="272" t="s">
        <v>812</v>
      </c>
      <c r="S145" s="273" t="s">
        <v>545</v>
      </c>
      <c r="T145" s="273" t="s">
        <v>1500</v>
      </c>
    </row>
    <row r="146" spans="2:21" ht="21.75" customHeight="1">
      <c r="B146" s="267">
        <v>142</v>
      </c>
      <c r="C146" s="284" t="s">
        <v>1783</v>
      </c>
      <c r="D146" s="267">
        <v>142</v>
      </c>
      <c r="E146" s="258" t="s">
        <v>929</v>
      </c>
      <c r="F146" s="258">
        <f t="shared" si="9"/>
        <v>1210675</v>
      </c>
      <c r="G146" s="258" t="s">
        <v>930</v>
      </c>
      <c r="H146" s="258" t="s">
        <v>930</v>
      </c>
      <c r="I146" s="269" t="str">
        <f t="shared" si="8"/>
        <v>OK</v>
      </c>
      <c r="J146" s="269" t="str">
        <f t="shared" si="10"/>
        <v>OK</v>
      </c>
      <c r="K146" s="266"/>
      <c r="L146" s="274">
        <v>1064046</v>
      </c>
      <c r="M146" s="271" t="s">
        <v>762</v>
      </c>
      <c r="N146" s="272" t="s">
        <v>931</v>
      </c>
      <c r="O146" s="273" t="s">
        <v>545</v>
      </c>
      <c r="P146" s="273" t="s">
        <v>2051</v>
      </c>
      <c r="Q146" s="261" t="s">
        <v>1622</v>
      </c>
      <c r="R146" s="272" t="s">
        <v>931</v>
      </c>
      <c r="S146" s="273" t="s">
        <v>545</v>
      </c>
      <c r="T146" s="273" t="s">
        <v>2051</v>
      </c>
    </row>
    <row r="147" spans="2:21" ht="21.75" customHeight="1">
      <c r="B147" s="267">
        <v>143</v>
      </c>
      <c r="C147" s="285" t="s">
        <v>1784</v>
      </c>
      <c r="D147" s="267">
        <v>143</v>
      </c>
      <c r="E147" s="258">
        <v>1210829</v>
      </c>
      <c r="F147" s="258">
        <f t="shared" si="9"/>
        <v>1210829</v>
      </c>
      <c r="G147" s="258" t="s">
        <v>1094</v>
      </c>
      <c r="H147" s="258" t="s">
        <v>1094</v>
      </c>
      <c r="I147" s="269" t="str">
        <f t="shared" si="8"/>
        <v>OK</v>
      </c>
      <c r="J147" s="269" t="str">
        <f t="shared" si="10"/>
        <v>OK</v>
      </c>
      <c r="K147" s="266"/>
      <c r="L147" s="286">
        <v>1067026</v>
      </c>
      <c r="M147" s="271" t="s">
        <v>2024</v>
      </c>
      <c r="N147" s="272" t="s">
        <v>1659</v>
      </c>
      <c r="O147" s="273" t="s">
        <v>411</v>
      </c>
      <c r="P147" s="273" t="s">
        <v>1293</v>
      </c>
      <c r="Q147" s="261" t="s">
        <v>1622</v>
      </c>
      <c r="R147" s="272" t="s">
        <v>1659</v>
      </c>
      <c r="S147" s="273" t="s">
        <v>411</v>
      </c>
      <c r="T147" s="273" t="s">
        <v>1293</v>
      </c>
    </row>
    <row r="148" spans="2:21" ht="21.75" customHeight="1">
      <c r="B148" s="267">
        <v>144</v>
      </c>
      <c r="C148" s="258" t="s">
        <v>1862</v>
      </c>
      <c r="D148" s="267">
        <v>144</v>
      </c>
      <c r="E148" s="258">
        <v>1220001</v>
      </c>
      <c r="F148" s="258">
        <f t="shared" si="9"/>
        <v>1220001</v>
      </c>
      <c r="G148" s="258" t="s">
        <v>1166</v>
      </c>
      <c r="H148" s="258" t="s">
        <v>1166</v>
      </c>
      <c r="I148" s="269" t="str">
        <f t="shared" si="8"/>
        <v>OK</v>
      </c>
      <c r="J148" s="269" t="str">
        <f t="shared" si="10"/>
        <v>OK</v>
      </c>
      <c r="K148" s="266"/>
      <c r="L148" s="277">
        <v>1071805</v>
      </c>
      <c r="M148" s="271" t="s">
        <v>1660</v>
      </c>
      <c r="N148" s="272" t="s">
        <v>1501</v>
      </c>
      <c r="O148" s="273" t="s">
        <v>545</v>
      </c>
      <c r="P148" s="273" t="s">
        <v>1310</v>
      </c>
      <c r="Q148" s="261" t="s">
        <v>1622</v>
      </c>
      <c r="R148" s="272" t="s">
        <v>1501</v>
      </c>
      <c r="S148" s="273" t="s">
        <v>545</v>
      </c>
      <c r="T148" s="273" t="s">
        <v>1310</v>
      </c>
    </row>
    <row r="149" spans="2:21" ht="21.75" customHeight="1">
      <c r="B149" s="267">
        <v>145</v>
      </c>
      <c r="C149" s="258" t="s">
        <v>1378</v>
      </c>
      <c r="D149" s="267">
        <v>145</v>
      </c>
      <c r="E149" s="258">
        <v>1220002</v>
      </c>
      <c r="F149" s="258">
        <f t="shared" si="9"/>
        <v>1220002</v>
      </c>
      <c r="G149" s="258" t="s">
        <v>1086</v>
      </c>
      <c r="H149" s="258" t="s">
        <v>1086</v>
      </c>
      <c r="I149" s="269" t="str">
        <f t="shared" si="8"/>
        <v>OK</v>
      </c>
      <c r="J149" s="269" t="str">
        <f t="shared" si="10"/>
        <v>OK</v>
      </c>
      <c r="K149" s="266"/>
      <c r="L149" s="277">
        <v>1061258</v>
      </c>
      <c r="M149" s="271" t="s">
        <v>1656</v>
      </c>
      <c r="N149" s="272" t="s">
        <v>866</v>
      </c>
      <c r="O149" s="273" t="s">
        <v>411</v>
      </c>
      <c r="P149" s="273" t="s">
        <v>867</v>
      </c>
      <c r="Q149" s="261" t="s">
        <v>1622</v>
      </c>
      <c r="R149" s="272" t="s">
        <v>866</v>
      </c>
      <c r="S149" s="273" t="s">
        <v>411</v>
      </c>
      <c r="T149" s="273" t="s">
        <v>867</v>
      </c>
      <c r="U149" s="252">
        <v>1</v>
      </c>
    </row>
    <row r="150" spans="2:21" ht="21.75" customHeight="1">
      <c r="B150" s="267">
        <v>146</v>
      </c>
      <c r="C150" s="258" t="s">
        <v>1380</v>
      </c>
      <c r="D150" s="267">
        <v>146</v>
      </c>
      <c r="E150" s="258">
        <v>1220003</v>
      </c>
      <c r="F150" s="258">
        <f t="shared" si="9"/>
        <v>1220003</v>
      </c>
      <c r="G150" s="258" t="s">
        <v>1145</v>
      </c>
      <c r="H150" s="258" t="s">
        <v>1145</v>
      </c>
      <c r="I150" s="269" t="str">
        <f t="shared" si="8"/>
        <v>OK</v>
      </c>
      <c r="J150" s="269" t="str">
        <f t="shared" si="10"/>
        <v>OK</v>
      </c>
      <c r="K150" s="266"/>
      <c r="L150" s="277">
        <v>1066221</v>
      </c>
      <c r="M150" s="271" t="s">
        <v>1146</v>
      </c>
      <c r="N150" s="272" t="s">
        <v>1147</v>
      </c>
      <c r="O150" s="273" t="s">
        <v>545</v>
      </c>
      <c r="P150" s="273" t="s">
        <v>1303</v>
      </c>
      <c r="Q150" s="261" t="s">
        <v>1622</v>
      </c>
      <c r="R150" s="272" t="s">
        <v>1147</v>
      </c>
      <c r="S150" s="273" t="s">
        <v>545</v>
      </c>
      <c r="T150" s="273" t="s">
        <v>1303</v>
      </c>
      <c r="U150" s="252">
        <v>1</v>
      </c>
    </row>
    <row r="151" spans="2:21" ht="21.75" customHeight="1">
      <c r="B151" s="267">
        <v>147</v>
      </c>
      <c r="C151" s="258" t="s">
        <v>1375</v>
      </c>
      <c r="D151" s="267">
        <v>147</v>
      </c>
      <c r="E151" s="258">
        <v>1220004</v>
      </c>
      <c r="F151" s="258">
        <f t="shared" si="9"/>
        <v>1220004</v>
      </c>
      <c r="G151" s="258" t="s">
        <v>1381</v>
      </c>
      <c r="H151" s="258" t="s">
        <v>1381</v>
      </c>
      <c r="I151" s="269" t="str">
        <f t="shared" si="8"/>
        <v>OK</v>
      </c>
      <c r="J151" s="269" t="str">
        <f t="shared" si="10"/>
        <v>OK</v>
      </c>
      <c r="K151" s="266"/>
      <c r="L151" s="277">
        <v>1073193</v>
      </c>
      <c r="M151" s="271" t="s">
        <v>2025</v>
      </c>
      <c r="N151" s="272" t="s">
        <v>1879</v>
      </c>
      <c r="O151" s="273" t="s">
        <v>411</v>
      </c>
      <c r="P151" s="273" t="s">
        <v>1557</v>
      </c>
      <c r="Q151" s="261" t="s">
        <v>1622</v>
      </c>
      <c r="R151" s="272" t="s">
        <v>1879</v>
      </c>
      <c r="S151" s="273" t="s">
        <v>411</v>
      </c>
      <c r="T151" s="273" t="s">
        <v>1557</v>
      </c>
      <c r="U151" s="252">
        <v>1</v>
      </c>
    </row>
    <row r="152" spans="2:21" ht="21.75" customHeight="1">
      <c r="B152" s="267">
        <v>148</v>
      </c>
      <c r="C152" s="258" t="s">
        <v>1863</v>
      </c>
      <c r="D152" s="267">
        <v>148</v>
      </c>
      <c r="E152" s="258">
        <v>1220005</v>
      </c>
      <c r="F152" s="258">
        <f t="shared" si="9"/>
        <v>1220005</v>
      </c>
      <c r="G152" s="258" t="s">
        <v>1382</v>
      </c>
      <c r="H152" s="258" t="s">
        <v>1382</v>
      </c>
      <c r="I152" s="269" t="str">
        <f t="shared" si="8"/>
        <v>OK</v>
      </c>
      <c r="J152" s="269" t="str">
        <f t="shared" si="10"/>
        <v>OK</v>
      </c>
      <c r="K152" s="266"/>
      <c r="L152" s="277">
        <v>1066464</v>
      </c>
      <c r="M152" s="271" t="s">
        <v>1661</v>
      </c>
      <c r="N152" s="272" t="s">
        <v>1880</v>
      </c>
      <c r="O152" s="273" t="s">
        <v>545</v>
      </c>
      <c r="P152" s="273" t="s">
        <v>1299</v>
      </c>
      <c r="Q152" s="261" t="s">
        <v>1622</v>
      </c>
      <c r="R152" s="272" t="s">
        <v>1880</v>
      </c>
      <c r="S152" s="273" t="s">
        <v>545</v>
      </c>
      <c r="T152" s="273" t="s">
        <v>1299</v>
      </c>
    </row>
    <row r="153" spans="2:21" ht="21.75" customHeight="1">
      <c r="B153" s="267">
        <v>149</v>
      </c>
      <c r="C153" s="258" t="s">
        <v>1371</v>
      </c>
      <c r="D153" s="267">
        <v>149</v>
      </c>
      <c r="E153" s="258">
        <v>1220006</v>
      </c>
      <c r="F153" s="258">
        <f t="shared" si="9"/>
        <v>1220006</v>
      </c>
      <c r="G153" s="258" t="s">
        <v>1383</v>
      </c>
      <c r="H153" s="258" t="s">
        <v>1383</v>
      </c>
      <c r="I153" s="269" t="str">
        <f t="shared" si="8"/>
        <v>OK</v>
      </c>
      <c r="J153" s="269" t="str">
        <f t="shared" si="10"/>
        <v>OK</v>
      </c>
      <c r="K153" s="266"/>
      <c r="L153" s="277">
        <v>1071805</v>
      </c>
      <c r="M153" s="271" t="s">
        <v>1660</v>
      </c>
      <c r="N153" s="272" t="s">
        <v>1501</v>
      </c>
      <c r="O153" s="273" t="s">
        <v>545</v>
      </c>
      <c r="P153" s="273" t="s">
        <v>1310</v>
      </c>
      <c r="Q153" s="261" t="s">
        <v>1622</v>
      </c>
      <c r="R153" s="272" t="s">
        <v>1501</v>
      </c>
      <c r="S153" s="273" t="s">
        <v>545</v>
      </c>
      <c r="T153" s="273" t="s">
        <v>1310</v>
      </c>
    </row>
    <row r="154" spans="2:21" ht="21.75" customHeight="1">
      <c r="B154" s="267">
        <v>150</v>
      </c>
      <c r="C154" s="258" t="s">
        <v>1372</v>
      </c>
      <c r="D154" s="267">
        <v>150</v>
      </c>
      <c r="E154" s="258">
        <v>1220007</v>
      </c>
      <c r="F154" s="258">
        <f t="shared" si="9"/>
        <v>1220007</v>
      </c>
      <c r="G154" s="258" t="s">
        <v>1384</v>
      </c>
      <c r="H154" s="258" t="s">
        <v>1384</v>
      </c>
      <c r="I154" s="269" t="str">
        <f t="shared" si="8"/>
        <v>OK</v>
      </c>
      <c r="J154" s="269" t="str">
        <f t="shared" si="10"/>
        <v>OK</v>
      </c>
      <c r="K154" s="266"/>
      <c r="L154" s="277">
        <v>1065085</v>
      </c>
      <c r="M154" s="271" t="s">
        <v>811</v>
      </c>
      <c r="N154" s="272" t="s">
        <v>812</v>
      </c>
      <c r="O154" s="273" t="s">
        <v>545</v>
      </c>
      <c r="P154" s="273" t="s">
        <v>1500</v>
      </c>
      <c r="Q154" s="261" t="s">
        <v>1622</v>
      </c>
      <c r="R154" s="272" t="s">
        <v>812</v>
      </c>
      <c r="S154" s="273" t="s">
        <v>545</v>
      </c>
      <c r="T154" s="273" t="s">
        <v>1500</v>
      </c>
    </row>
    <row r="155" spans="2:21" ht="21.75" customHeight="1">
      <c r="B155" s="267">
        <v>151</v>
      </c>
      <c r="C155" s="258" t="s">
        <v>1864</v>
      </c>
      <c r="D155" s="267">
        <v>151</v>
      </c>
      <c r="E155" s="258">
        <v>1220008</v>
      </c>
      <c r="F155" s="258">
        <f t="shared" si="9"/>
        <v>1220008</v>
      </c>
      <c r="G155" s="258" t="s">
        <v>1385</v>
      </c>
      <c r="H155" s="258" t="s">
        <v>1385</v>
      </c>
      <c r="I155" s="269" t="str">
        <f t="shared" si="8"/>
        <v>OK</v>
      </c>
      <c r="J155" s="269" t="str">
        <f t="shared" si="10"/>
        <v>OK</v>
      </c>
      <c r="K155" s="266"/>
      <c r="L155" s="277">
        <v>1071410</v>
      </c>
      <c r="M155" s="271" t="s">
        <v>2023</v>
      </c>
      <c r="N155" s="272" t="s">
        <v>911</v>
      </c>
      <c r="O155" s="273" t="s">
        <v>545</v>
      </c>
      <c r="P155" s="273" t="s">
        <v>912</v>
      </c>
      <c r="Q155" s="261" t="s">
        <v>1622</v>
      </c>
      <c r="R155" s="272" t="s">
        <v>911</v>
      </c>
      <c r="S155" s="273" t="s">
        <v>545</v>
      </c>
      <c r="T155" s="273" t="s">
        <v>912</v>
      </c>
    </row>
    <row r="156" spans="2:21" ht="21.75" customHeight="1">
      <c r="B156" s="267">
        <v>152</v>
      </c>
      <c r="C156" s="258" t="s">
        <v>1865</v>
      </c>
      <c r="D156" s="267">
        <v>152</v>
      </c>
      <c r="E156" s="258">
        <v>1220009</v>
      </c>
      <c r="F156" s="258">
        <f t="shared" si="9"/>
        <v>1220009</v>
      </c>
      <c r="G156" s="258" t="s">
        <v>1386</v>
      </c>
      <c r="H156" s="258" t="s">
        <v>1386</v>
      </c>
      <c r="I156" s="269" t="str">
        <f t="shared" si="8"/>
        <v>OK</v>
      </c>
      <c r="J156" s="269" t="str">
        <f t="shared" si="10"/>
        <v>OK</v>
      </c>
      <c r="K156" s="266"/>
      <c r="L156" s="277">
        <v>1066783</v>
      </c>
      <c r="M156" s="271" t="s">
        <v>1142</v>
      </c>
      <c r="N156" s="272" t="s">
        <v>1302</v>
      </c>
      <c r="O156" s="273" t="s">
        <v>537</v>
      </c>
      <c r="P156" s="273" t="s">
        <v>1887</v>
      </c>
      <c r="Q156" s="261" t="s">
        <v>1622</v>
      </c>
      <c r="R156" s="272" t="s">
        <v>1302</v>
      </c>
      <c r="S156" s="273" t="s">
        <v>537</v>
      </c>
      <c r="T156" s="273" t="s">
        <v>1887</v>
      </c>
    </row>
    <row r="157" spans="2:21" ht="21.75" customHeight="1">
      <c r="B157" s="267">
        <v>153</v>
      </c>
      <c r="C157" s="258" t="s">
        <v>1502</v>
      </c>
      <c r="D157" s="267">
        <v>153</v>
      </c>
      <c r="E157" s="258">
        <v>1220012</v>
      </c>
      <c r="F157" s="258">
        <f t="shared" si="9"/>
        <v>1220012</v>
      </c>
      <c r="G157" s="258" t="s">
        <v>1503</v>
      </c>
      <c r="H157" s="258" t="s">
        <v>1503</v>
      </c>
      <c r="I157" s="269" t="str">
        <f t="shared" si="8"/>
        <v>OK</v>
      </c>
      <c r="J157" s="269" t="str">
        <f>IF(EXACT(G157,H157),"OK","変更あり！")</f>
        <v>OK</v>
      </c>
      <c r="K157" s="266"/>
      <c r="L157" s="277">
        <v>1066516</v>
      </c>
      <c r="M157" s="271" t="s">
        <v>1652</v>
      </c>
      <c r="N157" s="272" t="s">
        <v>2057</v>
      </c>
      <c r="O157" s="273" t="s">
        <v>545</v>
      </c>
      <c r="P157" s="273" t="s">
        <v>818</v>
      </c>
      <c r="Q157" s="261" t="s">
        <v>1622</v>
      </c>
      <c r="R157" s="272" t="s">
        <v>817</v>
      </c>
      <c r="S157" s="273" t="s">
        <v>545</v>
      </c>
      <c r="T157" s="273" t="s">
        <v>818</v>
      </c>
    </row>
    <row r="158" spans="2:21" ht="21.75" customHeight="1">
      <c r="B158" s="267">
        <v>154</v>
      </c>
      <c r="C158" s="258" t="s">
        <v>1866</v>
      </c>
      <c r="D158" s="267">
        <v>154</v>
      </c>
      <c r="E158" s="258">
        <v>1220013</v>
      </c>
      <c r="F158" s="258">
        <f t="shared" si="9"/>
        <v>1220013</v>
      </c>
      <c r="G158" s="258" t="s">
        <v>1173</v>
      </c>
      <c r="H158" s="258" t="s">
        <v>1173</v>
      </c>
      <c r="I158" s="269" t="str">
        <f t="shared" si="8"/>
        <v>OK</v>
      </c>
      <c r="J158" s="269" t="str">
        <f t="shared" ref="J158:J165" si="11">IF(EXACT(G158,H158),"OK","変更あり！")</f>
        <v>OK</v>
      </c>
      <c r="K158" s="266"/>
      <c r="L158" s="277">
        <v>1066992</v>
      </c>
      <c r="M158" s="271" t="s">
        <v>1662</v>
      </c>
      <c r="N158" s="272" t="s">
        <v>1315</v>
      </c>
      <c r="O158" s="273" t="s">
        <v>545</v>
      </c>
      <c r="P158" s="273" t="s">
        <v>1305</v>
      </c>
      <c r="Q158" s="261" t="s">
        <v>1622</v>
      </c>
      <c r="R158" s="272" t="s">
        <v>1315</v>
      </c>
      <c r="S158" s="273" t="s">
        <v>545</v>
      </c>
      <c r="T158" s="273" t="s">
        <v>1305</v>
      </c>
    </row>
    <row r="159" spans="2:21" ht="21.75" customHeight="1">
      <c r="B159" s="267">
        <v>155</v>
      </c>
      <c r="C159" s="258" t="s">
        <v>1785</v>
      </c>
      <c r="D159" s="267">
        <v>155</v>
      </c>
      <c r="E159" s="258">
        <v>1220014</v>
      </c>
      <c r="F159" s="258">
        <f t="shared" si="9"/>
        <v>1220014</v>
      </c>
      <c r="G159" s="258" t="s">
        <v>1187</v>
      </c>
      <c r="H159" s="258" t="s">
        <v>1187</v>
      </c>
      <c r="I159" s="269" t="str">
        <f t="shared" si="8"/>
        <v>OK</v>
      </c>
      <c r="J159" s="269" t="str">
        <f t="shared" si="11"/>
        <v>OK</v>
      </c>
      <c r="K159" s="266"/>
      <c r="L159" s="277">
        <v>1071520</v>
      </c>
      <c r="M159" s="271" t="s">
        <v>1188</v>
      </c>
      <c r="N159" s="272" t="s">
        <v>1189</v>
      </c>
      <c r="O159" s="273" t="s">
        <v>545</v>
      </c>
      <c r="P159" s="273" t="s">
        <v>1319</v>
      </c>
      <c r="Q159" s="261" t="s">
        <v>1622</v>
      </c>
      <c r="R159" s="272" t="s">
        <v>1189</v>
      </c>
      <c r="S159" s="273" t="s">
        <v>545</v>
      </c>
      <c r="T159" s="273" t="s">
        <v>1319</v>
      </c>
    </row>
    <row r="160" spans="2:21" ht="21.75" customHeight="1">
      <c r="B160" s="267">
        <v>156</v>
      </c>
      <c r="C160" s="258" t="s">
        <v>1786</v>
      </c>
      <c r="D160" s="267">
        <v>156</v>
      </c>
      <c r="E160" s="258">
        <v>1220016</v>
      </c>
      <c r="F160" s="258">
        <f t="shared" si="9"/>
        <v>1220016</v>
      </c>
      <c r="G160" s="258" t="s">
        <v>1194</v>
      </c>
      <c r="H160" s="258" t="s">
        <v>1194</v>
      </c>
      <c r="I160" s="269" t="str">
        <f t="shared" si="8"/>
        <v>OK</v>
      </c>
      <c r="J160" s="269" t="str">
        <f t="shared" si="11"/>
        <v>OK</v>
      </c>
      <c r="K160" s="266"/>
      <c r="L160" s="277">
        <v>1071460</v>
      </c>
      <c r="M160" s="271" t="s">
        <v>1195</v>
      </c>
      <c r="N160" s="272" t="s">
        <v>1321</v>
      </c>
      <c r="O160" s="273" t="s">
        <v>545</v>
      </c>
      <c r="P160" s="273" t="s">
        <v>1196</v>
      </c>
      <c r="Q160" s="261" t="s">
        <v>1622</v>
      </c>
      <c r="R160" s="272" t="s">
        <v>1321</v>
      </c>
      <c r="S160" s="273" t="s">
        <v>545</v>
      </c>
      <c r="T160" s="273" t="s">
        <v>1196</v>
      </c>
    </row>
    <row r="161" spans="2:21" ht="21.75" customHeight="1">
      <c r="B161" s="267">
        <v>157</v>
      </c>
      <c r="C161" s="258" t="s">
        <v>1787</v>
      </c>
      <c r="D161" s="267">
        <v>157</v>
      </c>
      <c r="E161" s="258">
        <v>1220017</v>
      </c>
      <c r="F161" s="258">
        <f t="shared" si="9"/>
        <v>1220017</v>
      </c>
      <c r="G161" s="258" t="s">
        <v>1190</v>
      </c>
      <c r="H161" s="258" t="s">
        <v>1190</v>
      </c>
      <c r="I161" s="269" t="str">
        <f t="shared" si="8"/>
        <v>OK</v>
      </c>
      <c r="J161" s="269" t="str">
        <f t="shared" si="11"/>
        <v>OK</v>
      </c>
      <c r="K161" s="266"/>
      <c r="L161" s="277">
        <v>1071548</v>
      </c>
      <c r="M161" s="271" t="s">
        <v>1653</v>
      </c>
      <c r="N161" s="272" t="s">
        <v>1191</v>
      </c>
      <c r="O161" s="273" t="s">
        <v>545</v>
      </c>
      <c r="P161" s="273" t="s">
        <v>836</v>
      </c>
      <c r="Q161" s="261" t="s">
        <v>1622</v>
      </c>
      <c r="R161" s="272" t="s">
        <v>1191</v>
      </c>
      <c r="S161" s="273" t="s">
        <v>545</v>
      </c>
      <c r="T161" s="273" t="s">
        <v>836</v>
      </c>
      <c r="U161" s="252">
        <v>1</v>
      </c>
    </row>
    <row r="162" spans="2:21" ht="21.75" customHeight="1">
      <c r="B162" s="267">
        <v>158</v>
      </c>
      <c r="C162" s="287" t="s">
        <v>1706</v>
      </c>
      <c r="D162" s="267">
        <v>158</v>
      </c>
      <c r="E162" s="258">
        <v>1220019</v>
      </c>
      <c r="F162" s="258">
        <f t="shared" si="9"/>
        <v>1220019</v>
      </c>
      <c r="G162" s="258" t="s">
        <v>1607</v>
      </c>
      <c r="H162" s="258" t="s">
        <v>1607</v>
      </c>
      <c r="I162" s="269" t="str">
        <f t="shared" si="8"/>
        <v>OK</v>
      </c>
      <c r="J162" s="269" t="str">
        <f t="shared" si="11"/>
        <v>OK</v>
      </c>
      <c r="K162" s="266"/>
      <c r="L162" s="277">
        <v>1076470</v>
      </c>
      <c r="M162" s="271" t="s">
        <v>1874</v>
      </c>
      <c r="N162" s="272" t="s">
        <v>1663</v>
      </c>
      <c r="O162" s="273" t="s">
        <v>545</v>
      </c>
      <c r="P162" s="273" t="s">
        <v>1664</v>
      </c>
      <c r="Q162" s="261" t="s">
        <v>1622</v>
      </c>
      <c r="R162" s="272" t="s">
        <v>1663</v>
      </c>
      <c r="S162" s="273" t="s">
        <v>545</v>
      </c>
      <c r="T162" s="273" t="s">
        <v>1664</v>
      </c>
    </row>
    <row r="163" spans="2:21" ht="21.75" customHeight="1">
      <c r="B163" s="267">
        <v>159</v>
      </c>
      <c r="C163" s="287" t="s">
        <v>1707</v>
      </c>
      <c r="D163" s="267">
        <v>159</v>
      </c>
      <c r="E163" s="258">
        <v>1220020</v>
      </c>
      <c r="F163" s="258">
        <f t="shared" si="9"/>
        <v>1220020</v>
      </c>
      <c r="G163" s="258" t="s">
        <v>1608</v>
      </c>
      <c r="H163" s="258" t="s">
        <v>1608</v>
      </c>
      <c r="I163" s="269" t="str">
        <f t="shared" si="8"/>
        <v>OK</v>
      </c>
      <c r="J163" s="269" t="str">
        <f t="shared" si="11"/>
        <v>OK</v>
      </c>
      <c r="K163" s="266"/>
      <c r="L163" s="277">
        <v>1059654</v>
      </c>
      <c r="M163" s="271" t="s">
        <v>821</v>
      </c>
      <c r="N163" s="272" t="s">
        <v>917</v>
      </c>
      <c r="O163" s="273" t="s">
        <v>545</v>
      </c>
      <c r="P163" s="278" t="s">
        <v>2054</v>
      </c>
      <c r="Q163" s="261" t="s">
        <v>1622</v>
      </c>
      <c r="R163" s="272" t="s">
        <v>917</v>
      </c>
      <c r="S163" s="273" t="s">
        <v>545</v>
      </c>
      <c r="T163" s="278" t="s">
        <v>2054</v>
      </c>
    </row>
    <row r="164" spans="2:21" ht="21.75" customHeight="1">
      <c r="B164" s="267">
        <v>160</v>
      </c>
      <c r="C164" s="287" t="s">
        <v>1605</v>
      </c>
      <c r="D164" s="267">
        <v>160</v>
      </c>
      <c r="E164" s="258">
        <v>1220021</v>
      </c>
      <c r="F164" s="258">
        <f t="shared" si="9"/>
        <v>1220021</v>
      </c>
      <c r="G164" s="258" t="s">
        <v>1609</v>
      </c>
      <c r="H164" s="258" t="s">
        <v>1609</v>
      </c>
      <c r="I164" s="269" t="str">
        <f t="shared" si="8"/>
        <v>OK</v>
      </c>
      <c r="J164" s="269" t="str">
        <f t="shared" si="11"/>
        <v>OK</v>
      </c>
      <c r="K164" s="266"/>
      <c r="L164" s="277">
        <v>1071805</v>
      </c>
      <c r="M164" s="271" t="s">
        <v>1660</v>
      </c>
      <c r="N164" s="272" t="s">
        <v>1501</v>
      </c>
      <c r="O164" s="273" t="s">
        <v>545</v>
      </c>
      <c r="P164" s="273" t="s">
        <v>1310</v>
      </c>
      <c r="Q164" s="261" t="s">
        <v>1622</v>
      </c>
      <c r="R164" s="272" t="s">
        <v>1501</v>
      </c>
      <c r="S164" s="273" t="s">
        <v>545</v>
      </c>
      <c r="T164" s="273" t="s">
        <v>1310</v>
      </c>
    </row>
    <row r="165" spans="2:21" ht="21.75" customHeight="1">
      <c r="B165" s="267">
        <v>161</v>
      </c>
      <c r="C165" s="287" t="s">
        <v>1604</v>
      </c>
      <c r="D165" s="267">
        <v>161</v>
      </c>
      <c r="E165" s="258">
        <v>1220022</v>
      </c>
      <c r="F165" s="258">
        <f t="shared" si="9"/>
        <v>1220022</v>
      </c>
      <c r="G165" s="258" t="s">
        <v>1610</v>
      </c>
      <c r="H165" s="258" t="s">
        <v>1610</v>
      </c>
      <c r="I165" s="269" t="str">
        <f t="shared" ref="I165:I170" si="12">IF(COUNTIF($G$5:$G$341,G165)=1,"OK","重複あり！")</f>
        <v>OK</v>
      </c>
      <c r="J165" s="269" t="str">
        <f t="shared" si="11"/>
        <v>OK</v>
      </c>
      <c r="K165" s="266"/>
      <c r="L165" s="277">
        <v>1075391</v>
      </c>
      <c r="M165" s="271" t="s">
        <v>1665</v>
      </c>
      <c r="N165" s="272" t="s">
        <v>1881</v>
      </c>
      <c r="O165" s="273" t="s">
        <v>411</v>
      </c>
      <c r="P165" s="273" t="s">
        <v>1258</v>
      </c>
      <c r="Q165" s="261" t="s">
        <v>1622</v>
      </c>
      <c r="R165" s="272" t="s">
        <v>1881</v>
      </c>
      <c r="S165" s="273" t="s">
        <v>411</v>
      </c>
      <c r="T165" s="273" t="s">
        <v>1258</v>
      </c>
    </row>
    <row r="166" spans="2:21" ht="21.75" customHeight="1">
      <c r="B166" s="267">
        <v>162</v>
      </c>
      <c r="C166" s="287" t="s">
        <v>1601</v>
      </c>
      <c r="D166" s="267">
        <v>162</v>
      </c>
      <c r="E166" s="258">
        <v>1220023</v>
      </c>
      <c r="F166" s="258">
        <f t="shared" si="9"/>
        <v>1220023</v>
      </c>
      <c r="G166" s="258" t="s">
        <v>1611</v>
      </c>
      <c r="H166" s="258" t="s">
        <v>1611</v>
      </c>
      <c r="I166" s="269" t="str">
        <f t="shared" si="12"/>
        <v>OK</v>
      </c>
      <c r="J166" s="269" t="str">
        <f>IF(EXACT(G166,H166),"OK","変更あり！")</f>
        <v>OK</v>
      </c>
      <c r="K166" s="266"/>
      <c r="L166" s="277">
        <v>1075163</v>
      </c>
      <c r="M166" s="271" t="s">
        <v>1666</v>
      </c>
      <c r="N166" s="272" t="s">
        <v>1955</v>
      </c>
      <c r="O166" s="273" t="s">
        <v>411</v>
      </c>
      <c r="P166" s="273" t="s">
        <v>585</v>
      </c>
      <c r="Q166" s="261" t="s">
        <v>1622</v>
      </c>
      <c r="R166" s="272" t="s">
        <v>1955</v>
      </c>
      <c r="S166" s="273" t="s">
        <v>411</v>
      </c>
      <c r="T166" s="273" t="s">
        <v>585</v>
      </c>
    </row>
    <row r="167" spans="2:21" ht="21.75" customHeight="1">
      <c r="B167" s="267">
        <v>163</v>
      </c>
      <c r="C167" s="287" t="s">
        <v>1366</v>
      </c>
      <c r="D167" s="267">
        <v>163</v>
      </c>
      <c r="E167" s="258">
        <v>1220024</v>
      </c>
      <c r="F167" s="258">
        <f t="shared" si="9"/>
        <v>1220024</v>
      </c>
      <c r="G167" s="258" t="s">
        <v>1401</v>
      </c>
      <c r="H167" s="258" t="s">
        <v>1401</v>
      </c>
      <c r="I167" s="269" t="str">
        <f t="shared" si="12"/>
        <v>OK</v>
      </c>
      <c r="J167" s="269" t="str">
        <f t="shared" ref="J167:J170" si="13">IF(EXACT(G167,H167),"OK","変更あり！")</f>
        <v>OK</v>
      </c>
      <c r="K167" s="266"/>
      <c r="L167" s="277">
        <v>1031259</v>
      </c>
      <c r="M167" s="271" t="s">
        <v>509</v>
      </c>
      <c r="N167" s="272" t="s">
        <v>1118</v>
      </c>
      <c r="O167" s="273" t="s">
        <v>411</v>
      </c>
      <c r="P167" s="273" t="s">
        <v>510</v>
      </c>
      <c r="Q167" s="261" t="s">
        <v>1622</v>
      </c>
      <c r="R167" s="272" t="s">
        <v>1118</v>
      </c>
      <c r="S167" s="273" t="s">
        <v>411</v>
      </c>
      <c r="T167" s="273" t="s">
        <v>510</v>
      </c>
    </row>
    <row r="168" spans="2:21" ht="21.75" customHeight="1">
      <c r="B168" s="267">
        <v>164</v>
      </c>
      <c r="C168" s="287" t="s">
        <v>1602</v>
      </c>
      <c r="D168" s="267">
        <v>164</v>
      </c>
      <c r="E168" s="258">
        <v>1220025</v>
      </c>
      <c r="F168" s="258">
        <f t="shared" si="9"/>
        <v>1220025</v>
      </c>
      <c r="G168" s="258" t="s">
        <v>1612</v>
      </c>
      <c r="H168" s="258" t="s">
        <v>1612</v>
      </c>
      <c r="I168" s="269" t="str">
        <f t="shared" si="12"/>
        <v>OK</v>
      </c>
      <c r="J168" s="269" t="str">
        <f t="shared" si="13"/>
        <v>OK</v>
      </c>
      <c r="K168" s="266"/>
      <c r="L168" s="277">
        <v>1071805</v>
      </c>
      <c r="M168" s="271" t="s">
        <v>1660</v>
      </c>
      <c r="N168" s="272" t="s">
        <v>1501</v>
      </c>
      <c r="O168" s="273" t="s">
        <v>545</v>
      </c>
      <c r="P168" s="273" t="s">
        <v>1310</v>
      </c>
      <c r="Q168" s="261" t="s">
        <v>1622</v>
      </c>
      <c r="R168" s="272" t="s">
        <v>1501</v>
      </c>
      <c r="S168" s="273" t="s">
        <v>545</v>
      </c>
      <c r="T168" s="273" t="s">
        <v>1310</v>
      </c>
    </row>
    <row r="169" spans="2:21" ht="21.75" customHeight="1">
      <c r="B169" s="267">
        <v>165</v>
      </c>
      <c r="C169" s="287" t="s">
        <v>1603</v>
      </c>
      <c r="D169" s="267">
        <v>165</v>
      </c>
      <c r="E169" s="258">
        <v>1220026</v>
      </c>
      <c r="F169" s="258">
        <f t="shared" si="9"/>
        <v>1220026</v>
      </c>
      <c r="G169" s="258" t="s">
        <v>1613</v>
      </c>
      <c r="H169" s="258" t="s">
        <v>1613</v>
      </c>
      <c r="I169" s="269" t="str">
        <f t="shared" si="12"/>
        <v>OK</v>
      </c>
      <c r="J169" s="269" t="str">
        <f t="shared" si="13"/>
        <v>OK</v>
      </c>
      <c r="K169" s="266"/>
      <c r="L169" s="277">
        <v>1066783</v>
      </c>
      <c r="M169" s="271" t="s">
        <v>1142</v>
      </c>
      <c r="N169" s="272" t="s">
        <v>1302</v>
      </c>
      <c r="O169" s="273" t="s">
        <v>537</v>
      </c>
      <c r="P169" s="273" t="s">
        <v>1887</v>
      </c>
      <c r="Q169" s="261" t="s">
        <v>1622</v>
      </c>
      <c r="R169" s="272" t="s">
        <v>1302</v>
      </c>
      <c r="S169" s="273" t="s">
        <v>537</v>
      </c>
      <c r="T169" s="273" t="s">
        <v>1887</v>
      </c>
    </row>
    <row r="170" spans="2:21" ht="21.75" customHeight="1">
      <c r="B170" s="267">
        <v>166</v>
      </c>
      <c r="C170" s="287" t="s">
        <v>1606</v>
      </c>
      <c r="D170" s="267">
        <v>166</v>
      </c>
      <c r="E170" s="258">
        <v>1220027</v>
      </c>
      <c r="F170" s="258">
        <f t="shared" si="9"/>
        <v>1220027</v>
      </c>
      <c r="G170" s="258" t="s">
        <v>1614</v>
      </c>
      <c r="H170" s="258" t="s">
        <v>1614</v>
      </c>
      <c r="I170" s="269" t="str">
        <f t="shared" si="12"/>
        <v>OK</v>
      </c>
      <c r="J170" s="269" t="str">
        <f t="shared" si="13"/>
        <v>OK</v>
      </c>
      <c r="K170" s="266"/>
      <c r="L170" s="277">
        <v>1076454</v>
      </c>
      <c r="M170" s="271" t="s">
        <v>1875</v>
      </c>
      <c r="N170" s="272" t="s">
        <v>1667</v>
      </c>
      <c r="O170" s="273" t="s">
        <v>545</v>
      </c>
      <c r="P170" s="273" t="s">
        <v>1668</v>
      </c>
      <c r="Q170" s="261" t="s">
        <v>1622</v>
      </c>
      <c r="R170" s="272" t="s">
        <v>1667</v>
      </c>
      <c r="S170" s="273" t="s">
        <v>545</v>
      </c>
      <c r="T170" s="273" t="s">
        <v>1668</v>
      </c>
    </row>
    <row r="171" spans="2:21" ht="21.75" customHeight="1">
      <c r="B171" s="267">
        <v>167</v>
      </c>
      <c r="C171" s="287" t="s">
        <v>1813</v>
      </c>
      <c r="D171" s="267">
        <v>167</v>
      </c>
      <c r="E171" s="258">
        <v>1220028</v>
      </c>
      <c r="F171" s="258">
        <v>1220028</v>
      </c>
      <c r="G171" s="258" t="s">
        <v>1817</v>
      </c>
      <c r="H171" s="258" t="s">
        <v>1817</v>
      </c>
      <c r="I171" s="269" t="s">
        <v>1546</v>
      </c>
      <c r="J171" s="269" t="s">
        <v>1546</v>
      </c>
      <c r="K171" s="266"/>
      <c r="L171" s="277">
        <v>1064017</v>
      </c>
      <c r="M171" s="271" t="s">
        <v>753</v>
      </c>
      <c r="N171" s="272" t="s">
        <v>1882</v>
      </c>
      <c r="O171" s="273" t="s">
        <v>411</v>
      </c>
      <c r="P171" s="273" t="s">
        <v>755</v>
      </c>
      <c r="Q171" s="261" t="s">
        <v>1622</v>
      </c>
      <c r="R171" s="272" t="s">
        <v>1882</v>
      </c>
      <c r="S171" s="273" t="s">
        <v>411</v>
      </c>
      <c r="T171" s="273" t="s">
        <v>755</v>
      </c>
    </row>
    <row r="172" spans="2:21" ht="21.75" customHeight="1">
      <c r="B172" s="267">
        <v>168</v>
      </c>
      <c r="C172" s="287" t="s">
        <v>1814</v>
      </c>
      <c r="D172" s="267">
        <v>168</v>
      </c>
      <c r="E172" s="258">
        <v>1220029</v>
      </c>
      <c r="F172" s="258">
        <v>1220029</v>
      </c>
      <c r="G172" s="258" t="s">
        <v>1053</v>
      </c>
      <c r="H172" s="258" t="s">
        <v>1053</v>
      </c>
      <c r="I172" s="269" t="s">
        <v>1546</v>
      </c>
      <c r="J172" s="269" t="s">
        <v>1546</v>
      </c>
      <c r="K172" s="266"/>
      <c r="L172" s="277">
        <v>1060109</v>
      </c>
      <c r="M172" s="271" t="s">
        <v>1876</v>
      </c>
      <c r="N172" s="272" t="s">
        <v>1280</v>
      </c>
      <c r="O172" s="273" t="s">
        <v>545</v>
      </c>
      <c r="P172" s="273" t="s">
        <v>1565</v>
      </c>
      <c r="Q172" s="261" t="s">
        <v>1622</v>
      </c>
      <c r="R172" s="272" t="s">
        <v>1280</v>
      </c>
      <c r="S172" s="273" t="s">
        <v>545</v>
      </c>
      <c r="T172" s="273" t="s">
        <v>1565</v>
      </c>
    </row>
    <row r="173" spans="2:21" ht="21.75" customHeight="1">
      <c r="B173" s="267">
        <v>169</v>
      </c>
      <c r="C173" s="287" t="s">
        <v>1815</v>
      </c>
      <c r="D173" s="267">
        <v>169</v>
      </c>
      <c r="E173" s="258">
        <v>1220030</v>
      </c>
      <c r="F173" s="258">
        <f t="shared" si="9"/>
        <v>1220030</v>
      </c>
      <c r="G173" s="258" t="s">
        <v>1818</v>
      </c>
      <c r="H173" s="258" t="s">
        <v>1818</v>
      </c>
      <c r="I173" s="269" t="str">
        <f t="shared" ref="I173:I187" si="14">IF(COUNTIF($G$5:$G$341,G173)=1,"OK","重複あり！")</f>
        <v>OK</v>
      </c>
      <c r="J173" s="269" t="str">
        <f t="shared" ref="J173:J228" si="15">IF(EXACT(G173,H173),"OK","変更あり！")</f>
        <v>OK</v>
      </c>
      <c r="K173" s="266"/>
      <c r="L173" s="277">
        <v>1059654</v>
      </c>
      <c r="M173" s="271" t="s">
        <v>821</v>
      </c>
      <c r="N173" s="272" t="s">
        <v>822</v>
      </c>
      <c r="O173" s="273" t="s">
        <v>545</v>
      </c>
      <c r="P173" s="278" t="s">
        <v>2054</v>
      </c>
      <c r="Q173" s="261" t="s">
        <v>1622</v>
      </c>
      <c r="R173" s="272" t="s">
        <v>822</v>
      </c>
      <c r="S173" s="273" t="s">
        <v>545</v>
      </c>
      <c r="T173" s="278" t="s">
        <v>2054</v>
      </c>
    </row>
    <row r="174" spans="2:21" ht="21.75" customHeight="1">
      <c r="B174" s="267">
        <v>170</v>
      </c>
      <c r="C174" s="287" t="s">
        <v>1811</v>
      </c>
      <c r="D174" s="267">
        <v>170</v>
      </c>
      <c r="E174" s="258">
        <v>1220031</v>
      </c>
      <c r="F174" s="258">
        <f t="shared" si="9"/>
        <v>1220031</v>
      </c>
      <c r="G174" s="258" t="s">
        <v>1819</v>
      </c>
      <c r="H174" s="258" t="s">
        <v>1819</v>
      </c>
      <c r="I174" s="269" t="str">
        <f t="shared" si="14"/>
        <v>OK</v>
      </c>
      <c r="J174" s="269" t="str">
        <f t="shared" si="15"/>
        <v>OK</v>
      </c>
      <c r="K174" s="266"/>
      <c r="L174" s="277">
        <v>1061254</v>
      </c>
      <c r="M174" s="271" t="s">
        <v>1691</v>
      </c>
      <c r="N174" s="272" t="s">
        <v>822</v>
      </c>
      <c r="O174" s="273" t="s">
        <v>545</v>
      </c>
      <c r="P174" s="273" t="s">
        <v>2054</v>
      </c>
      <c r="Q174" s="261" t="s">
        <v>1622</v>
      </c>
      <c r="R174" s="272" t="s">
        <v>822</v>
      </c>
      <c r="S174" s="273" t="s">
        <v>545</v>
      </c>
      <c r="T174" s="273" t="s">
        <v>2054</v>
      </c>
    </row>
    <row r="175" spans="2:21" ht="21.75" customHeight="1">
      <c r="B175" s="267">
        <v>171</v>
      </c>
      <c r="C175" s="287" t="s">
        <v>1820</v>
      </c>
      <c r="D175" s="267">
        <v>171</v>
      </c>
      <c r="E175" s="258">
        <v>1220032</v>
      </c>
      <c r="F175" s="258">
        <f t="shared" si="9"/>
        <v>1220032</v>
      </c>
      <c r="G175" s="258" t="s">
        <v>1821</v>
      </c>
      <c r="H175" s="258" t="s">
        <v>1821</v>
      </c>
      <c r="I175" s="269" t="str">
        <f t="shared" si="14"/>
        <v>OK</v>
      </c>
      <c r="J175" s="269" t="str">
        <f t="shared" si="15"/>
        <v>OK</v>
      </c>
      <c r="K175" s="266"/>
      <c r="L175" s="277">
        <v>1078343</v>
      </c>
      <c r="M175" s="271" t="s">
        <v>2026</v>
      </c>
      <c r="N175" s="272" t="s">
        <v>2040</v>
      </c>
      <c r="O175" s="273" t="s">
        <v>545</v>
      </c>
      <c r="P175" s="273" t="s">
        <v>1888</v>
      </c>
      <c r="Q175" s="261" t="s">
        <v>1622</v>
      </c>
      <c r="R175" s="272" t="s">
        <v>2040</v>
      </c>
      <c r="S175" s="273" t="s">
        <v>545</v>
      </c>
      <c r="T175" s="273" t="s">
        <v>1888</v>
      </c>
    </row>
    <row r="176" spans="2:21" ht="21.75" customHeight="1">
      <c r="B176" s="267">
        <v>172</v>
      </c>
      <c r="C176" s="287" t="s">
        <v>1822</v>
      </c>
      <c r="D176" s="267">
        <v>172</v>
      </c>
      <c r="E176" s="258">
        <v>1220033</v>
      </c>
      <c r="F176" s="258">
        <f t="shared" si="9"/>
        <v>1220033</v>
      </c>
      <c r="G176" s="258" t="s">
        <v>1823</v>
      </c>
      <c r="H176" s="258" t="s">
        <v>1823</v>
      </c>
      <c r="I176" s="269" t="str">
        <f t="shared" si="14"/>
        <v>OK</v>
      </c>
      <c r="J176" s="269" t="str">
        <f t="shared" si="15"/>
        <v>OK</v>
      </c>
      <c r="K176" s="266"/>
      <c r="L176" s="277">
        <v>1075222</v>
      </c>
      <c r="M176" s="271" t="s">
        <v>2022</v>
      </c>
      <c r="N176" s="272" t="s">
        <v>2039</v>
      </c>
      <c r="O176" s="273" t="s">
        <v>545</v>
      </c>
      <c r="P176" s="273" t="s">
        <v>848</v>
      </c>
      <c r="Q176" s="261" t="s">
        <v>1622</v>
      </c>
      <c r="R176" s="272" t="s">
        <v>2039</v>
      </c>
      <c r="S176" s="273" t="s">
        <v>545</v>
      </c>
      <c r="T176" s="273" t="s">
        <v>2217</v>
      </c>
    </row>
    <row r="177" spans="1:21" ht="21.75" customHeight="1">
      <c r="A177" s="275"/>
      <c r="B177" s="288">
        <v>173</v>
      </c>
      <c r="C177" s="289" t="s">
        <v>2066</v>
      </c>
      <c r="D177" s="288">
        <v>173</v>
      </c>
      <c r="E177" s="290">
        <v>1220035</v>
      </c>
      <c r="F177" s="290">
        <v>1220035</v>
      </c>
      <c r="G177" s="290" t="s">
        <v>1983</v>
      </c>
      <c r="H177" s="290" t="s">
        <v>1983</v>
      </c>
      <c r="I177" s="291" t="str">
        <f t="shared" si="14"/>
        <v>OK</v>
      </c>
      <c r="J177" s="291" t="str">
        <f t="shared" si="15"/>
        <v>OK</v>
      </c>
      <c r="K177" s="266" t="s">
        <v>2018</v>
      </c>
      <c r="L177" s="292">
        <v>1066516</v>
      </c>
      <c r="M177" s="293" t="s">
        <v>2027</v>
      </c>
      <c r="N177" s="294" t="s">
        <v>817</v>
      </c>
      <c r="O177" s="295" t="s">
        <v>545</v>
      </c>
      <c r="P177" s="295" t="s">
        <v>818</v>
      </c>
      <c r="Q177" s="261" t="s">
        <v>1622</v>
      </c>
      <c r="R177" s="294" t="s">
        <v>817</v>
      </c>
      <c r="S177" s="295" t="s">
        <v>545</v>
      </c>
      <c r="T177" s="295" t="s">
        <v>818</v>
      </c>
    </row>
    <row r="178" spans="1:21" ht="21.75" customHeight="1">
      <c r="A178" s="275"/>
      <c r="B178" s="288">
        <v>174</v>
      </c>
      <c r="C178" s="289" t="s">
        <v>2067</v>
      </c>
      <c r="D178" s="288">
        <v>174</v>
      </c>
      <c r="E178" s="290">
        <v>1220036</v>
      </c>
      <c r="F178" s="290">
        <v>1220036</v>
      </c>
      <c r="G178" s="290" t="s">
        <v>1984</v>
      </c>
      <c r="H178" s="290" t="s">
        <v>1984</v>
      </c>
      <c r="I178" s="291" t="str">
        <f t="shared" si="14"/>
        <v>OK</v>
      </c>
      <c r="J178" s="291" t="str">
        <f t="shared" si="15"/>
        <v>OK</v>
      </c>
      <c r="K178" s="266" t="s">
        <v>2018</v>
      </c>
      <c r="L178" s="292">
        <v>1061254</v>
      </c>
      <c r="M178" s="293" t="s">
        <v>2028</v>
      </c>
      <c r="N178" s="294" t="s">
        <v>917</v>
      </c>
      <c r="O178" s="295" t="s">
        <v>545</v>
      </c>
      <c r="P178" s="295" t="s">
        <v>2054</v>
      </c>
      <c r="Q178" s="261" t="s">
        <v>1622</v>
      </c>
      <c r="R178" s="294" t="s">
        <v>917</v>
      </c>
      <c r="S178" s="295" t="s">
        <v>545</v>
      </c>
      <c r="T178" s="295" t="s">
        <v>2054</v>
      </c>
    </row>
    <row r="179" spans="1:21" ht="21.75" customHeight="1">
      <c r="A179" s="275"/>
      <c r="B179" s="288">
        <v>175</v>
      </c>
      <c r="C179" s="289" t="s">
        <v>2068</v>
      </c>
      <c r="D179" s="288">
        <v>175</v>
      </c>
      <c r="E179" s="290">
        <v>1220037</v>
      </c>
      <c r="F179" s="290">
        <v>1220037</v>
      </c>
      <c r="G179" s="290" t="s">
        <v>1985</v>
      </c>
      <c r="H179" s="290" t="s">
        <v>1985</v>
      </c>
      <c r="I179" s="291" t="str">
        <f t="shared" si="14"/>
        <v>OK</v>
      </c>
      <c r="J179" s="291" t="str">
        <f t="shared" si="15"/>
        <v>OK</v>
      </c>
      <c r="K179" s="266" t="s">
        <v>2018</v>
      </c>
      <c r="L179" s="292">
        <v>1061254</v>
      </c>
      <c r="M179" s="293" t="s">
        <v>2028</v>
      </c>
      <c r="N179" s="294" t="s">
        <v>917</v>
      </c>
      <c r="O179" s="295" t="s">
        <v>545</v>
      </c>
      <c r="P179" s="295" t="s">
        <v>2054</v>
      </c>
      <c r="Q179" s="261" t="s">
        <v>1622</v>
      </c>
      <c r="R179" s="294" t="s">
        <v>917</v>
      </c>
      <c r="S179" s="295" t="s">
        <v>545</v>
      </c>
      <c r="T179" s="295" t="s">
        <v>2054</v>
      </c>
    </row>
    <row r="180" spans="1:21" ht="21.75" customHeight="1">
      <c r="A180" s="275"/>
      <c r="B180" s="288">
        <v>176</v>
      </c>
      <c r="C180" s="289" t="s">
        <v>2069</v>
      </c>
      <c r="D180" s="288">
        <v>176</v>
      </c>
      <c r="E180" s="290">
        <v>1220038</v>
      </c>
      <c r="F180" s="290">
        <v>1220038</v>
      </c>
      <c r="G180" s="290" t="s">
        <v>1986</v>
      </c>
      <c r="H180" s="290" t="s">
        <v>1986</v>
      </c>
      <c r="I180" s="291" t="str">
        <f t="shared" si="14"/>
        <v>OK</v>
      </c>
      <c r="J180" s="291" t="str">
        <f t="shared" si="15"/>
        <v>OK</v>
      </c>
      <c r="K180" s="266" t="s">
        <v>2018</v>
      </c>
      <c r="L180" s="292">
        <v>1071410</v>
      </c>
      <c r="M180" s="293" t="s">
        <v>2029</v>
      </c>
      <c r="N180" s="294" t="s">
        <v>911</v>
      </c>
      <c r="O180" s="295" t="s">
        <v>545</v>
      </c>
      <c r="P180" s="295" t="s">
        <v>912</v>
      </c>
      <c r="Q180" s="261" t="s">
        <v>1622</v>
      </c>
      <c r="R180" s="294" t="s">
        <v>911</v>
      </c>
      <c r="S180" s="295" t="s">
        <v>545</v>
      </c>
      <c r="T180" s="295" t="s">
        <v>912</v>
      </c>
    </row>
    <row r="181" spans="1:21" ht="21.75" customHeight="1">
      <c r="A181" s="275"/>
      <c r="B181" s="288">
        <v>177</v>
      </c>
      <c r="C181" s="289" t="s">
        <v>1980</v>
      </c>
      <c r="D181" s="288">
        <v>177</v>
      </c>
      <c r="E181" s="290">
        <v>1220039</v>
      </c>
      <c r="F181" s="290">
        <v>1220039</v>
      </c>
      <c r="G181" s="290" t="s">
        <v>1987</v>
      </c>
      <c r="H181" s="290" t="s">
        <v>1987</v>
      </c>
      <c r="I181" s="291" t="str">
        <f t="shared" si="14"/>
        <v>OK</v>
      </c>
      <c r="J181" s="291" t="str">
        <f t="shared" si="15"/>
        <v>OK</v>
      </c>
      <c r="K181" s="266" t="s">
        <v>2018</v>
      </c>
      <c r="L181" s="292">
        <v>1071805</v>
      </c>
      <c r="M181" s="293" t="s">
        <v>2030</v>
      </c>
      <c r="N181" s="294" t="s">
        <v>1501</v>
      </c>
      <c r="O181" s="295" t="s">
        <v>545</v>
      </c>
      <c r="P181" s="295" t="s">
        <v>1310</v>
      </c>
      <c r="Q181" s="261" t="s">
        <v>1622</v>
      </c>
      <c r="R181" s="294" t="s">
        <v>1501</v>
      </c>
      <c r="S181" s="295" t="s">
        <v>545</v>
      </c>
      <c r="T181" s="295" t="s">
        <v>1310</v>
      </c>
    </row>
    <row r="182" spans="1:21" ht="21.75" customHeight="1">
      <c r="A182" s="275"/>
      <c r="B182" s="288">
        <v>178</v>
      </c>
      <c r="C182" s="289" t="s">
        <v>1981</v>
      </c>
      <c r="D182" s="288">
        <v>178</v>
      </c>
      <c r="E182" s="290">
        <v>1220040</v>
      </c>
      <c r="F182" s="290">
        <v>1220040</v>
      </c>
      <c r="G182" s="290" t="s">
        <v>1988</v>
      </c>
      <c r="H182" s="290" t="s">
        <v>1988</v>
      </c>
      <c r="I182" s="291" t="str">
        <f t="shared" si="14"/>
        <v>OK</v>
      </c>
      <c r="J182" s="291" t="str">
        <f t="shared" si="15"/>
        <v>OK</v>
      </c>
      <c r="K182" s="266" t="s">
        <v>2018</v>
      </c>
      <c r="L182" s="292">
        <v>1053771</v>
      </c>
      <c r="M182" s="293" t="s">
        <v>2031</v>
      </c>
      <c r="N182" s="294" t="s">
        <v>2041</v>
      </c>
      <c r="O182" s="295" t="s">
        <v>2064</v>
      </c>
      <c r="P182" s="295" t="s">
        <v>685</v>
      </c>
      <c r="Q182" s="261" t="s">
        <v>1622</v>
      </c>
      <c r="R182" s="294" t="s">
        <v>2041</v>
      </c>
      <c r="S182" s="295" t="s">
        <v>545</v>
      </c>
      <c r="T182" s="295" t="s">
        <v>685</v>
      </c>
    </row>
    <row r="183" spans="1:21" ht="21.75" customHeight="1">
      <c r="A183" s="275"/>
      <c r="B183" s="288">
        <v>179</v>
      </c>
      <c r="C183" s="289" t="s">
        <v>1982</v>
      </c>
      <c r="D183" s="288">
        <v>179</v>
      </c>
      <c r="E183" s="290">
        <v>1220041</v>
      </c>
      <c r="F183" s="290">
        <v>1220041</v>
      </c>
      <c r="G183" s="290" t="s">
        <v>1989</v>
      </c>
      <c r="H183" s="290" t="s">
        <v>1989</v>
      </c>
      <c r="I183" s="291" t="str">
        <f t="shared" si="14"/>
        <v>OK</v>
      </c>
      <c r="J183" s="291" t="str">
        <f t="shared" si="15"/>
        <v>OK</v>
      </c>
      <c r="K183" s="266" t="s">
        <v>2018</v>
      </c>
      <c r="L183" s="292">
        <v>1061254</v>
      </c>
      <c r="M183" s="293" t="s">
        <v>2028</v>
      </c>
      <c r="N183" s="294" t="s">
        <v>917</v>
      </c>
      <c r="O183" s="295" t="s">
        <v>545</v>
      </c>
      <c r="P183" s="295" t="s">
        <v>2054</v>
      </c>
      <c r="Q183" s="261" t="s">
        <v>1622</v>
      </c>
      <c r="R183" s="294" t="s">
        <v>917</v>
      </c>
      <c r="S183" s="295" t="s">
        <v>545</v>
      </c>
      <c r="T183" s="295" t="s">
        <v>2054</v>
      </c>
    </row>
    <row r="184" spans="1:21" ht="21.75" customHeight="1">
      <c r="A184" s="275"/>
      <c r="B184" s="288">
        <v>180</v>
      </c>
      <c r="C184" s="289" t="s">
        <v>2070</v>
      </c>
      <c r="D184" s="288">
        <v>180</v>
      </c>
      <c r="E184" s="290">
        <v>1220042</v>
      </c>
      <c r="F184" s="290">
        <v>1220042</v>
      </c>
      <c r="G184" s="290" t="s">
        <v>1990</v>
      </c>
      <c r="H184" s="290" t="s">
        <v>1990</v>
      </c>
      <c r="I184" s="291" t="str">
        <f t="shared" si="14"/>
        <v>OK</v>
      </c>
      <c r="J184" s="291" t="str">
        <f t="shared" si="15"/>
        <v>OK</v>
      </c>
      <c r="K184" s="266" t="s">
        <v>2018</v>
      </c>
      <c r="L184" s="292">
        <v>1080139</v>
      </c>
      <c r="M184" s="293" t="s">
        <v>2032</v>
      </c>
      <c r="N184" s="294" t="s">
        <v>2058</v>
      </c>
      <c r="O184" s="295" t="s">
        <v>2065</v>
      </c>
      <c r="P184" s="295" t="s">
        <v>1887</v>
      </c>
      <c r="Q184" s="261" t="s">
        <v>1622</v>
      </c>
      <c r="R184" s="294" t="s">
        <v>2220</v>
      </c>
      <c r="S184" s="295" t="s">
        <v>411</v>
      </c>
      <c r="T184" s="295" t="s">
        <v>1887</v>
      </c>
    </row>
    <row r="185" spans="1:21" ht="21.75" customHeight="1">
      <c r="A185" s="275"/>
      <c r="B185" s="288">
        <v>181</v>
      </c>
      <c r="C185" s="289" t="s">
        <v>2071</v>
      </c>
      <c r="D185" s="288">
        <v>181</v>
      </c>
      <c r="E185" s="290">
        <v>1220043</v>
      </c>
      <c r="F185" s="290">
        <v>1220043</v>
      </c>
      <c r="G185" s="290" t="s">
        <v>1991</v>
      </c>
      <c r="H185" s="290" t="s">
        <v>1991</v>
      </c>
      <c r="I185" s="291" t="str">
        <f t="shared" si="14"/>
        <v>OK</v>
      </c>
      <c r="J185" s="291" t="str">
        <f t="shared" si="15"/>
        <v>OK</v>
      </c>
      <c r="K185" s="266" t="s">
        <v>2018</v>
      </c>
      <c r="L185" s="292">
        <v>1050139</v>
      </c>
      <c r="M185" s="293" t="s">
        <v>561</v>
      </c>
      <c r="N185" s="294" t="s">
        <v>2042</v>
      </c>
      <c r="O185" s="295" t="s">
        <v>411</v>
      </c>
      <c r="P185" s="295" t="s">
        <v>563</v>
      </c>
      <c r="Q185" s="261" t="s">
        <v>1622</v>
      </c>
      <c r="R185" s="294" t="s">
        <v>2042</v>
      </c>
      <c r="S185" s="295" t="s">
        <v>411</v>
      </c>
      <c r="T185" s="295" t="s">
        <v>563</v>
      </c>
    </row>
    <row r="186" spans="1:21" ht="21.75" customHeight="1">
      <c r="A186" s="275"/>
      <c r="B186" s="288">
        <v>182</v>
      </c>
      <c r="C186" s="289" t="s">
        <v>2072</v>
      </c>
      <c r="D186" s="288">
        <v>182</v>
      </c>
      <c r="E186" s="290">
        <v>1220044</v>
      </c>
      <c r="F186" s="290">
        <v>1220044</v>
      </c>
      <c r="G186" s="290" t="s">
        <v>1992</v>
      </c>
      <c r="H186" s="290" t="s">
        <v>1992</v>
      </c>
      <c r="I186" s="291" t="str">
        <f t="shared" si="14"/>
        <v>OK</v>
      </c>
      <c r="J186" s="291" t="str">
        <f t="shared" si="15"/>
        <v>OK</v>
      </c>
      <c r="K186" s="266" t="s">
        <v>2018</v>
      </c>
      <c r="L186" s="292">
        <v>1007834</v>
      </c>
      <c r="M186" s="293" t="s">
        <v>2033</v>
      </c>
      <c r="N186" s="294" t="s">
        <v>2043</v>
      </c>
      <c r="O186" s="295" t="s">
        <v>411</v>
      </c>
      <c r="P186" s="295" t="s">
        <v>939</v>
      </c>
      <c r="Q186" s="261" t="s">
        <v>1622</v>
      </c>
      <c r="R186" s="294" t="s">
        <v>2043</v>
      </c>
      <c r="S186" s="295" t="s">
        <v>411</v>
      </c>
      <c r="T186" s="295" t="s">
        <v>939</v>
      </c>
    </row>
    <row r="187" spans="1:21" ht="21.75" customHeight="1">
      <c r="A187" s="275"/>
      <c r="B187" s="288">
        <v>183</v>
      </c>
      <c r="C187" s="289" t="s">
        <v>2073</v>
      </c>
      <c r="D187" s="288">
        <v>183</v>
      </c>
      <c r="E187" s="290">
        <v>1220045</v>
      </c>
      <c r="F187" s="290">
        <v>1220045</v>
      </c>
      <c r="G187" s="290" t="s">
        <v>1993</v>
      </c>
      <c r="H187" s="290" t="s">
        <v>1993</v>
      </c>
      <c r="I187" s="291" t="str">
        <f t="shared" si="14"/>
        <v>OK</v>
      </c>
      <c r="J187" s="291" t="str">
        <f t="shared" si="15"/>
        <v>OK</v>
      </c>
      <c r="K187" s="266" t="s">
        <v>2018</v>
      </c>
      <c r="L187" s="292">
        <v>1041410</v>
      </c>
      <c r="M187" s="293" t="s">
        <v>527</v>
      </c>
      <c r="N187" s="294" t="s">
        <v>2044</v>
      </c>
      <c r="O187" s="295" t="s">
        <v>411</v>
      </c>
      <c r="P187" s="295" t="s">
        <v>529</v>
      </c>
      <c r="Q187" s="261" t="s">
        <v>1622</v>
      </c>
      <c r="R187" s="294" t="s">
        <v>2044</v>
      </c>
      <c r="S187" s="295" t="s">
        <v>411</v>
      </c>
      <c r="T187" s="295" t="s">
        <v>529</v>
      </c>
    </row>
    <row r="188" spans="1:21" ht="21.75" customHeight="1" thickBot="1">
      <c r="A188" s="296" t="s">
        <v>1504</v>
      </c>
      <c r="B188" s="267">
        <v>1</v>
      </c>
      <c r="C188" s="268" t="s">
        <v>1902</v>
      </c>
      <c r="D188" s="269">
        <v>201</v>
      </c>
      <c r="E188" s="258" t="s">
        <v>932</v>
      </c>
      <c r="F188" s="258">
        <f t="shared" ref="F188:F230" si="16">VALUE(E188)</f>
        <v>3013</v>
      </c>
      <c r="G188" s="258" t="s">
        <v>933</v>
      </c>
      <c r="H188" s="258" t="s">
        <v>933</v>
      </c>
      <c r="I188" s="269" t="str">
        <f t="shared" ref="I188:I219" si="17">IF(COUNTIF($G$5:$G$340,G188)=1,"OK","重複あり！")</f>
        <v>OK</v>
      </c>
      <c r="J188" s="269" t="str">
        <f t="shared" si="15"/>
        <v>OK</v>
      </c>
      <c r="K188" s="266"/>
      <c r="L188" s="270">
        <v>1004363</v>
      </c>
      <c r="M188" s="271" t="s">
        <v>1669</v>
      </c>
      <c r="N188" s="297" t="s">
        <v>1558</v>
      </c>
      <c r="O188" s="273" t="s">
        <v>411</v>
      </c>
      <c r="P188" s="273" t="s">
        <v>628</v>
      </c>
      <c r="Q188" s="261" t="s">
        <v>1622</v>
      </c>
      <c r="R188" s="297" t="s">
        <v>1558</v>
      </c>
      <c r="S188" s="273" t="s">
        <v>411</v>
      </c>
      <c r="T188" s="273" t="s">
        <v>628</v>
      </c>
    </row>
    <row r="189" spans="1:21" ht="21.75" customHeight="1">
      <c r="B189" s="267">
        <v>2</v>
      </c>
      <c r="C189" s="268" t="s">
        <v>1903</v>
      </c>
      <c r="D189" s="269">
        <v>202</v>
      </c>
      <c r="E189" s="258" t="s">
        <v>934</v>
      </c>
      <c r="F189" s="258">
        <f t="shared" si="16"/>
        <v>3026</v>
      </c>
      <c r="G189" s="258" t="s">
        <v>935</v>
      </c>
      <c r="H189" s="258" t="s">
        <v>935</v>
      </c>
      <c r="I189" s="269" t="str">
        <f t="shared" si="17"/>
        <v>OK</v>
      </c>
      <c r="J189" s="269" t="str">
        <f t="shared" si="15"/>
        <v>OK</v>
      </c>
      <c r="K189" s="266"/>
      <c r="L189" s="274">
        <v>1030451</v>
      </c>
      <c r="M189" s="271" t="s">
        <v>1670</v>
      </c>
      <c r="N189" s="297" t="s">
        <v>1255</v>
      </c>
      <c r="O189" s="273" t="s">
        <v>411</v>
      </c>
      <c r="P189" s="273" t="s">
        <v>936</v>
      </c>
      <c r="Q189" s="261" t="s">
        <v>1622</v>
      </c>
      <c r="R189" s="297" t="s">
        <v>1255</v>
      </c>
      <c r="S189" s="273" t="s">
        <v>411</v>
      </c>
      <c r="T189" s="273" t="s">
        <v>936</v>
      </c>
    </row>
    <row r="190" spans="1:21" ht="21.75" customHeight="1">
      <c r="B190" s="267">
        <v>3</v>
      </c>
      <c r="C190" s="268" t="s">
        <v>1904</v>
      </c>
      <c r="D190" s="269">
        <v>203</v>
      </c>
      <c r="E190" s="258" t="s">
        <v>937</v>
      </c>
      <c r="F190" s="258">
        <f t="shared" si="16"/>
        <v>3057</v>
      </c>
      <c r="G190" s="258" t="s">
        <v>938</v>
      </c>
      <c r="H190" s="258" t="s">
        <v>938</v>
      </c>
      <c r="I190" s="269" t="str">
        <f t="shared" si="17"/>
        <v>OK</v>
      </c>
      <c r="J190" s="269" t="str">
        <f t="shared" si="15"/>
        <v>OK</v>
      </c>
      <c r="K190" s="266"/>
      <c r="L190" s="274">
        <v>1060169</v>
      </c>
      <c r="M190" s="271" t="s">
        <v>1671</v>
      </c>
      <c r="N190" s="297" t="s">
        <v>1256</v>
      </c>
      <c r="O190" s="273" t="s">
        <v>411</v>
      </c>
      <c r="P190" s="273" t="s">
        <v>939</v>
      </c>
      <c r="Q190" s="261" t="s">
        <v>1622</v>
      </c>
      <c r="R190" s="297" t="s">
        <v>1256</v>
      </c>
      <c r="S190" s="273" t="s">
        <v>411</v>
      </c>
      <c r="T190" s="273" t="s">
        <v>939</v>
      </c>
    </row>
    <row r="191" spans="1:21" ht="21.75" customHeight="1">
      <c r="B191" s="267">
        <v>4</v>
      </c>
      <c r="C191" s="268" t="s">
        <v>1905</v>
      </c>
      <c r="D191" s="269">
        <v>204</v>
      </c>
      <c r="E191" s="258" t="s">
        <v>940</v>
      </c>
      <c r="F191" s="258">
        <f t="shared" si="16"/>
        <v>3072</v>
      </c>
      <c r="G191" s="258" t="s">
        <v>941</v>
      </c>
      <c r="H191" s="258" t="s">
        <v>941</v>
      </c>
      <c r="I191" s="269" t="str">
        <f t="shared" si="17"/>
        <v>OK</v>
      </c>
      <c r="J191" s="269" t="str">
        <f t="shared" si="15"/>
        <v>OK</v>
      </c>
      <c r="K191" s="266"/>
      <c r="L191" s="274">
        <v>1056056</v>
      </c>
      <c r="M191" s="271" t="s">
        <v>1672</v>
      </c>
      <c r="N191" s="297" t="s">
        <v>2092</v>
      </c>
      <c r="O191" s="273" t="s">
        <v>411</v>
      </c>
      <c r="P191" s="273" t="s">
        <v>1258</v>
      </c>
      <c r="Q191" s="261" t="s">
        <v>1622</v>
      </c>
      <c r="R191" s="297" t="s">
        <v>2221</v>
      </c>
      <c r="S191" s="273" t="s">
        <v>411</v>
      </c>
      <c r="T191" s="273" t="s">
        <v>1258</v>
      </c>
      <c r="U191" s="252">
        <v>1</v>
      </c>
    </row>
    <row r="192" spans="1:21" ht="21.75" customHeight="1">
      <c r="B192" s="267">
        <v>5</v>
      </c>
      <c r="C192" s="268" t="s">
        <v>1906</v>
      </c>
      <c r="D192" s="269">
        <v>205</v>
      </c>
      <c r="E192" s="258" t="s">
        <v>942</v>
      </c>
      <c r="F192" s="258">
        <f t="shared" si="16"/>
        <v>3210006</v>
      </c>
      <c r="G192" s="258" t="s">
        <v>1387</v>
      </c>
      <c r="H192" s="258" t="s">
        <v>1387</v>
      </c>
      <c r="I192" s="269" t="str">
        <f t="shared" si="17"/>
        <v>OK</v>
      </c>
      <c r="J192" s="269" t="str">
        <f t="shared" si="15"/>
        <v>OK</v>
      </c>
      <c r="K192" s="266"/>
      <c r="L192" s="274">
        <v>1053305</v>
      </c>
      <c r="M192" s="271" t="s">
        <v>1673</v>
      </c>
      <c r="N192" s="297" t="s">
        <v>943</v>
      </c>
      <c r="O192" s="273" t="s">
        <v>537</v>
      </c>
      <c r="P192" s="273" t="s">
        <v>2106</v>
      </c>
      <c r="Q192" s="261" t="s">
        <v>1622</v>
      </c>
      <c r="R192" s="297" t="s">
        <v>943</v>
      </c>
      <c r="S192" s="273" t="s">
        <v>537</v>
      </c>
      <c r="T192" s="273" t="s">
        <v>2106</v>
      </c>
      <c r="U192" s="252">
        <v>1</v>
      </c>
    </row>
    <row r="193" spans="2:21" ht="21.75" customHeight="1">
      <c r="B193" s="267">
        <v>6</v>
      </c>
      <c r="C193" s="268" t="s">
        <v>2493</v>
      </c>
      <c r="D193" s="269">
        <v>206</v>
      </c>
      <c r="E193" s="258" t="s">
        <v>944</v>
      </c>
      <c r="F193" s="258">
        <f t="shared" si="16"/>
        <v>3210118</v>
      </c>
      <c r="G193" s="258" t="s">
        <v>945</v>
      </c>
      <c r="H193" s="258" t="s">
        <v>945</v>
      </c>
      <c r="I193" s="269" t="str">
        <f t="shared" si="17"/>
        <v>OK</v>
      </c>
      <c r="J193" s="269" t="str">
        <f t="shared" si="15"/>
        <v>OK</v>
      </c>
      <c r="K193" s="266"/>
      <c r="L193" s="274">
        <v>1061824</v>
      </c>
      <c r="M193" s="271" t="s">
        <v>1674</v>
      </c>
      <c r="N193" s="297" t="s">
        <v>1259</v>
      </c>
      <c r="O193" s="273" t="s">
        <v>411</v>
      </c>
      <c r="P193" s="273" t="s">
        <v>529</v>
      </c>
      <c r="Q193" s="261" t="s">
        <v>1622</v>
      </c>
      <c r="R193" s="297" t="s">
        <v>1259</v>
      </c>
      <c r="S193" s="273" t="s">
        <v>411</v>
      </c>
      <c r="T193" s="273" t="s">
        <v>529</v>
      </c>
    </row>
    <row r="194" spans="2:21" ht="21.75" customHeight="1">
      <c r="B194" s="267">
        <v>7</v>
      </c>
      <c r="C194" s="268" t="s">
        <v>2494</v>
      </c>
      <c r="D194" s="269">
        <v>207</v>
      </c>
      <c r="E194" s="258" t="s">
        <v>946</v>
      </c>
      <c r="F194" s="258">
        <f t="shared" si="16"/>
        <v>3210134</v>
      </c>
      <c r="G194" s="258" t="s">
        <v>947</v>
      </c>
      <c r="H194" s="258" t="s">
        <v>947</v>
      </c>
      <c r="I194" s="269" t="str">
        <f t="shared" si="17"/>
        <v>OK</v>
      </c>
      <c r="J194" s="269" t="str">
        <f t="shared" si="15"/>
        <v>OK</v>
      </c>
      <c r="K194" s="266"/>
      <c r="L194" s="274">
        <v>1061863</v>
      </c>
      <c r="M194" s="271" t="s">
        <v>948</v>
      </c>
      <c r="N194" s="297" t="s">
        <v>1260</v>
      </c>
      <c r="O194" s="273" t="s">
        <v>411</v>
      </c>
      <c r="P194" s="273" t="s">
        <v>949</v>
      </c>
      <c r="Q194" s="261" t="s">
        <v>1622</v>
      </c>
      <c r="R194" s="297" t="s">
        <v>1260</v>
      </c>
      <c r="S194" s="273" t="s">
        <v>411</v>
      </c>
      <c r="T194" s="273" t="s">
        <v>949</v>
      </c>
    </row>
    <row r="195" spans="2:21" ht="21.75" customHeight="1">
      <c r="B195" s="267">
        <v>8</v>
      </c>
      <c r="C195" s="268" t="s">
        <v>2495</v>
      </c>
      <c r="D195" s="269">
        <v>208</v>
      </c>
      <c r="E195" s="258" t="s">
        <v>950</v>
      </c>
      <c r="F195" s="258">
        <f t="shared" si="16"/>
        <v>3210135</v>
      </c>
      <c r="G195" s="258" t="s">
        <v>1388</v>
      </c>
      <c r="H195" s="258" t="s">
        <v>1388</v>
      </c>
      <c r="I195" s="269" t="str">
        <f t="shared" si="17"/>
        <v>OK</v>
      </c>
      <c r="J195" s="269" t="str">
        <f t="shared" si="15"/>
        <v>OK</v>
      </c>
      <c r="K195" s="266"/>
      <c r="L195" s="274">
        <v>1061841</v>
      </c>
      <c r="M195" s="271" t="s">
        <v>804</v>
      </c>
      <c r="N195" s="297" t="s">
        <v>1261</v>
      </c>
      <c r="O195" s="273" t="s">
        <v>411</v>
      </c>
      <c r="P195" s="273" t="s">
        <v>806</v>
      </c>
      <c r="Q195" s="261" t="s">
        <v>1622</v>
      </c>
      <c r="R195" s="297" t="s">
        <v>1261</v>
      </c>
      <c r="S195" s="273" t="s">
        <v>411</v>
      </c>
      <c r="T195" s="273" t="s">
        <v>806</v>
      </c>
      <c r="U195" s="252">
        <v>1</v>
      </c>
    </row>
    <row r="196" spans="2:21" ht="21.75" customHeight="1">
      <c r="B196" s="267">
        <v>9</v>
      </c>
      <c r="C196" s="268" t="s">
        <v>155</v>
      </c>
      <c r="D196" s="269">
        <v>209</v>
      </c>
      <c r="E196" s="258" t="s">
        <v>951</v>
      </c>
      <c r="F196" s="258">
        <f t="shared" si="16"/>
        <v>3210202</v>
      </c>
      <c r="G196" s="258" t="s">
        <v>1389</v>
      </c>
      <c r="H196" s="258" t="s">
        <v>1389</v>
      </c>
      <c r="I196" s="269" t="str">
        <f t="shared" si="17"/>
        <v>OK</v>
      </c>
      <c r="J196" s="269" t="str">
        <f t="shared" si="15"/>
        <v>OK</v>
      </c>
      <c r="K196" s="266"/>
      <c r="L196" s="274">
        <v>1045871</v>
      </c>
      <c r="M196" s="271" t="s">
        <v>952</v>
      </c>
      <c r="N196" s="297" t="s">
        <v>1262</v>
      </c>
      <c r="O196" s="273" t="s">
        <v>411</v>
      </c>
      <c r="P196" s="273" t="s">
        <v>953</v>
      </c>
      <c r="Q196" s="261" t="s">
        <v>1622</v>
      </c>
      <c r="R196" s="297" t="s">
        <v>1262</v>
      </c>
      <c r="S196" s="273" t="s">
        <v>411</v>
      </c>
      <c r="T196" s="273" t="s">
        <v>953</v>
      </c>
    </row>
    <row r="197" spans="2:21" ht="21.75" customHeight="1">
      <c r="B197" s="267">
        <v>10</v>
      </c>
      <c r="C197" s="268" t="s">
        <v>188</v>
      </c>
      <c r="D197" s="269">
        <v>210</v>
      </c>
      <c r="E197" s="258" t="s">
        <v>954</v>
      </c>
      <c r="F197" s="258">
        <f t="shared" si="16"/>
        <v>3210204</v>
      </c>
      <c r="G197" s="258" t="s">
        <v>955</v>
      </c>
      <c r="H197" s="258" t="s">
        <v>955</v>
      </c>
      <c r="I197" s="269" t="str">
        <f t="shared" si="17"/>
        <v>OK</v>
      </c>
      <c r="J197" s="269" t="str">
        <f t="shared" si="15"/>
        <v>OK</v>
      </c>
      <c r="K197" s="266"/>
      <c r="L197" s="274">
        <v>1064003</v>
      </c>
      <c r="M197" s="271" t="s">
        <v>956</v>
      </c>
      <c r="N197" s="297" t="s">
        <v>1263</v>
      </c>
      <c r="O197" s="273" t="s">
        <v>411</v>
      </c>
      <c r="P197" s="273" t="s">
        <v>957</v>
      </c>
      <c r="Q197" s="261" t="s">
        <v>1622</v>
      </c>
      <c r="R197" s="297" t="s">
        <v>1263</v>
      </c>
      <c r="S197" s="273" t="s">
        <v>411</v>
      </c>
      <c r="T197" s="273" t="s">
        <v>957</v>
      </c>
    </row>
    <row r="198" spans="2:21" ht="21.75" customHeight="1">
      <c r="B198" s="267">
        <v>11</v>
      </c>
      <c r="C198" s="268" t="s">
        <v>187</v>
      </c>
      <c r="D198" s="269">
        <v>211</v>
      </c>
      <c r="E198" s="258" t="s">
        <v>958</v>
      </c>
      <c r="F198" s="258">
        <f t="shared" si="16"/>
        <v>3210206</v>
      </c>
      <c r="G198" s="258" t="s">
        <v>959</v>
      </c>
      <c r="H198" s="258" t="s">
        <v>959</v>
      </c>
      <c r="I198" s="269" t="str">
        <f t="shared" si="17"/>
        <v>OK</v>
      </c>
      <c r="J198" s="269" t="str">
        <f t="shared" si="15"/>
        <v>OK</v>
      </c>
      <c r="K198" s="266"/>
      <c r="L198" s="274">
        <v>1053378</v>
      </c>
      <c r="M198" s="271" t="s">
        <v>948</v>
      </c>
      <c r="N198" s="297" t="s">
        <v>1260</v>
      </c>
      <c r="O198" s="273" t="s">
        <v>411</v>
      </c>
      <c r="P198" s="273" t="s">
        <v>949</v>
      </c>
      <c r="Q198" s="261" t="s">
        <v>1622</v>
      </c>
      <c r="R198" s="297" t="s">
        <v>1260</v>
      </c>
      <c r="S198" s="273" t="s">
        <v>411</v>
      </c>
      <c r="T198" s="273" t="s">
        <v>949</v>
      </c>
    </row>
    <row r="199" spans="2:21" ht="21.75" customHeight="1">
      <c r="B199" s="267">
        <v>12</v>
      </c>
      <c r="C199" s="268" t="s">
        <v>211</v>
      </c>
      <c r="D199" s="269">
        <v>212</v>
      </c>
      <c r="E199" s="258" t="s">
        <v>960</v>
      </c>
      <c r="F199" s="258">
        <f t="shared" si="16"/>
        <v>3210207</v>
      </c>
      <c r="G199" s="258" t="s">
        <v>961</v>
      </c>
      <c r="H199" s="258" t="s">
        <v>961</v>
      </c>
      <c r="I199" s="269" t="str">
        <f t="shared" si="17"/>
        <v>OK</v>
      </c>
      <c r="J199" s="269" t="str">
        <f t="shared" si="15"/>
        <v>OK</v>
      </c>
      <c r="K199" s="266"/>
      <c r="L199" s="274">
        <v>1064066</v>
      </c>
      <c r="M199" s="271" t="s">
        <v>962</v>
      </c>
      <c r="N199" s="297" t="s">
        <v>1264</v>
      </c>
      <c r="O199" s="273" t="s">
        <v>411</v>
      </c>
      <c r="P199" s="273" t="s">
        <v>1250</v>
      </c>
      <c r="Q199" s="261" t="s">
        <v>1622</v>
      </c>
      <c r="R199" s="297" t="s">
        <v>1264</v>
      </c>
      <c r="S199" s="273" t="s">
        <v>411</v>
      </c>
      <c r="T199" s="273" t="s">
        <v>1250</v>
      </c>
    </row>
    <row r="200" spans="2:21" ht="21.75" customHeight="1">
      <c r="B200" s="267">
        <v>13</v>
      </c>
      <c r="C200" s="268" t="s">
        <v>171</v>
      </c>
      <c r="D200" s="269">
        <v>213</v>
      </c>
      <c r="E200" s="258" t="s">
        <v>963</v>
      </c>
      <c r="F200" s="258">
        <f t="shared" si="16"/>
        <v>3210208</v>
      </c>
      <c r="G200" s="258" t="s">
        <v>964</v>
      </c>
      <c r="H200" s="258" t="s">
        <v>964</v>
      </c>
      <c r="I200" s="269" t="str">
        <f t="shared" si="17"/>
        <v>OK</v>
      </c>
      <c r="J200" s="269" t="str">
        <f t="shared" si="15"/>
        <v>OK</v>
      </c>
      <c r="K200" s="266"/>
      <c r="L200" s="274">
        <v>1063856</v>
      </c>
      <c r="M200" s="271" t="s">
        <v>965</v>
      </c>
      <c r="N200" s="297" t="s">
        <v>1265</v>
      </c>
      <c r="O200" s="273" t="s">
        <v>411</v>
      </c>
      <c r="P200" s="273" t="s">
        <v>1266</v>
      </c>
      <c r="Q200" s="261" t="s">
        <v>1622</v>
      </c>
      <c r="R200" s="297" t="s">
        <v>1265</v>
      </c>
      <c r="S200" s="273" t="s">
        <v>411</v>
      </c>
      <c r="T200" s="273" t="s">
        <v>1266</v>
      </c>
      <c r="U200" s="252">
        <v>1</v>
      </c>
    </row>
    <row r="201" spans="2:21" ht="21.75" customHeight="1">
      <c r="B201" s="267">
        <v>14</v>
      </c>
      <c r="C201" s="268" t="s">
        <v>202</v>
      </c>
      <c r="D201" s="269">
        <v>214</v>
      </c>
      <c r="E201" s="258" t="s">
        <v>966</v>
      </c>
      <c r="F201" s="258">
        <f t="shared" si="16"/>
        <v>3210210</v>
      </c>
      <c r="G201" s="258" t="s">
        <v>967</v>
      </c>
      <c r="H201" s="258" t="s">
        <v>967</v>
      </c>
      <c r="I201" s="269" t="str">
        <f t="shared" si="17"/>
        <v>OK</v>
      </c>
      <c r="J201" s="269" t="str">
        <f t="shared" si="15"/>
        <v>OK</v>
      </c>
      <c r="K201" s="266"/>
      <c r="L201" s="274">
        <v>1050199</v>
      </c>
      <c r="M201" s="271" t="s">
        <v>1675</v>
      </c>
      <c r="N201" s="297" t="s">
        <v>1559</v>
      </c>
      <c r="O201" s="273" t="s">
        <v>411</v>
      </c>
      <c r="P201" s="273" t="s">
        <v>968</v>
      </c>
      <c r="Q201" s="261" t="s">
        <v>1622</v>
      </c>
      <c r="R201" s="297" t="s">
        <v>1559</v>
      </c>
      <c r="S201" s="273" t="s">
        <v>411</v>
      </c>
      <c r="T201" s="273" t="s">
        <v>968</v>
      </c>
      <c r="U201" s="252">
        <v>1</v>
      </c>
    </row>
    <row r="202" spans="2:21" ht="21.75" customHeight="1">
      <c r="B202" s="267">
        <v>15</v>
      </c>
      <c r="C202" s="268" t="s">
        <v>175</v>
      </c>
      <c r="D202" s="269">
        <v>215</v>
      </c>
      <c r="E202" s="258" t="s">
        <v>969</v>
      </c>
      <c r="F202" s="258">
        <f t="shared" si="16"/>
        <v>3210211</v>
      </c>
      <c r="G202" s="258" t="s">
        <v>970</v>
      </c>
      <c r="H202" s="258" t="s">
        <v>970</v>
      </c>
      <c r="I202" s="269" t="str">
        <f t="shared" si="17"/>
        <v>OK</v>
      </c>
      <c r="J202" s="269" t="str">
        <f t="shared" si="15"/>
        <v>OK</v>
      </c>
      <c r="K202" s="266"/>
      <c r="L202" s="274">
        <v>1064068</v>
      </c>
      <c r="M202" s="271" t="s">
        <v>971</v>
      </c>
      <c r="N202" s="297" t="s">
        <v>1267</v>
      </c>
      <c r="O202" s="273" t="s">
        <v>411</v>
      </c>
      <c r="P202" s="273" t="s">
        <v>1268</v>
      </c>
      <c r="Q202" s="261" t="s">
        <v>1622</v>
      </c>
      <c r="R202" s="297" t="s">
        <v>1267</v>
      </c>
      <c r="S202" s="273" t="s">
        <v>411</v>
      </c>
      <c r="T202" s="273" t="s">
        <v>1268</v>
      </c>
    </row>
    <row r="203" spans="2:21" ht="21.75" customHeight="1">
      <c r="B203" s="267">
        <v>16</v>
      </c>
      <c r="C203" s="268" t="s">
        <v>182</v>
      </c>
      <c r="D203" s="269">
        <v>216</v>
      </c>
      <c r="E203" s="258" t="s">
        <v>972</v>
      </c>
      <c r="F203" s="258">
        <f t="shared" si="16"/>
        <v>3210212</v>
      </c>
      <c r="G203" s="258" t="s">
        <v>973</v>
      </c>
      <c r="H203" s="258" t="s">
        <v>973</v>
      </c>
      <c r="I203" s="269" t="str">
        <f t="shared" si="17"/>
        <v>OK</v>
      </c>
      <c r="J203" s="269" t="str">
        <f t="shared" si="15"/>
        <v>OK</v>
      </c>
      <c r="K203" s="266"/>
      <c r="L203" s="274">
        <v>1061390</v>
      </c>
      <c r="M203" s="271" t="s">
        <v>974</v>
      </c>
      <c r="N203" s="297" t="s">
        <v>1269</v>
      </c>
      <c r="O203" s="273" t="s">
        <v>411</v>
      </c>
      <c r="P203" s="273" t="s">
        <v>975</v>
      </c>
      <c r="Q203" s="261" t="s">
        <v>1622</v>
      </c>
      <c r="R203" s="297" t="s">
        <v>1269</v>
      </c>
      <c r="S203" s="273" t="s">
        <v>411</v>
      </c>
      <c r="T203" s="273" t="s">
        <v>975</v>
      </c>
    </row>
    <row r="204" spans="2:21" ht="21.75" customHeight="1">
      <c r="B204" s="267">
        <v>17</v>
      </c>
      <c r="C204" s="268" t="s">
        <v>207</v>
      </c>
      <c r="D204" s="269">
        <v>217</v>
      </c>
      <c r="E204" s="258" t="s">
        <v>976</v>
      </c>
      <c r="F204" s="258">
        <f t="shared" si="16"/>
        <v>3210213</v>
      </c>
      <c r="G204" s="258" t="s">
        <v>977</v>
      </c>
      <c r="H204" s="258" t="s">
        <v>977</v>
      </c>
      <c r="I204" s="269" t="str">
        <f t="shared" si="17"/>
        <v>OK</v>
      </c>
      <c r="J204" s="269" t="str">
        <f t="shared" si="15"/>
        <v>OK</v>
      </c>
      <c r="K204" s="266"/>
      <c r="L204" s="274">
        <v>1050202</v>
      </c>
      <c r="M204" s="271" t="s">
        <v>1012</v>
      </c>
      <c r="N204" s="297" t="s">
        <v>1270</v>
      </c>
      <c r="O204" s="273" t="s">
        <v>411</v>
      </c>
      <c r="P204" s="273" t="s">
        <v>978</v>
      </c>
      <c r="Q204" s="261" t="s">
        <v>1622</v>
      </c>
      <c r="R204" s="297" t="s">
        <v>1270</v>
      </c>
      <c r="S204" s="273" t="s">
        <v>411</v>
      </c>
      <c r="T204" s="273" t="s">
        <v>978</v>
      </c>
    </row>
    <row r="205" spans="2:21" ht="21.75" customHeight="1">
      <c r="B205" s="267">
        <v>18</v>
      </c>
      <c r="C205" s="268" t="s">
        <v>230</v>
      </c>
      <c r="D205" s="269">
        <v>218</v>
      </c>
      <c r="E205" s="258" t="s">
        <v>979</v>
      </c>
      <c r="F205" s="258">
        <f t="shared" si="16"/>
        <v>3210214</v>
      </c>
      <c r="G205" s="258" t="s">
        <v>980</v>
      </c>
      <c r="H205" s="258" t="s">
        <v>980</v>
      </c>
      <c r="I205" s="269" t="str">
        <f t="shared" si="17"/>
        <v>OK</v>
      </c>
      <c r="J205" s="269" t="str">
        <f t="shared" si="15"/>
        <v>OK</v>
      </c>
      <c r="K205" s="266"/>
      <c r="L205" s="274">
        <v>1064001</v>
      </c>
      <c r="M205" s="271" t="s">
        <v>981</v>
      </c>
      <c r="N205" s="297" t="s">
        <v>1271</v>
      </c>
      <c r="O205" s="273" t="s">
        <v>411</v>
      </c>
      <c r="P205" s="273" t="s">
        <v>982</v>
      </c>
      <c r="Q205" s="261" t="s">
        <v>1622</v>
      </c>
      <c r="R205" s="297" t="s">
        <v>1271</v>
      </c>
      <c r="S205" s="273" t="s">
        <v>411</v>
      </c>
      <c r="T205" s="273" t="s">
        <v>982</v>
      </c>
    </row>
    <row r="206" spans="2:21" ht="21.75" customHeight="1">
      <c r="B206" s="267">
        <v>19</v>
      </c>
      <c r="C206" s="268" t="s">
        <v>247</v>
      </c>
      <c r="D206" s="269">
        <v>219</v>
      </c>
      <c r="E206" s="258" t="s">
        <v>983</v>
      </c>
      <c r="F206" s="258">
        <f t="shared" si="16"/>
        <v>3210215</v>
      </c>
      <c r="G206" s="258" t="s">
        <v>984</v>
      </c>
      <c r="H206" s="258" t="s">
        <v>984</v>
      </c>
      <c r="I206" s="269" t="str">
        <f t="shared" si="17"/>
        <v>OK</v>
      </c>
      <c r="J206" s="269" t="str">
        <f t="shared" si="15"/>
        <v>OK</v>
      </c>
      <c r="K206" s="266"/>
      <c r="L206" s="274">
        <v>1064064</v>
      </c>
      <c r="M206" s="271" t="s">
        <v>985</v>
      </c>
      <c r="N206" s="297" t="s">
        <v>2093</v>
      </c>
      <c r="O206" s="273" t="s">
        <v>411</v>
      </c>
      <c r="P206" s="273" t="s">
        <v>986</v>
      </c>
      <c r="Q206" s="261" t="s">
        <v>1622</v>
      </c>
      <c r="R206" s="297" t="s">
        <v>2222</v>
      </c>
      <c r="S206" s="273" t="s">
        <v>411</v>
      </c>
      <c r="T206" s="273" t="s">
        <v>986</v>
      </c>
    </row>
    <row r="207" spans="2:21" ht="21.75" customHeight="1">
      <c r="B207" s="267">
        <v>20</v>
      </c>
      <c r="C207" s="268" t="s">
        <v>261</v>
      </c>
      <c r="D207" s="269">
        <v>220</v>
      </c>
      <c r="E207" s="258" t="s">
        <v>987</v>
      </c>
      <c r="F207" s="258">
        <f t="shared" si="16"/>
        <v>3210216</v>
      </c>
      <c r="G207" s="258" t="s">
        <v>988</v>
      </c>
      <c r="H207" s="258" t="s">
        <v>988</v>
      </c>
      <c r="I207" s="269" t="str">
        <f t="shared" si="17"/>
        <v>OK</v>
      </c>
      <c r="J207" s="269" t="str">
        <f t="shared" si="15"/>
        <v>OK</v>
      </c>
      <c r="K207" s="266"/>
      <c r="L207" s="274">
        <v>1063857</v>
      </c>
      <c r="M207" s="271" t="s">
        <v>989</v>
      </c>
      <c r="N207" s="297" t="s">
        <v>1272</v>
      </c>
      <c r="O207" s="273" t="s">
        <v>411</v>
      </c>
      <c r="P207" s="273" t="s">
        <v>990</v>
      </c>
      <c r="Q207" s="261" t="s">
        <v>1622</v>
      </c>
      <c r="R207" s="297" t="s">
        <v>1272</v>
      </c>
      <c r="S207" s="273" t="s">
        <v>411</v>
      </c>
      <c r="T207" s="273" t="s">
        <v>990</v>
      </c>
    </row>
    <row r="208" spans="2:21" ht="21.75" customHeight="1">
      <c r="B208" s="267">
        <v>21</v>
      </c>
      <c r="C208" s="284" t="s">
        <v>1907</v>
      </c>
      <c r="D208" s="269">
        <v>221</v>
      </c>
      <c r="E208" s="258" t="s">
        <v>991</v>
      </c>
      <c r="F208" s="258">
        <f t="shared" si="16"/>
        <v>3210322</v>
      </c>
      <c r="G208" s="258" t="s">
        <v>992</v>
      </c>
      <c r="H208" s="258" t="s">
        <v>992</v>
      </c>
      <c r="I208" s="269" t="str">
        <f t="shared" si="17"/>
        <v>OK</v>
      </c>
      <c r="J208" s="269" t="str">
        <f t="shared" si="15"/>
        <v>OK</v>
      </c>
      <c r="K208" s="266"/>
      <c r="L208" s="274">
        <v>1007838</v>
      </c>
      <c r="M208" s="271" t="s">
        <v>556</v>
      </c>
      <c r="N208" s="297" t="s">
        <v>557</v>
      </c>
      <c r="O208" s="273" t="s">
        <v>411</v>
      </c>
      <c r="P208" s="273" t="s">
        <v>558</v>
      </c>
      <c r="Q208" s="261" t="s">
        <v>1622</v>
      </c>
      <c r="R208" s="297" t="s">
        <v>557</v>
      </c>
      <c r="S208" s="273" t="s">
        <v>411</v>
      </c>
      <c r="T208" s="273" t="s">
        <v>558</v>
      </c>
    </row>
    <row r="209" spans="1:23" ht="21.75" customHeight="1">
      <c r="B209" s="267">
        <v>22</v>
      </c>
      <c r="C209" s="284" t="s">
        <v>1908</v>
      </c>
      <c r="D209" s="269">
        <v>222</v>
      </c>
      <c r="E209" s="258" t="s">
        <v>993</v>
      </c>
      <c r="F209" s="258">
        <f t="shared" si="16"/>
        <v>3210323</v>
      </c>
      <c r="G209" s="258" t="s">
        <v>994</v>
      </c>
      <c r="H209" s="258" t="s">
        <v>994</v>
      </c>
      <c r="I209" s="269" t="str">
        <f t="shared" si="17"/>
        <v>OK</v>
      </c>
      <c r="J209" s="269" t="str">
        <f t="shared" si="15"/>
        <v>OK</v>
      </c>
      <c r="K209" s="266"/>
      <c r="L209" s="274">
        <v>1066405</v>
      </c>
      <c r="M209" s="271" t="s">
        <v>995</v>
      </c>
      <c r="N209" s="297" t="s">
        <v>996</v>
      </c>
      <c r="O209" s="273" t="s">
        <v>411</v>
      </c>
      <c r="P209" s="273" t="s">
        <v>997</v>
      </c>
      <c r="Q209" s="261" t="s">
        <v>1622</v>
      </c>
      <c r="R209" s="297" t="s">
        <v>996</v>
      </c>
      <c r="S209" s="273" t="s">
        <v>411</v>
      </c>
      <c r="T209" s="273" t="s">
        <v>997</v>
      </c>
    </row>
    <row r="210" spans="1:23" ht="21.75" customHeight="1">
      <c r="B210" s="267">
        <v>23</v>
      </c>
      <c r="C210" s="284" t="s">
        <v>1909</v>
      </c>
      <c r="D210" s="269">
        <v>223</v>
      </c>
      <c r="E210" s="258" t="s">
        <v>998</v>
      </c>
      <c r="F210" s="258">
        <f t="shared" si="16"/>
        <v>3210324</v>
      </c>
      <c r="G210" s="258" t="s">
        <v>1824</v>
      </c>
      <c r="H210" s="258" t="s">
        <v>1824</v>
      </c>
      <c r="I210" s="269" t="str">
        <f t="shared" si="17"/>
        <v>OK</v>
      </c>
      <c r="J210" s="269" t="str">
        <f t="shared" si="15"/>
        <v>OK</v>
      </c>
      <c r="K210" s="266"/>
      <c r="L210" s="274">
        <v>1066784</v>
      </c>
      <c r="M210" s="271" t="s">
        <v>999</v>
      </c>
      <c r="N210" s="297" t="s">
        <v>1000</v>
      </c>
      <c r="O210" s="273" t="s">
        <v>411</v>
      </c>
      <c r="P210" s="273" t="s">
        <v>1251</v>
      </c>
      <c r="Q210" s="261" t="s">
        <v>1622</v>
      </c>
      <c r="R210" s="297" t="s">
        <v>1000</v>
      </c>
      <c r="S210" s="273" t="s">
        <v>411</v>
      </c>
      <c r="T210" s="273" t="s">
        <v>1251</v>
      </c>
    </row>
    <row r="211" spans="1:23" ht="21.75" customHeight="1">
      <c r="B211" s="267">
        <v>24</v>
      </c>
      <c r="C211" s="284" t="s">
        <v>1910</v>
      </c>
      <c r="D211" s="269">
        <v>224</v>
      </c>
      <c r="E211" s="258" t="s">
        <v>1001</v>
      </c>
      <c r="F211" s="258">
        <f t="shared" si="16"/>
        <v>3210325</v>
      </c>
      <c r="G211" s="258" t="s">
        <v>1002</v>
      </c>
      <c r="H211" s="258" t="s">
        <v>1002</v>
      </c>
      <c r="I211" s="269" t="str">
        <f t="shared" si="17"/>
        <v>OK</v>
      </c>
      <c r="J211" s="269" t="str">
        <f t="shared" si="15"/>
        <v>OK</v>
      </c>
      <c r="K211" s="266"/>
      <c r="L211" s="274">
        <v>1039860</v>
      </c>
      <c r="M211" s="271" t="s">
        <v>1003</v>
      </c>
      <c r="N211" s="297" t="s">
        <v>2094</v>
      </c>
      <c r="O211" s="273" t="s">
        <v>411</v>
      </c>
      <c r="P211" s="273" t="s">
        <v>1036</v>
      </c>
      <c r="Q211" s="261" t="s">
        <v>1622</v>
      </c>
      <c r="R211" s="297" t="s">
        <v>2223</v>
      </c>
      <c r="S211" s="273" t="s">
        <v>411</v>
      </c>
      <c r="T211" s="273" t="s">
        <v>1036</v>
      </c>
    </row>
    <row r="212" spans="1:23" ht="21.75" customHeight="1">
      <c r="B212" s="267">
        <v>25</v>
      </c>
      <c r="C212" s="284" t="s">
        <v>1911</v>
      </c>
      <c r="D212" s="269">
        <v>225</v>
      </c>
      <c r="E212" s="258" t="s">
        <v>1004</v>
      </c>
      <c r="F212" s="258">
        <f t="shared" si="16"/>
        <v>3210326</v>
      </c>
      <c r="G212" s="258" t="s">
        <v>1005</v>
      </c>
      <c r="H212" s="258" t="s">
        <v>1005</v>
      </c>
      <c r="I212" s="269" t="str">
        <f t="shared" si="17"/>
        <v>OK</v>
      </c>
      <c r="J212" s="269" t="str">
        <f t="shared" si="15"/>
        <v>OK</v>
      </c>
      <c r="K212" s="266"/>
      <c r="L212" s="274">
        <v>1066994</v>
      </c>
      <c r="M212" s="271" t="s">
        <v>1006</v>
      </c>
      <c r="N212" s="297" t="s">
        <v>1007</v>
      </c>
      <c r="O212" s="273" t="s">
        <v>411</v>
      </c>
      <c r="P212" s="273" t="s">
        <v>1008</v>
      </c>
      <c r="Q212" s="261" t="s">
        <v>1622</v>
      </c>
      <c r="R212" s="297" t="s">
        <v>1007</v>
      </c>
      <c r="S212" s="273" t="s">
        <v>411</v>
      </c>
      <c r="T212" s="273" t="s">
        <v>1008</v>
      </c>
    </row>
    <row r="213" spans="1:23" ht="21.75" customHeight="1">
      <c r="B213" s="267">
        <v>26</v>
      </c>
      <c r="C213" s="284" t="s">
        <v>1912</v>
      </c>
      <c r="D213" s="269">
        <v>226</v>
      </c>
      <c r="E213" s="258" t="s">
        <v>1009</v>
      </c>
      <c r="F213" s="258">
        <f t="shared" si="16"/>
        <v>3210327</v>
      </c>
      <c r="G213" s="258" t="s">
        <v>1390</v>
      </c>
      <c r="H213" s="258" t="s">
        <v>1390</v>
      </c>
      <c r="I213" s="269" t="str">
        <f t="shared" si="17"/>
        <v>OK</v>
      </c>
      <c r="J213" s="269" t="str">
        <f t="shared" si="15"/>
        <v>OK</v>
      </c>
      <c r="K213" s="266"/>
      <c r="L213" s="274">
        <v>1053305</v>
      </c>
      <c r="M213" s="271" t="s">
        <v>1673</v>
      </c>
      <c r="N213" s="297" t="s">
        <v>943</v>
      </c>
      <c r="O213" s="273" t="s">
        <v>537</v>
      </c>
      <c r="P213" s="273" t="s">
        <v>2106</v>
      </c>
      <c r="Q213" s="261" t="s">
        <v>1622</v>
      </c>
      <c r="R213" s="297" t="s">
        <v>943</v>
      </c>
      <c r="S213" s="273" t="s">
        <v>537</v>
      </c>
      <c r="T213" s="273" t="s">
        <v>2106</v>
      </c>
    </row>
    <row r="214" spans="1:23" ht="21.75" customHeight="1">
      <c r="B214" s="267">
        <v>27</v>
      </c>
      <c r="C214" s="284" t="s">
        <v>1825</v>
      </c>
      <c r="D214" s="269">
        <v>227</v>
      </c>
      <c r="E214" s="258" t="s">
        <v>1010</v>
      </c>
      <c r="F214" s="258">
        <f t="shared" si="16"/>
        <v>3210476</v>
      </c>
      <c r="G214" s="258" t="s">
        <v>1011</v>
      </c>
      <c r="H214" s="258" t="s">
        <v>1011</v>
      </c>
      <c r="I214" s="269" t="str">
        <f t="shared" si="17"/>
        <v>OK</v>
      </c>
      <c r="J214" s="269" t="str">
        <f t="shared" si="15"/>
        <v>OK</v>
      </c>
      <c r="K214" s="266"/>
      <c r="L214" s="274">
        <v>1050202</v>
      </c>
      <c r="M214" s="271" t="s">
        <v>1012</v>
      </c>
      <c r="N214" s="297" t="s">
        <v>1270</v>
      </c>
      <c r="O214" s="273" t="s">
        <v>411</v>
      </c>
      <c r="P214" s="273" t="s">
        <v>978</v>
      </c>
      <c r="Q214" s="261" t="s">
        <v>1622</v>
      </c>
      <c r="R214" s="297" t="s">
        <v>1270</v>
      </c>
      <c r="S214" s="273" t="s">
        <v>411</v>
      </c>
      <c r="T214" s="273" t="s">
        <v>978</v>
      </c>
    </row>
    <row r="215" spans="1:23" ht="21.75" customHeight="1">
      <c r="B215" s="267">
        <v>28</v>
      </c>
      <c r="C215" s="284" t="s">
        <v>274</v>
      </c>
      <c r="D215" s="269">
        <v>228</v>
      </c>
      <c r="E215" s="258" t="s">
        <v>1013</v>
      </c>
      <c r="F215" s="258">
        <f t="shared" si="16"/>
        <v>3210477</v>
      </c>
      <c r="G215" s="258" t="s">
        <v>1014</v>
      </c>
      <c r="H215" s="258" t="s">
        <v>1014</v>
      </c>
      <c r="I215" s="269" t="str">
        <f t="shared" si="17"/>
        <v>OK</v>
      </c>
      <c r="J215" s="269" t="str">
        <f t="shared" si="15"/>
        <v>OK</v>
      </c>
      <c r="K215" s="266"/>
      <c r="L215" s="274">
        <v>1065785</v>
      </c>
      <c r="M215" s="271" t="s">
        <v>1015</v>
      </c>
      <c r="N215" s="297" t="s">
        <v>1273</v>
      </c>
      <c r="O215" s="273" t="s">
        <v>411</v>
      </c>
      <c r="P215" s="273" t="s">
        <v>1016</v>
      </c>
      <c r="Q215" s="261" t="s">
        <v>1622</v>
      </c>
      <c r="R215" s="297" t="s">
        <v>1273</v>
      </c>
      <c r="S215" s="273" t="s">
        <v>411</v>
      </c>
      <c r="T215" s="273" t="s">
        <v>1016</v>
      </c>
    </row>
    <row r="216" spans="1:23" ht="21.75" customHeight="1">
      <c r="B216" s="267">
        <v>29</v>
      </c>
      <c r="C216" s="284" t="s">
        <v>1826</v>
      </c>
      <c r="D216" s="269">
        <v>229</v>
      </c>
      <c r="E216" s="258" t="s">
        <v>1017</v>
      </c>
      <c r="F216" s="258">
        <f t="shared" si="16"/>
        <v>3210478</v>
      </c>
      <c r="G216" s="258" t="s">
        <v>1018</v>
      </c>
      <c r="H216" s="258" t="s">
        <v>1018</v>
      </c>
      <c r="I216" s="269" t="str">
        <f t="shared" si="17"/>
        <v>OK</v>
      </c>
      <c r="J216" s="269" t="str">
        <f t="shared" si="15"/>
        <v>OK</v>
      </c>
      <c r="K216" s="266"/>
      <c r="L216" s="274">
        <v>1054263</v>
      </c>
      <c r="M216" s="271" t="s">
        <v>1019</v>
      </c>
      <c r="N216" s="297" t="s">
        <v>1274</v>
      </c>
      <c r="O216" s="273" t="s">
        <v>411</v>
      </c>
      <c r="P216" s="273" t="s">
        <v>1020</v>
      </c>
      <c r="Q216" s="261" t="s">
        <v>1622</v>
      </c>
      <c r="R216" s="297" t="s">
        <v>1274</v>
      </c>
      <c r="S216" s="273" t="s">
        <v>411</v>
      </c>
      <c r="T216" s="273" t="s">
        <v>1020</v>
      </c>
    </row>
    <row r="217" spans="1:23" ht="21.75" customHeight="1">
      <c r="B217" s="267">
        <v>30</v>
      </c>
      <c r="C217" s="284" t="s">
        <v>1827</v>
      </c>
      <c r="D217" s="269">
        <v>230</v>
      </c>
      <c r="E217" s="258" t="s">
        <v>1021</v>
      </c>
      <c r="F217" s="258">
        <f t="shared" si="16"/>
        <v>3210479</v>
      </c>
      <c r="G217" s="258" t="s">
        <v>1022</v>
      </c>
      <c r="H217" s="258" t="s">
        <v>1022</v>
      </c>
      <c r="I217" s="269" t="str">
        <f t="shared" si="17"/>
        <v>OK</v>
      </c>
      <c r="J217" s="269" t="str">
        <f t="shared" si="15"/>
        <v>OK</v>
      </c>
      <c r="K217" s="266"/>
      <c r="L217" s="274">
        <v>1007849</v>
      </c>
      <c r="M217" s="271" t="s">
        <v>1023</v>
      </c>
      <c r="N217" s="297" t="s">
        <v>1275</v>
      </c>
      <c r="O217" s="273" t="s">
        <v>411</v>
      </c>
      <c r="P217" s="273" t="s">
        <v>1024</v>
      </c>
      <c r="Q217" s="261" t="s">
        <v>1622</v>
      </c>
      <c r="R217" s="297" t="s">
        <v>1275</v>
      </c>
      <c r="S217" s="273" t="s">
        <v>411</v>
      </c>
      <c r="T217" s="273" t="s">
        <v>1024</v>
      </c>
    </row>
    <row r="218" spans="1:23" s="298" customFormat="1" ht="21.75" customHeight="1">
      <c r="A218" s="252"/>
      <c r="B218" s="267">
        <v>31</v>
      </c>
      <c r="C218" s="284" t="s">
        <v>1828</v>
      </c>
      <c r="D218" s="269">
        <v>231</v>
      </c>
      <c r="E218" s="258" t="s">
        <v>1025</v>
      </c>
      <c r="F218" s="258">
        <f t="shared" si="16"/>
        <v>3210480</v>
      </c>
      <c r="G218" s="258" t="s">
        <v>1026</v>
      </c>
      <c r="H218" s="258" t="s">
        <v>1026</v>
      </c>
      <c r="I218" s="269" t="str">
        <f t="shared" si="17"/>
        <v>OK</v>
      </c>
      <c r="J218" s="269" t="str">
        <f t="shared" si="15"/>
        <v>OK</v>
      </c>
      <c r="K218" s="266"/>
      <c r="L218" s="274">
        <v>1851380</v>
      </c>
      <c r="M218" s="271" t="s">
        <v>1027</v>
      </c>
      <c r="N218" s="297" t="s">
        <v>1276</v>
      </c>
      <c r="O218" s="273" t="s">
        <v>411</v>
      </c>
      <c r="P218" s="273" t="s">
        <v>1028</v>
      </c>
      <c r="Q218" s="261" t="s">
        <v>1622</v>
      </c>
      <c r="R218" s="297" t="s">
        <v>1276</v>
      </c>
      <c r="S218" s="273" t="s">
        <v>411</v>
      </c>
      <c r="T218" s="273" t="s">
        <v>1028</v>
      </c>
      <c r="W218" s="252"/>
    </row>
    <row r="219" spans="1:23" s="298" customFormat="1" ht="21.75" customHeight="1">
      <c r="A219" s="252"/>
      <c r="B219" s="267">
        <v>32</v>
      </c>
      <c r="C219" s="268" t="s">
        <v>1913</v>
      </c>
      <c r="D219" s="269">
        <v>232</v>
      </c>
      <c r="E219" s="258" t="s">
        <v>1029</v>
      </c>
      <c r="F219" s="258">
        <f t="shared" si="16"/>
        <v>3210493</v>
      </c>
      <c r="G219" s="258" t="s">
        <v>1030</v>
      </c>
      <c r="H219" s="258" t="s">
        <v>1030</v>
      </c>
      <c r="I219" s="269" t="str">
        <f t="shared" si="17"/>
        <v>OK</v>
      </c>
      <c r="J219" s="269" t="str">
        <f t="shared" si="15"/>
        <v>OK</v>
      </c>
      <c r="K219" s="266"/>
      <c r="L219" s="274">
        <v>1007837</v>
      </c>
      <c r="M219" s="271" t="s">
        <v>1031</v>
      </c>
      <c r="N219" s="297" t="s">
        <v>1278</v>
      </c>
      <c r="O219" s="273" t="s">
        <v>411</v>
      </c>
      <c r="P219" s="273" t="s">
        <v>1032</v>
      </c>
      <c r="Q219" s="261" t="s">
        <v>1622</v>
      </c>
      <c r="R219" s="297" t="s">
        <v>1278</v>
      </c>
      <c r="S219" s="273" t="s">
        <v>411</v>
      </c>
      <c r="T219" s="273" t="s">
        <v>1032</v>
      </c>
      <c r="W219" s="252"/>
    </row>
    <row r="220" spans="1:23" s="298" customFormat="1" ht="21.75" customHeight="1">
      <c r="A220" s="252"/>
      <c r="B220" s="267">
        <v>33</v>
      </c>
      <c r="C220" s="284" t="s">
        <v>1829</v>
      </c>
      <c r="D220" s="269">
        <v>233</v>
      </c>
      <c r="E220" s="258" t="s">
        <v>1033</v>
      </c>
      <c r="F220" s="258">
        <f t="shared" si="16"/>
        <v>3210592</v>
      </c>
      <c r="G220" s="258" t="s">
        <v>1034</v>
      </c>
      <c r="H220" s="258" t="s">
        <v>1034</v>
      </c>
      <c r="I220" s="269" t="str">
        <f t="shared" ref="I220:I241" si="18">IF(COUNTIF($G$5:$G$340,G220)=1,"OK","重複あり！")</f>
        <v>OK</v>
      </c>
      <c r="J220" s="269" t="str">
        <f t="shared" si="15"/>
        <v>OK</v>
      </c>
      <c r="K220" s="266"/>
      <c r="L220" s="274">
        <v>1039860</v>
      </c>
      <c r="M220" s="271" t="s">
        <v>1003</v>
      </c>
      <c r="N220" s="297" t="s">
        <v>1035</v>
      </c>
      <c r="O220" s="273" t="s">
        <v>411</v>
      </c>
      <c r="P220" s="273" t="s">
        <v>1036</v>
      </c>
      <c r="Q220" s="261" t="s">
        <v>1622</v>
      </c>
      <c r="R220" s="297" t="s">
        <v>1035</v>
      </c>
      <c r="S220" s="273" t="s">
        <v>411</v>
      </c>
      <c r="T220" s="273" t="s">
        <v>1036</v>
      </c>
      <c r="W220" s="252"/>
    </row>
    <row r="221" spans="1:23" s="298" customFormat="1" ht="21.75" customHeight="1">
      <c r="A221" s="252"/>
      <c r="B221" s="267">
        <v>34</v>
      </c>
      <c r="C221" s="284" t="s">
        <v>1830</v>
      </c>
      <c r="D221" s="269">
        <v>234</v>
      </c>
      <c r="E221" s="258" t="s">
        <v>1037</v>
      </c>
      <c r="F221" s="258">
        <f t="shared" si="16"/>
        <v>3210593</v>
      </c>
      <c r="G221" s="258" t="s">
        <v>1038</v>
      </c>
      <c r="H221" s="258" t="s">
        <v>1038</v>
      </c>
      <c r="I221" s="269" t="str">
        <f t="shared" si="18"/>
        <v>OK</v>
      </c>
      <c r="J221" s="269" t="str">
        <f t="shared" si="15"/>
        <v>OK</v>
      </c>
      <c r="K221" s="266"/>
      <c r="L221" s="274">
        <v>1039847</v>
      </c>
      <c r="M221" s="271" t="s">
        <v>1039</v>
      </c>
      <c r="N221" s="297" t="s">
        <v>1040</v>
      </c>
      <c r="O221" s="273" t="s">
        <v>411</v>
      </c>
      <c r="P221" s="273" t="s">
        <v>1041</v>
      </c>
      <c r="Q221" s="261" t="s">
        <v>1622</v>
      </c>
      <c r="R221" s="297" t="s">
        <v>1040</v>
      </c>
      <c r="S221" s="273" t="s">
        <v>411</v>
      </c>
      <c r="T221" s="273" t="s">
        <v>1041</v>
      </c>
      <c r="W221" s="252"/>
    </row>
    <row r="222" spans="1:23" s="298" customFormat="1" ht="21.75" customHeight="1">
      <c r="A222" s="252"/>
      <c r="B222" s="267">
        <v>35</v>
      </c>
      <c r="C222" s="268" t="s">
        <v>1831</v>
      </c>
      <c r="D222" s="269">
        <v>235</v>
      </c>
      <c r="E222" s="258" t="s">
        <v>1042</v>
      </c>
      <c r="F222" s="258">
        <f t="shared" si="16"/>
        <v>3210594</v>
      </c>
      <c r="G222" s="258" t="s">
        <v>1043</v>
      </c>
      <c r="H222" s="258" t="s">
        <v>1043</v>
      </c>
      <c r="I222" s="269" t="str">
        <f t="shared" si="18"/>
        <v>OK</v>
      </c>
      <c r="J222" s="269" t="str">
        <f t="shared" si="15"/>
        <v>OK</v>
      </c>
      <c r="K222" s="266"/>
      <c r="L222" s="274">
        <v>1039550</v>
      </c>
      <c r="M222" s="271" t="s">
        <v>1044</v>
      </c>
      <c r="N222" s="297" t="s">
        <v>1045</v>
      </c>
      <c r="O222" s="273" t="s">
        <v>411</v>
      </c>
      <c r="P222" s="273" t="s">
        <v>558</v>
      </c>
      <c r="Q222" s="261" t="s">
        <v>1622</v>
      </c>
      <c r="R222" s="297" t="s">
        <v>1045</v>
      </c>
      <c r="S222" s="273" t="s">
        <v>411</v>
      </c>
      <c r="T222" s="273" t="s">
        <v>558</v>
      </c>
      <c r="W222" s="252"/>
    </row>
    <row r="223" spans="1:23" ht="21.75" customHeight="1">
      <c r="B223" s="267">
        <v>36</v>
      </c>
      <c r="C223" s="268" t="s">
        <v>1364</v>
      </c>
      <c r="D223" s="269">
        <v>236</v>
      </c>
      <c r="E223" s="258">
        <v>3220001</v>
      </c>
      <c r="F223" s="258">
        <f t="shared" si="16"/>
        <v>3220001</v>
      </c>
      <c r="G223" s="258" t="s">
        <v>1391</v>
      </c>
      <c r="H223" s="258" t="s">
        <v>1391</v>
      </c>
      <c r="I223" s="269" t="str">
        <f t="shared" si="18"/>
        <v>OK</v>
      </c>
      <c r="J223" s="269" t="str">
        <f t="shared" si="15"/>
        <v>OK</v>
      </c>
      <c r="K223" s="266"/>
      <c r="L223" s="274">
        <v>1073158</v>
      </c>
      <c r="M223" s="271" t="s">
        <v>1676</v>
      </c>
      <c r="N223" s="297" t="s">
        <v>1677</v>
      </c>
      <c r="O223" s="273" t="s">
        <v>411</v>
      </c>
      <c r="P223" s="273" t="s">
        <v>1392</v>
      </c>
      <c r="Q223" s="261" t="s">
        <v>1622</v>
      </c>
      <c r="R223" s="297" t="s">
        <v>1677</v>
      </c>
      <c r="S223" s="273" t="s">
        <v>411</v>
      </c>
      <c r="T223" s="273" t="s">
        <v>1392</v>
      </c>
    </row>
    <row r="224" spans="1:23" ht="21.75" customHeight="1">
      <c r="B224" s="267">
        <v>37</v>
      </c>
      <c r="C224" s="268" t="s">
        <v>1365</v>
      </c>
      <c r="D224" s="269">
        <v>237</v>
      </c>
      <c r="E224" s="258">
        <v>3220002</v>
      </c>
      <c r="F224" s="258">
        <f t="shared" si="16"/>
        <v>3220002</v>
      </c>
      <c r="G224" s="258" t="s">
        <v>1393</v>
      </c>
      <c r="H224" s="258" t="s">
        <v>1393</v>
      </c>
      <c r="I224" s="269" t="str">
        <f t="shared" si="18"/>
        <v>OK</v>
      </c>
      <c r="J224" s="269" t="str">
        <f t="shared" si="15"/>
        <v>OK</v>
      </c>
      <c r="K224" s="266"/>
      <c r="L224" s="274">
        <v>1073158</v>
      </c>
      <c r="M224" s="271" t="s">
        <v>1676</v>
      </c>
      <c r="N224" s="297" t="s">
        <v>1677</v>
      </c>
      <c r="O224" s="273" t="s">
        <v>411</v>
      </c>
      <c r="P224" s="273" t="s">
        <v>1392</v>
      </c>
      <c r="Q224" s="261" t="s">
        <v>1622</v>
      </c>
      <c r="R224" s="297" t="s">
        <v>1677</v>
      </c>
      <c r="S224" s="273" t="s">
        <v>411</v>
      </c>
      <c r="T224" s="273" t="s">
        <v>1392</v>
      </c>
    </row>
    <row r="225" spans="1:23" ht="21.75" customHeight="1">
      <c r="B225" s="267">
        <v>38</v>
      </c>
      <c r="C225" s="284" t="s">
        <v>1914</v>
      </c>
      <c r="D225" s="269">
        <v>238</v>
      </c>
      <c r="E225" s="258" t="s">
        <v>1615</v>
      </c>
      <c r="F225" s="258">
        <f t="shared" si="16"/>
        <v>3220003</v>
      </c>
      <c r="G225" s="258" t="s">
        <v>1046</v>
      </c>
      <c r="H225" s="258" t="s">
        <v>1046</v>
      </c>
      <c r="I225" s="269" t="str">
        <f t="shared" si="18"/>
        <v>OK</v>
      </c>
      <c r="J225" s="269" t="str">
        <f t="shared" si="15"/>
        <v>OK</v>
      </c>
      <c r="K225" s="266"/>
      <c r="L225" s="274">
        <v>1064191</v>
      </c>
      <c r="M225" s="271" t="s">
        <v>1678</v>
      </c>
      <c r="N225" s="297" t="s">
        <v>1560</v>
      </c>
      <c r="O225" s="273" t="s">
        <v>1561</v>
      </c>
      <c r="P225" s="273" t="s">
        <v>1562</v>
      </c>
      <c r="Q225" s="261" t="s">
        <v>1622</v>
      </c>
      <c r="R225" s="297" t="s">
        <v>1560</v>
      </c>
      <c r="S225" s="273" t="s">
        <v>1561</v>
      </c>
      <c r="T225" s="273" t="s">
        <v>1562</v>
      </c>
    </row>
    <row r="226" spans="1:23" ht="21.75" customHeight="1">
      <c r="B226" s="267">
        <v>39</v>
      </c>
      <c r="C226" s="268" t="s">
        <v>1915</v>
      </c>
      <c r="D226" s="269">
        <v>239</v>
      </c>
      <c r="E226" s="258" t="s">
        <v>1616</v>
      </c>
      <c r="F226" s="258">
        <f t="shared" si="16"/>
        <v>3220004</v>
      </c>
      <c r="G226" s="258" t="s">
        <v>1617</v>
      </c>
      <c r="H226" s="258" t="s">
        <v>1617</v>
      </c>
      <c r="I226" s="269" t="str">
        <f t="shared" si="18"/>
        <v>OK</v>
      </c>
      <c r="J226" s="269" t="str">
        <f t="shared" si="15"/>
        <v>OK</v>
      </c>
      <c r="K226" s="266"/>
      <c r="L226" s="274">
        <v>1076480</v>
      </c>
      <c r="M226" s="271" t="s">
        <v>1679</v>
      </c>
      <c r="N226" s="297" t="s">
        <v>1680</v>
      </c>
      <c r="O226" s="273" t="s">
        <v>411</v>
      </c>
      <c r="P226" s="273" t="s">
        <v>1681</v>
      </c>
      <c r="Q226" s="261" t="s">
        <v>1622</v>
      </c>
      <c r="R226" s="297" t="s">
        <v>1680</v>
      </c>
      <c r="S226" s="273" t="s">
        <v>411</v>
      </c>
      <c r="T226" s="273" t="s">
        <v>1681</v>
      </c>
    </row>
    <row r="227" spans="1:23" ht="21.75" customHeight="1">
      <c r="B227" s="267">
        <v>40</v>
      </c>
      <c r="C227" s="268" t="s">
        <v>1832</v>
      </c>
      <c r="D227" s="269">
        <v>240</v>
      </c>
      <c r="E227" s="258" t="s">
        <v>1618</v>
      </c>
      <c r="F227" s="258">
        <f t="shared" si="16"/>
        <v>3220005</v>
      </c>
      <c r="G227" s="258" t="s">
        <v>508</v>
      </c>
      <c r="H227" s="258" t="s">
        <v>508</v>
      </c>
      <c r="I227" s="269" t="str">
        <f t="shared" si="18"/>
        <v>OK</v>
      </c>
      <c r="J227" s="269" t="str">
        <f t="shared" si="15"/>
        <v>OK</v>
      </c>
      <c r="K227" s="266"/>
      <c r="L227" s="274">
        <v>1033497</v>
      </c>
      <c r="M227" s="271" t="s">
        <v>509</v>
      </c>
      <c r="N227" s="297" t="s">
        <v>1118</v>
      </c>
      <c r="O227" s="273" t="s">
        <v>411</v>
      </c>
      <c r="P227" s="273" t="s">
        <v>510</v>
      </c>
      <c r="Q227" s="261" t="s">
        <v>1622</v>
      </c>
      <c r="R227" s="297" t="s">
        <v>1118</v>
      </c>
      <c r="S227" s="273" t="s">
        <v>411</v>
      </c>
      <c r="T227" s="273" t="s">
        <v>510</v>
      </c>
    </row>
    <row r="228" spans="1:23" ht="21.75" customHeight="1">
      <c r="B228" s="267">
        <v>41</v>
      </c>
      <c r="C228" s="268" t="s">
        <v>1833</v>
      </c>
      <c r="D228" s="269">
        <v>241</v>
      </c>
      <c r="E228" s="258" t="s">
        <v>1619</v>
      </c>
      <c r="F228" s="258">
        <f t="shared" si="16"/>
        <v>3220006</v>
      </c>
      <c r="G228" s="258" t="s">
        <v>1119</v>
      </c>
      <c r="H228" s="258" t="s">
        <v>1119</v>
      </c>
      <c r="I228" s="269" t="str">
        <f t="shared" si="18"/>
        <v>OK</v>
      </c>
      <c r="J228" s="269" t="str">
        <f t="shared" si="15"/>
        <v>OK</v>
      </c>
      <c r="K228" s="266"/>
      <c r="L228" s="299">
        <v>1044800</v>
      </c>
      <c r="M228" s="271" t="s">
        <v>1120</v>
      </c>
      <c r="N228" s="297" t="s">
        <v>1682</v>
      </c>
      <c r="O228" s="273" t="s">
        <v>411</v>
      </c>
      <c r="P228" s="273" t="s">
        <v>1566</v>
      </c>
      <c r="Q228" s="261" t="s">
        <v>1622</v>
      </c>
      <c r="R228" s="297" t="s">
        <v>1682</v>
      </c>
      <c r="S228" s="273" t="s">
        <v>411</v>
      </c>
      <c r="T228" s="273" t="s">
        <v>1566</v>
      </c>
      <c r="U228" s="252">
        <v>1</v>
      </c>
    </row>
    <row r="229" spans="1:23" ht="21.75" customHeight="1">
      <c r="A229" s="300"/>
      <c r="B229" s="267">
        <v>42</v>
      </c>
      <c r="C229" s="268" t="s">
        <v>1900</v>
      </c>
      <c r="D229" s="269">
        <v>242</v>
      </c>
      <c r="E229" s="258">
        <v>3220008</v>
      </c>
      <c r="F229" s="258">
        <f t="shared" si="16"/>
        <v>3220008</v>
      </c>
      <c r="G229" s="258" t="s">
        <v>1834</v>
      </c>
      <c r="H229" s="258" t="s">
        <v>1834</v>
      </c>
      <c r="I229" s="269" t="str">
        <f t="shared" si="18"/>
        <v>OK</v>
      </c>
      <c r="J229" s="269" t="str">
        <f>IF(EXACT(G229,H229),"OK","変更あり！")</f>
        <v>OK</v>
      </c>
      <c r="K229" s="266"/>
      <c r="L229" s="274">
        <v>1039089</v>
      </c>
      <c r="M229" s="271" t="s">
        <v>1918</v>
      </c>
      <c r="N229" s="297" t="s">
        <v>1920</v>
      </c>
      <c r="O229" s="273" t="s">
        <v>411</v>
      </c>
      <c r="P229" s="273" t="s">
        <v>1924</v>
      </c>
      <c r="Q229" s="261" t="s">
        <v>1622</v>
      </c>
      <c r="R229" s="297" t="s">
        <v>1920</v>
      </c>
      <c r="S229" s="273" t="s">
        <v>411</v>
      </c>
      <c r="T229" s="273" t="s">
        <v>1924</v>
      </c>
    </row>
    <row r="230" spans="1:23" ht="21.75" customHeight="1">
      <c r="A230" s="300"/>
      <c r="B230" s="267">
        <v>43</v>
      </c>
      <c r="C230" s="268" t="s">
        <v>1901</v>
      </c>
      <c r="D230" s="269">
        <v>243</v>
      </c>
      <c r="E230" s="258">
        <v>3220007</v>
      </c>
      <c r="F230" s="258">
        <f t="shared" si="16"/>
        <v>3220007</v>
      </c>
      <c r="G230" s="258" t="s">
        <v>1835</v>
      </c>
      <c r="H230" s="258" t="s">
        <v>1835</v>
      </c>
      <c r="I230" s="269" t="str">
        <f t="shared" si="18"/>
        <v>OK</v>
      </c>
      <c r="J230" s="269" t="str">
        <f>IF(EXACT(G230,H230),"OK","変更あり！")</f>
        <v>OK</v>
      </c>
      <c r="K230" s="266"/>
      <c r="L230" s="274">
        <v>1039089</v>
      </c>
      <c r="M230" s="276" t="s">
        <v>1918</v>
      </c>
      <c r="N230" s="287" t="s">
        <v>1920</v>
      </c>
      <c r="O230" s="277" t="s">
        <v>411</v>
      </c>
      <c r="P230" s="277" t="s">
        <v>1924</v>
      </c>
      <c r="Q230" s="261" t="s">
        <v>1622</v>
      </c>
      <c r="R230" s="287" t="s">
        <v>1920</v>
      </c>
      <c r="S230" s="277" t="s">
        <v>411</v>
      </c>
      <c r="T230" s="277" t="s">
        <v>1924</v>
      </c>
    </row>
    <row r="231" spans="1:23" ht="21.75" customHeight="1">
      <c r="A231" s="301"/>
      <c r="B231" s="288">
        <v>44</v>
      </c>
      <c r="C231" s="302" t="s">
        <v>1994</v>
      </c>
      <c r="D231" s="291">
        <v>244</v>
      </c>
      <c r="E231" s="290">
        <v>3220009</v>
      </c>
      <c r="F231" s="290">
        <v>3220009</v>
      </c>
      <c r="G231" s="290" t="s">
        <v>1995</v>
      </c>
      <c r="H231" s="290" t="s">
        <v>2492</v>
      </c>
      <c r="I231" s="291" t="str">
        <f t="shared" si="18"/>
        <v>OK</v>
      </c>
      <c r="J231" s="291" t="str">
        <f t="shared" ref="J231:J245" si="19">IF(EXACT(G231,H231),"OK","変更あり！")</f>
        <v>OK</v>
      </c>
      <c r="K231" s="266" t="s">
        <v>2018</v>
      </c>
      <c r="L231" s="303">
        <v>1079797</v>
      </c>
      <c r="M231" s="304" t="s">
        <v>2085</v>
      </c>
      <c r="N231" s="293" t="s">
        <v>2095</v>
      </c>
      <c r="O231" s="292" t="s">
        <v>411</v>
      </c>
      <c r="P231" s="292" t="s">
        <v>2107</v>
      </c>
      <c r="Q231" s="261" t="s">
        <v>1622</v>
      </c>
      <c r="R231" s="293" t="s">
        <v>2095</v>
      </c>
      <c r="S231" s="292" t="s">
        <v>411</v>
      </c>
      <c r="T231" s="292" t="s">
        <v>2107</v>
      </c>
    </row>
    <row r="232" spans="1:23" s="298" customFormat="1" ht="21.75" customHeight="1">
      <c r="A232" s="301"/>
      <c r="B232" s="288">
        <v>45</v>
      </c>
      <c r="C232" s="302" t="s">
        <v>1971</v>
      </c>
      <c r="D232" s="291">
        <v>245</v>
      </c>
      <c r="E232" s="290">
        <v>3220010</v>
      </c>
      <c r="F232" s="290">
        <v>3220010</v>
      </c>
      <c r="G232" s="290" t="s">
        <v>1996</v>
      </c>
      <c r="H232" s="290" t="s">
        <v>1996</v>
      </c>
      <c r="I232" s="291" t="str">
        <f t="shared" si="18"/>
        <v>OK</v>
      </c>
      <c r="J232" s="291" t="str">
        <f t="shared" si="19"/>
        <v>OK</v>
      </c>
      <c r="K232" s="266" t="s">
        <v>2018</v>
      </c>
      <c r="L232" s="303">
        <v>1058489</v>
      </c>
      <c r="M232" s="304" t="s">
        <v>1090</v>
      </c>
      <c r="N232" s="293" t="s">
        <v>2096</v>
      </c>
      <c r="O232" s="292" t="s">
        <v>411</v>
      </c>
      <c r="P232" s="292" t="s">
        <v>1291</v>
      </c>
      <c r="Q232" s="261" t="s">
        <v>1622</v>
      </c>
      <c r="R232" s="293" t="s">
        <v>2096</v>
      </c>
      <c r="S232" s="292" t="s">
        <v>411</v>
      </c>
      <c r="T232" s="292" t="s">
        <v>1291</v>
      </c>
      <c r="W232" s="252"/>
    </row>
    <row r="233" spans="1:23" s="298" customFormat="1" ht="21.75" customHeight="1">
      <c r="A233" s="301"/>
      <c r="B233" s="288">
        <v>46</v>
      </c>
      <c r="C233" s="302" t="s">
        <v>2229</v>
      </c>
      <c r="D233" s="291">
        <v>246</v>
      </c>
      <c r="E233" s="290">
        <v>3220011</v>
      </c>
      <c r="F233" s="290">
        <v>3220011</v>
      </c>
      <c r="G233" s="290" t="s">
        <v>1997</v>
      </c>
      <c r="H233" s="290" t="s">
        <v>1997</v>
      </c>
      <c r="I233" s="291" t="str">
        <f t="shared" si="18"/>
        <v>OK</v>
      </c>
      <c r="J233" s="291" t="str">
        <f t="shared" si="19"/>
        <v>OK</v>
      </c>
      <c r="K233" s="266" t="s">
        <v>2018</v>
      </c>
      <c r="L233" s="303">
        <v>1080058</v>
      </c>
      <c r="M233" s="304" t="s">
        <v>447</v>
      </c>
      <c r="N233" s="293" t="s">
        <v>2097</v>
      </c>
      <c r="O233" s="292" t="s">
        <v>411</v>
      </c>
      <c r="P233" s="292" t="s">
        <v>448</v>
      </c>
      <c r="Q233" s="261" t="s">
        <v>1622</v>
      </c>
      <c r="R233" s="293" t="s">
        <v>2097</v>
      </c>
      <c r="S233" s="292" t="s">
        <v>411</v>
      </c>
      <c r="T233" s="292" t="s">
        <v>448</v>
      </c>
      <c r="W233" s="252"/>
    </row>
    <row r="234" spans="1:23" s="298" customFormat="1" ht="21.75" customHeight="1">
      <c r="A234" s="301"/>
      <c r="B234" s="288">
        <v>47</v>
      </c>
      <c r="C234" s="302" t="s">
        <v>1998</v>
      </c>
      <c r="D234" s="291">
        <v>247</v>
      </c>
      <c r="E234" s="290">
        <v>3220012</v>
      </c>
      <c r="F234" s="290">
        <v>3220012</v>
      </c>
      <c r="G234" s="290" t="s">
        <v>1999</v>
      </c>
      <c r="H234" s="290" t="s">
        <v>1999</v>
      </c>
      <c r="I234" s="291" t="str">
        <f t="shared" si="18"/>
        <v>OK</v>
      </c>
      <c r="J234" s="291" t="str">
        <f t="shared" si="19"/>
        <v>OK</v>
      </c>
      <c r="K234" s="266" t="s">
        <v>2018</v>
      </c>
      <c r="L234" s="303">
        <v>1066666</v>
      </c>
      <c r="M234" s="304" t="s">
        <v>1123</v>
      </c>
      <c r="N234" s="293" t="s">
        <v>2098</v>
      </c>
      <c r="O234" s="292" t="s">
        <v>411</v>
      </c>
      <c r="P234" s="292" t="s">
        <v>1693</v>
      </c>
      <c r="Q234" s="261" t="s">
        <v>1622</v>
      </c>
      <c r="R234" s="293" t="s">
        <v>2098</v>
      </c>
      <c r="S234" s="292" t="s">
        <v>411</v>
      </c>
      <c r="T234" s="292" t="s">
        <v>1693</v>
      </c>
      <c r="W234" s="252"/>
    </row>
    <row r="235" spans="1:23" s="298" customFormat="1" ht="21.75" customHeight="1">
      <c r="A235" s="301"/>
      <c r="B235" s="288">
        <v>48</v>
      </c>
      <c r="C235" s="302" t="s">
        <v>2000</v>
      </c>
      <c r="D235" s="291">
        <v>248</v>
      </c>
      <c r="E235" s="290">
        <v>3220013</v>
      </c>
      <c r="F235" s="290">
        <v>3220013</v>
      </c>
      <c r="G235" s="290" t="s">
        <v>2001</v>
      </c>
      <c r="H235" s="290" t="s">
        <v>2001</v>
      </c>
      <c r="I235" s="291" t="str">
        <f t="shared" si="18"/>
        <v>OK</v>
      </c>
      <c r="J235" s="291" t="str">
        <f t="shared" si="19"/>
        <v>OK</v>
      </c>
      <c r="K235" s="266" t="s">
        <v>2018</v>
      </c>
      <c r="L235" s="303">
        <v>1051635</v>
      </c>
      <c r="M235" s="304" t="s">
        <v>2086</v>
      </c>
      <c r="N235" s="293" t="s">
        <v>2099</v>
      </c>
      <c r="O235" s="292" t="s">
        <v>411</v>
      </c>
      <c r="P235" s="292" t="s">
        <v>589</v>
      </c>
      <c r="Q235" s="261" t="s">
        <v>1622</v>
      </c>
      <c r="R235" s="293" t="s">
        <v>2224</v>
      </c>
      <c r="S235" s="292" t="s">
        <v>411</v>
      </c>
      <c r="T235" s="292" t="s">
        <v>589</v>
      </c>
      <c r="W235" s="252"/>
    </row>
    <row r="236" spans="1:23" s="298" customFormat="1" ht="21.75" customHeight="1">
      <c r="A236" s="301"/>
      <c r="B236" s="288">
        <v>49</v>
      </c>
      <c r="C236" s="302" t="s">
        <v>2002</v>
      </c>
      <c r="D236" s="291">
        <v>249</v>
      </c>
      <c r="E236" s="290">
        <v>3220014</v>
      </c>
      <c r="F236" s="290">
        <v>3220014</v>
      </c>
      <c r="G236" s="290" t="s">
        <v>2003</v>
      </c>
      <c r="H236" s="290" t="s">
        <v>2003</v>
      </c>
      <c r="I236" s="291" t="str">
        <f t="shared" si="18"/>
        <v>OK</v>
      </c>
      <c r="J236" s="291" t="str">
        <f t="shared" si="19"/>
        <v>OK</v>
      </c>
      <c r="K236" s="266" t="s">
        <v>2018</v>
      </c>
      <c r="L236" s="303">
        <v>1069852</v>
      </c>
      <c r="M236" s="304" t="s">
        <v>2087</v>
      </c>
      <c r="N236" s="293" t="s">
        <v>2100</v>
      </c>
      <c r="O236" s="292" t="s">
        <v>2108</v>
      </c>
      <c r="P236" s="292" t="s">
        <v>2109</v>
      </c>
      <c r="Q236" s="261" t="s">
        <v>1622</v>
      </c>
      <c r="R236" s="293" t="s">
        <v>2100</v>
      </c>
      <c r="S236" s="292" t="s">
        <v>2108</v>
      </c>
      <c r="T236" s="292" t="s">
        <v>2109</v>
      </c>
      <c r="W236" s="252"/>
    </row>
    <row r="237" spans="1:23" s="298" customFormat="1" ht="21.75" customHeight="1">
      <c r="A237" s="301"/>
      <c r="B237" s="288">
        <v>50</v>
      </c>
      <c r="C237" s="302" t="s">
        <v>2004</v>
      </c>
      <c r="D237" s="291">
        <v>250</v>
      </c>
      <c r="E237" s="290">
        <v>3220015</v>
      </c>
      <c r="F237" s="290">
        <v>3220015</v>
      </c>
      <c r="G237" s="290" t="s">
        <v>2005</v>
      </c>
      <c r="H237" s="290" t="s">
        <v>2005</v>
      </c>
      <c r="I237" s="291" t="str">
        <f t="shared" si="18"/>
        <v>OK</v>
      </c>
      <c r="J237" s="291" t="str">
        <f t="shared" si="19"/>
        <v>OK</v>
      </c>
      <c r="K237" s="266" t="s">
        <v>2018</v>
      </c>
      <c r="L237" s="303">
        <v>1058488</v>
      </c>
      <c r="M237" s="304" t="s">
        <v>2088</v>
      </c>
      <c r="N237" s="293" t="s">
        <v>2101</v>
      </c>
      <c r="O237" s="292" t="s">
        <v>411</v>
      </c>
      <c r="P237" s="292" t="s">
        <v>2110</v>
      </c>
      <c r="Q237" s="261" t="s">
        <v>1622</v>
      </c>
      <c r="R237" s="293" t="s">
        <v>2101</v>
      </c>
      <c r="S237" s="292" t="s">
        <v>411</v>
      </c>
      <c r="T237" s="292" t="s">
        <v>2110</v>
      </c>
      <c r="W237" s="252"/>
    </row>
    <row r="238" spans="1:23" s="298" customFormat="1" ht="21.75" customHeight="1">
      <c r="A238" s="301"/>
      <c r="B238" s="288">
        <v>51</v>
      </c>
      <c r="C238" s="302" t="s">
        <v>1975</v>
      </c>
      <c r="D238" s="291">
        <v>251</v>
      </c>
      <c r="E238" s="290">
        <v>3220016</v>
      </c>
      <c r="F238" s="290">
        <v>3220016</v>
      </c>
      <c r="G238" s="290" t="s">
        <v>2006</v>
      </c>
      <c r="H238" s="290" t="s">
        <v>2006</v>
      </c>
      <c r="I238" s="291" t="str">
        <f t="shared" si="18"/>
        <v>OK</v>
      </c>
      <c r="J238" s="291" t="str">
        <f t="shared" si="19"/>
        <v>OK</v>
      </c>
      <c r="K238" s="266" t="s">
        <v>2018</v>
      </c>
      <c r="L238" s="303">
        <v>1080360</v>
      </c>
      <c r="M238" s="304" t="s">
        <v>449</v>
      </c>
      <c r="N238" s="293" t="s">
        <v>2102</v>
      </c>
      <c r="O238" s="292" t="s">
        <v>411</v>
      </c>
      <c r="P238" s="292" t="s">
        <v>2111</v>
      </c>
      <c r="Q238" s="261" t="s">
        <v>1622</v>
      </c>
      <c r="R238" s="293" t="s">
        <v>2102</v>
      </c>
      <c r="S238" s="292" t="s">
        <v>411</v>
      </c>
      <c r="T238" s="292" t="s">
        <v>2111</v>
      </c>
      <c r="U238" s="298">
        <v>1</v>
      </c>
      <c r="W238" s="252"/>
    </row>
    <row r="239" spans="1:23" s="298" customFormat="1" ht="21.75" customHeight="1">
      <c r="A239" s="301"/>
      <c r="B239" s="288">
        <v>52</v>
      </c>
      <c r="C239" s="302" t="s">
        <v>2007</v>
      </c>
      <c r="D239" s="291">
        <v>252</v>
      </c>
      <c r="E239" s="290">
        <v>3220017</v>
      </c>
      <c r="F239" s="290">
        <v>3220017</v>
      </c>
      <c r="G239" s="290" t="s">
        <v>2008</v>
      </c>
      <c r="H239" s="290" t="s">
        <v>2008</v>
      </c>
      <c r="I239" s="291" t="str">
        <f t="shared" si="18"/>
        <v>OK</v>
      </c>
      <c r="J239" s="291" t="str">
        <f t="shared" si="19"/>
        <v>OK</v>
      </c>
      <c r="K239" s="266" t="s">
        <v>2018</v>
      </c>
      <c r="L239" s="303">
        <v>1080053</v>
      </c>
      <c r="M239" s="304" t="s">
        <v>2089</v>
      </c>
      <c r="N239" s="293" t="s">
        <v>2103</v>
      </c>
      <c r="O239" s="292" t="s">
        <v>411</v>
      </c>
      <c r="P239" s="292" t="s">
        <v>2112</v>
      </c>
      <c r="Q239" s="261" t="s">
        <v>1622</v>
      </c>
      <c r="R239" s="293" t="s">
        <v>2103</v>
      </c>
      <c r="S239" s="292" t="s">
        <v>411</v>
      </c>
      <c r="T239" s="292" t="s">
        <v>2112</v>
      </c>
      <c r="W239" s="252"/>
    </row>
    <row r="240" spans="1:23" s="298" customFormat="1" ht="21.75" customHeight="1">
      <c r="A240" s="301"/>
      <c r="B240" s="288">
        <v>53</v>
      </c>
      <c r="C240" s="302" t="s">
        <v>2009</v>
      </c>
      <c r="D240" s="291">
        <v>253</v>
      </c>
      <c r="E240" s="290">
        <v>3220018</v>
      </c>
      <c r="F240" s="290">
        <v>3220018</v>
      </c>
      <c r="G240" s="290" t="s">
        <v>2010</v>
      </c>
      <c r="H240" s="290" t="s">
        <v>2010</v>
      </c>
      <c r="I240" s="291" t="str">
        <f t="shared" si="18"/>
        <v>OK</v>
      </c>
      <c r="J240" s="291" t="str">
        <f t="shared" si="19"/>
        <v>OK</v>
      </c>
      <c r="K240" s="266" t="s">
        <v>2018</v>
      </c>
      <c r="L240" s="303">
        <v>1080057</v>
      </c>
      <c r="M240" s="304" t="s">
        <v>2090</v>
      </c>
      <c r="N240" s="293" t="s">
        <v>2104</v>
      </c>
      <c r="O240" s="292" t="s">
        <v>411</v>
      </c>
      <c r="P240" s="292" t="s">
        <v>2113</v>
      </c>
      <c r="Q240" s="261" t="s">
        <v>1622</v>
      </c>
      <c r="R240" s="293" t="s">
        <v>2104</v>
      </c>
      <c r="S240" s="292" t="s">
        <v>411</v>
      </c>
      <c r="T240" s="292" t="s">
        <v>2113</v>
      </c>
      <c r="W240" s="252"/>
    </row>
    <row r="241" spans="1:23" s="298" customFormat="1" ht="21.75" customHeight="1" thickBot="1">
      <c r="A241" s="301"/>
      <c r="B241" s="288">
        <v>54</v>
      </c>
      <c r="C241" s="302" t="s">
        <v>2011</v>
      </c>
      <c r="D241" s="291">
        <v>254</v>
      </c>
      <c r="E241" s="290">
        <v>3220019</v>
      </c>
      <c r="F241" s="290">
        <v>3220019</v>
      </c>
      <c r="G241" s="290" t="s">
        <v>2012</v>
      </c>
      <c r="H241" s="290" t="s">
        <v>2012</v>
      </c>
      <c r="I241" s="291" t="str">
        <f t="shared" si="18"/>
        <v>OK</v>
      </c>
      <c r="J241" s="291" t="str">
        <f t="shared" si="19"/>
        <v>OK</v>
      </c>
      <c r="K241" s="266" t="s">
        <v>2018</v>
      </c>
      <c r="L241" s="305">
        <v>1059472</v>
      </c>
      <c r="M241" s="306" t="s">
        <v>2091</v>
      </c>
      <c r="N241" s="307" t="s">
        <v>2105</v>
      </c>
      <c r="O241" s="308" t="s">
        <v>411</v>
      </c>
      <c r="P241" s="308" t="s">
        <v>1325</v>
      </c>
      <c r="Q241" s="261" t="s">
        <v>1622</v>
      </c>
      <c r="R241" s="307" t="s">
        <v>2105</v>
      </c>
      <c r="S241" s="308" t="s">
        <v>411</v>
      </c>
      <c r="T241" s="308" t="s">
        <v>1325</v>
      </c>
      <c r="W241" s="252"/>
    </row>
    <row r="242" spans="1:23" ht="21.75" customHeight="1" thickBot="1">
      <c r="A242" s="309" t="s">
        <v>1505</v>
      </c>
      <c r="B242" s="267">
        <v>1</v>
      </c>
      <c r="C242" s="268" t="s">
        <v>162</v>
      </c>
      <c r="D242" s="269">
        <v>301</v>
      </c>
      <c r="E242" s="287" t="s">
        <v>1047</v>
      </c>
      <c r="F242" s="258">
        <f t="shared" ref="F242:F246" si="20">VALUE(E242)</f>
        <v>2210595</v>
      </c>
      <c r="G242" s="258" t="s">
        <v>1048</v>
      </c>
      <c r="H242" s="258" t="s">
        <v>1048</v>
      </c>
      <c r="I242" s="269" t="str">
        <f t="shared" ref="I242:I249" si="21">IF(COUNTIF($G$5:$G$337,G242)=1,"OK","重複あり！")</f>
        <v>OK</v>
      </c>
      <c r="J242" s="269" t="str">
        <f t="shared" si="19"/>
        <v>OK</v>
      </c>
      <c r="K242" s="266"/>
      <c r="L242" s="310">
        <v>1062690</v>
      </c>
      <c r="M242" s="271" t="s">
        <v>1683</v>
      </c>
      <c r="N242" s="297" t="s">
        <v>1563</v>
      </c>
      <c r="O242" s="273" t="s">
        <v>411</v>
      </c>
      <c r="P242" s="273" t="s">
        <v>1394</v>
      </c>
      <c r="Q242" s="261" t="s">
        <v>1622</v>
      </c>
      <c r="R242" s="297" t="s">
        <v>1563</v>
      </c>
      <c r="S242" s="273" t="s">
        <v>411</v>
      </c>
      <c r="T242" s="273" t="s">
        <v>1394</v>
      </c>
    </row>
    <row r="243" spans="1:23" ht="21.75" customHeight="1">
      <c r="A243" s="298"/>
      <c r="B243" s="267">
        <v>2</v>
      </c>
      <c r="C243" s="268" t="s">
        <v>1836</v>
      </c>
      <c r="D243" s="269">
        <v>302</v>
      </c>
      <c r="E243" s="287">
        <v>2220001</v>
      </c>
      <c r="F243" s="258">
        <f t="shared" si="20"/>
        <v>2220001</v>
      </c>
      <c r="G243" s="258" t="s">
        <v>1395</v>
      </c>
      <c r="H243" s="258" t="s">
        <v>1395</v>
      </c>
      <c r="I243" s="269" t="str">
        <f t="shared" si="21"/>
        <v>OK</v>
      </c>
      <c r="J243" s="269" t="str">
        <f t="shared" si="19"/>
        <v>OK</v>
      </c>
      <c r="K243" s="266"/>
      <c r="L243" s="274">
        <v>1065930</v>
      </c>
      <c r="M243" s="271" t="s">
        <v>1396</v>
      </c>
      <c r="N243" s="297" t="s">
        <v>1684</v>
      </c>
      <c r="O243" s="273" t="s">
        <v>411</v>
      </c>
      <c r="P243" s="273" t="s">
        <v>1397</v>
      </c>
      <c r="Q243" s="261" t="s">
        <v>1622</v>
      </c>
      <c r="R243" s="297" t="s">
        <v>1684</v>
      </c>
      <c r="S243" s="273" t="s">
        <v>411</v>
      </c>
      <c r="T243" s="273" t="s">
        <v>1397</v>
      </c>
    </row>
    <row r="244" spans="1:23" ht="21.75" customHeight="1">
      <c r="A244" s="298"/>
      <c r="B244" s="267">
        <v>3</v>
      </c>
      <c r="C244" s="268" t="s">
        <v>1837</v>
      </c>
      <c r="D244" s="269">
        <v>303</v>
      </c>
      <c r="E244" s="287">
        <v>2220002</v>
      </c>
      <c r="F244" s="258">
        <f t="shared" si="20"/>
        <v>2220002</v>
      </c>
      <c r="G244" s="258" t="s">
        <v>1398</v>
      </c>
      <c r="H244" s="258" t="s">
        <v>1398</v>
      </c>
      <c r="I244" s="269" t="str">
        <f t="shared" si="21"/>
        <v>OK</v>
      </c>
      <c r="J244" s="269" t="str">
        <f t="shared" si="19"/>
        <v>OK</v>
      </c>
      <c r="K244" s="266"/>
      <c r="L244" s="274">
        <v>1073165</v>
      </c>
      <c r="M244" s="271" t="s">
        <v>1685</v>
      </c>
      <c r="N244" s="297" t="s">
        <v>1686</v>
      </c>
      <c r="O244" s="273" t="s">
        <v>411</v>
      </c>
      <c r="P244" s="273" t="s">
        <v>1399</v>
      </c>
      <c r="Q244" s="261" t="s">
        <v>1622</v>
      </c>
      <c r="R244" s="297" t="s">
        <v>1686</v>
      </c>
      <c r="S244" s="273" t="s">
        <v>411</v>
      </c>
      <c r="T244" s="273" t="s">
        <v>1399</v>
      </c>
    </row>
    <row r="245" spans="1:23" ht="21.75" customHeight="1">
      <c r="A245" s="298"/>
      <c r="B245" s="267">
        <v>4</v>
      </c>
      <c r="C245" s="268" t="s">
        <v>1916</v>
      </c>
      <c r="D245" s="269">
        <v>304</v>
      </c>
      <c r="E245" s="287">
        <v>2220003</v>
      </c>
      <c r="F245" s="258">
        <f t="shared" si="20"/>
        <v>2220003</v>
      </c>
      <c r="G245" s="258" t="s">
        <v>1506</v>
      </c>
      <c r="H245" s="258" t="s">
        <v>1506</v>
      </c>
      <c r="I245" s="269" t="str">
        <f t="shared" si="21"/>
        <v>OK</v>
      </c>
      <c r="J245" s="269" t="str">
        <f t="shared" si="19"/>
        <v>OK</v>
      </c>
      <c r="K245" s="266"/>
      <c r="L245" s="274">
        <v>1074906</v>
      </c>
      <c r="M245" s="271" t="s">
        <v>1687</v>
      </c>
      <c r="N245" s="297" t="s">
        <v>1921</v>
      </c>
      <c r="O245" s="273" t="s">
        <v>411</v>
      </c>
      <c r="P245" s="273" t="s">
        <v>1564</v>
      </c>
      <c r="Q245" s="261" t="s">
        <v>1622</v>
      </c>
      <c r="R245" s="297" t="s">
        <v>1921</v>
      </c>
      <c r="S245" s="273" t="s">
        <v>411</v>
      </c>
      <c r="T245" s="273" t="s">
        <v>1564</v>
      </c>
    </row>
    <row r="246" spans="1:23" ht="21.75" customHeight="1">
      <c r="A246" s="298"/>
      <c r="B246" s="267">
        <v>5</v>
      </c>
      <c r="C246" s="311" t="s">
        <v>1917</v>
      </c>
      <c r="D246" s="269">
        <f>B246+300</f>
        <v>305</v>
      </c>
      <c r="E246" s="287">
        <v>2220004</v>
      </c>
      <c r="F246" s="258">
        <f t="shared" si="20"/>
        <v>2220004</v>
      </c>
      <c r="G246" s="258" t="s">
        <v>1838</v>
      </c>
      <c r="H246" s="258" t="s">
        <v>1838</v>
      </c>
      <c r="I246" s="269" t="str">
        <f t="shared" si="21"/>
        <v>OK</v>
      </c>
      <c r="J246" s="269" t="str">
        <f>IF(EXACT(G246,H246),"OK","変更あり！")</f>
        <v>OK</v>
      </c>
      <c r="K246" s="266"/>
      <c r="L246" s="277">
        <v>1061813</v>
      </c>
      <c r="M246" s="271" t="s">
        <v>1919</v>
      </c>
      <c r="N246" s="297" t="s">
        <v>1922</v>
      </c>
      <c r="O246" s="273" t="s">
        <v>411</v>
      </c>
      <c r="P246" s="273" t="s">
        <v>1923</v>
      </c>
      <c r="Q246" s="261" t="s">
        <v>1622</v>
      </c>
      <c r="R246" s="297" t="s">
        <v>1922</v>
      </c>
      <c r="S246" s="273" t="s">
        <v>411</v>
      </c>
      <c r="T246" s="273" t="s">
        <v>1923</v>
      </c>
    </row>
    <row r="247" spans="1:23" ht="21.75" customHeight="1">
      <c r="A247" s="312"/>
      <c r="B247" s="288">
        <v>6</v>
      </c>
      <c r="C247" s="302" t="s">
        <v>2125</v>
      </c>
      <c r="D247" s="291">
        <f t="shared" ref="D247:D249" si="22">B247+300</f>
        <v>306</v>
      </c>
      <c r="E247" s="289">
        <v>2220005</v>
      </c>
      <c r="F247" s="290">
        <v>2220005</v>
      </c>
      <c r="G247" s="290" t="s">
        <v>2013</v>
      </c>
      <c r="H247" s="290" t="s">
        <v>2013</v>
      </c>
      <c r="I247" s="291" t="str">
        <f t="shared" si="21"/>
        <v>OK</v>
      </c>
      <c r="J247" s="291" t="str">
        <f t="shared" ref="J247:J310" si="23">IF(EXACT(G247,H247),"OK","変更あり！")</f>
        <v>OK</v>
      </c>
      <c r="K247" s="266" t="s">
        <v>2018</v>
      </c>
      <c r="L247" s="292">
        <v>1074424</v>
      </c>
      <c r="M247" s="313" t="s">
        <v>2115</v>
      </c>
      <c r="N247" s="314" t="s">
        <v>2118</v>
      </c>
      <c r="O247" s="295" t="s">
        <v>411</v>
      </c>
      <c r="P247" s="295" t="s">
        <v>2121</v>
      </c>
      <c r="Q247" s="261" t="s">
        <v>1622</v>
      </c>
      <c r="R247" s="314" t="s">
        <v>2118</v>
      </c>
      <c r="S247" s="295" t="s">
        <v>411</v>
      </c>
      <c r="T247" s="295" t="s">
        <v>2121</v>
      </c>
    </row>
    <row r="248" spans="1:23" ht="21.75" customHeight="1">
      <c r="A248" s="312"/>
      <c r="B248" s="288">
        <v>7</v>
      </c>
      <c r="C248" s="302" t="s">
        <v>2126</v>
      </c>
      <c r="D248" s="291">
        <f t="shared" si="22"/>
        <v>307</v>
      </c>
      <c r="E248" s="289">
        <v>2220006</v>
      </c>
      <c r="F248" s="290">
        <v>2220006</v>
      </c>
      <c r="G248" s="290" t="s">
        <v>2014</v>
      </c>
      <c r="H248" s="290" t="s">
        <v>2014</v>
      </c>
      <c r="I248" s="291" t="str">
        <f t="shared" si="21"/>
        <v>OK</v>
      </c>
      <c r="J248" s="291" t="str">
        <f t="shared" si="23"/>
        <v>OK</v>
      </c>
      <c r="K248" s="266" t="s">
        <v>2018</v>
      </c>
      <c r="L248" s="292">
        <v>1080055</v>
      </c>
      <c r="M248" s="313" t="s">
        <v>2116</v>
      </c>
      <c r="N248" s="314" t="s">
        <v>2119</v>
      </c>
      <c r="O248" s="295" t="s">
        <v>2122</v>
      </c>
      <c r="P248" s="295" t="s">
        <v>2123</v>
      </c>
      <c r="Q248" s="261" t="s">
        <v>1622</v>
      </c>
      <c r="R248" s="314" t="s">
        <v>2225</v>
      </c>
      <c r="S248" s="295" t="s">
        <v>411</v>
      </c>
      <c r="T248" s="295" t="s">
        <v>2226</v>
      </c>
    </row>
    <row r="249" spans="1:23" ht="21.75" customHeight="1">
      <c r="A249" s="312"/>
      <c r="B249" s="288">
        <v>8</v>
      </c>
      <c r="C249" s="302" t="s">
        <v>2127</v>
      </c>
      <c r="D249" s="291">
        <f t="shared" si="22"/>
        <v>308</v>
      </c>
      <c r="E249" s="289">
        <v>2220007</v>
      </c>
      <c r="F249" s="290">
        <v>2220007</v>
      </c>
      <c r="G249" s="290" t="s">
        <v>2015</v>
      </c>
      <c r="H249" s="290" t="s">
        <v>2015</v>
      </c>
      <c r="I249" s="291" t="str">
        <f t="shared" si="21"/>
        <v>OK</v>
      </c>
      <c r="J249" s="291" t="str">
        <f t="shared" si="23"/>
        <v>OK</v>
      </c>
      <c r="K249" s="266" t="s">
        <v>2018</v>
      </c>
      <c r="L249" s="292">
        <v>1080054</v>
      </c>
      <c r="M249" s="313" t="s">
        <v>2117</v>
      </c>
      <c r="N249" s="314" t="s">
        <v>2120</v>
      </c>
      <c r="O249" s="295" t="s">
        <v>411</v>
      </c>
      <c r="P249" s="295" t="s">
        <v>2124</v>
      </c>
      <c r="Q249" s="261" t="s">
        <v>1622</v>
      </c>
      <c r="R249" s="314" t="s">
        <v>2120</v>
      </c>
      <c r="S249" s="295" t="s">
        <v>411</v>
      </c>
      <c r="T249" s="295" t="s">
        <v>2124</v>
      </c>
    </row>
    <row r="250" spans="1:23" ht="21.75" customHeight="1">
      <c r="A250" s="262" t="s">
        <v>1507</v>
      </c>
      <c r="B250" s="267">
        <v>1</v>
      </c>
      <c r="C250" s="268" t="s">
        <v>1925</v>
      </c>
      <c r="D250" s="269">
        <v>401</v>
      </c>
      <c r="E250" s="258" t="s">
        <v>1049</v>
      </c>
      <c r="F250" s="258">
        <f t="shared" ref="F250:F313" si="24">VALUE(E250)</f>
        <v>4210007</v>
      </c>
      <c r="G250" s="258" t="s">
        <v>1050</v>
      </c>
      <c r="H250" s="258" t="s">
        <v>1050</v>
      </c>
      <c r="I250" s="269" t="str">
        <f t="shared" ref="I250:I281" si="25">IF(COUNTIF($G$5:$G$340,G250)=1,"OK","重複あり！")</f>
        <v>OK</v>
      </c>
      <c r="J250" s="269" t="str">
        <f t="shared" si="23"/>
        <v>OK</v>
      </c>
      <c r="K250" s="266"/>
      <c r="L250" s="315">
        <v>1059658</v>
      </c>
      <c r="M250" s="271" t="s">
        <v>1051</v>
      </c>
      <c r="N250" s="272" t="s">
        <v>1052</v>
      </c>
      <c r="O250" s="316" t="s">
        <v>545</v>
      </c>
      <c r="P250" s="316" t="s">
        <v>1279</v>
      </c>
      <c r="Q250" s="261" t="s">
        <v>1622</v>
      </c>
      <c r="R250" s="272" t="s">
        <v>1052</v>
      </c>
      <c r="S250" s="316" t="s">
        <v>545</v>
      </c>
      <c r="T250" s="316" t="s">
        <v>1279</v>
      </c>
      <c r="U250" s="252">
        <v>1</v>
      </c>
    </row>
    <row r="251" spans="1:23" ht="21.75" customHeight="1">
      <c r="B251" s="267">
        <v>2</v>
      </c>
      <c r="C251" s="268" t="s">
        <v>2230</v>
      </c>
      <c r="D251" s="269">
        <v>402</v>
      </c>
      <c r="E251" s="258" t="s">
        <v>1054</v>
      </c>
      <c r="F251" s="258">
        <f t="shared" si="24"/>
        <v>4210009</v>
      </c>
      <c r="G251" s="258" t="s">
        <v>1055</v>
      </c>
      <c r="H251" s="258" t="s">
        <v>1055</v>
      </c>
      <c r="I251" s="269" t="str">
        <f t="shared" si="25"/>
        <v>OK</v>
      </c>
      <c r="J251" s="269" t="str">
        <f t="shared" si="23"/>
        <v>OK</v>
      </c>
      <c r="K251" s="266"/>
      <c r="L251" s="286">
        <v>1055570</v>
      </c>
      <c r="M251" s="271" t="s">
        <v>1876</v>
      </c>
      <c r="N251" s="272" t="s">
        <v>1280</v>
      </c>
      <c r="O251" s="316" t="s">
        <v>545</v>
      </c>
      <c r="P251" s="316" t="s">
        <v>1565</v>
      </c>
      <c r="Q251" s="261" t="s">
        <v>1622</v>
      </c>
      <c r="R251" s="272" t="s">
        <v>1280</v>
      </c>
      <c r="S251" s="316" t="s">
        <v>545</v>
      </c>
      <c r="T251" s="316" t="s">
        <v>1565</v>
      </c>
    </row>
    <row r="252" spans="1:23" ht="21.75" customHeight="1">
      <c r="B252" s="267">
        <v>3</v>
      </c>
      <c r="C252" s="268" t="s">
        <v>2231</v>
      </c>
      <c r="D252" s="269">
        <v>403</v>
      </c>
      <c r="E252" s="258" t="s">
        <v>1056</v>
      </c>
      <c r="F252" s="258">
        <f t="shared" si="24"/>
        <v>4210010</v>
      </c>
      <c r="G252" s="258" t="s">
        <v>1057</v>
      </c>
      <c r="H252" s="258" t="s">
        <v>1057</v>
      </c>
      <c r="I252" s="269" t="str">
        <f t="shared" si="25"/>
        <v>OK</v>
      </c>
      <c r="J252" s="269" t="str">
        <f t="shared" si="23"/>
        <v>OK</v>
      </c>
      <c r="K252" s="266"/>
      <c r="L252" s="286">
        <v>1059676</v>
      </c>
      <c r="M252" s="271" t="s">
        <v>1649</v>
      </c>
      <c r="N252" s="272" t="s">
        <v>1281</v>
      </c>
      <c r="O252" s="316" t="s">
        <v>545</v>
      </c>
      <c r="P252" s="316" t="s">
        <v>735</v>
      </c>
      <c r="Q252" s="261" t="s">
        <v>1622</v>
      </c>
      <c r="R252" s="272" t="s">
        <v>1281</v>
      </c>
      <c r="S252" s="316" t="s">
        <v>545</v>
      </c>
      <c r="T252" s="316" t="s">
        <v>735</v>
      </c>
      <c r="U252" s="252">
        <v>1</v>
      </c>
    </row>
    <row r="253" spans="1:23" ht="21.75" customHeight="1">
      <c r="B253" s="267">
        <v>4</v>
      </c>
      <c r="C253" s="268" t="s">
        <v>1926</v>
      </c>
      <c r="D253" s="269">
        <v>404</v>
      </c>
      <c r="E253" s="258" t="s">
        <v>1058</v>
      </c>
      <c r="F253" s="258">
        <f t="shared" si="24"/>
        <v>4210011</v>
      </c>
      <c r="G253" s="258" t="s">
        <v>1059</v>
      </c>
      <c r="H253" s="258" t="s">
        <v>1059</v>
      </c>
      <c r="I253" s="269" t="str">
        <f t="shared" si="25"/>
        <v>OK</v>
      </c>
      <c r="J253" s="269" t="str">
        <f t="shared" si="23"/>
        <v>OK</v>
      </c>
      <c r="K253" s="266"/>
      <c r="L253" s="286">
        <v>1059827</v>
      </c>
      <c r="M253" s="271" t="s">
        <v>1688</v>
      </c>
      <c r="N253" s="272" t="s">
        <v>1060</v>
      </c>
      <c r="O253" s="316" t="s">
        <v>545</v>
      </c>
      <c r="P253" s="316" t="s">
        <v>1282</v>
      </c>
      <c r="Q253" s="261" t="s">
        <v>1622</v>
      </c>
      <c r="R253" s="272" t="s">
        <v>1060</v>
      </c>
      <c r="S253" s="316" t="s">
        <v>545</v>
      </c>
      <c r="T253" s="316" t="s">
        <v>1282</v>
      </c>
      <c r="U253" s="252">
        <v>1</v>
      </c>
    </row>
    <row r="254" spans="1:23" ht="21.75" customHeight="1">
      <c r="B254" s="267">
        <v>5</v>
      </c>
      <c r="C254" s="268" t="s">
        <v>1927</v>
      </c>
      <c r="D254" s="269">
        <v>405</v>
      </c>
      <c r="E254" s="258" t="s">
        <v>1061</v>
      </c>
      <c r="F254" s="258">
        <f t="shared" si="24"/>
        <v>4210023</v>
      </c>
      <c r="G254" s="258" t="s">
        <v>1062</v>
      </c>
      <c r="H254" s="258" t="s">
        <v>1062</v>
      </c>
      <c r="I254" s="269" t="str">
        <f t="shared" si="25"/>
        <v>OK</v>
      </c>
      <c r="J254" s="269" t="str">
        <f t="shared" si="23"/>
        <v>OK</v>
      </c>
      <c r="K254" s="266"/>
      <c r="L254" s="286">
        <v>1059654</v>
      </c>
      <c r="M254" s="271" t="s">
        <v>821</v>
      </c>
      <c r="N254" s="272" t="s">
        <v>1283</v>
      </c>
      <c r="O254" s="316" t="s">
        <v>545</v>
      </c>
      <c r="P254" s="317" t="s">
        <v>2129</v>
      </c>
      <c r="Q254" s="261" t="s">
        <v>1622</v>
      </c>
      <c r="R254" s="272" t="s">
        <v>1283</v>
      </c>
      <c r="S254" s="316" t="s">
        <v>545</v>
      </c>
      <c r="T254" s="317" t="s">
        <v>2227</v>
      </c>
      <c r="U254" s="252">
        <v>1</v>
      </c>
    </row>
    <row r="255" spans="1:23" ht="21.75" customHeight="1">
      <c r="B255" s="267">
        <v>6</v>
      </c>
      <c r="C255" s="268" t="s">
        <v>234</v>
      </c>
      <c r="D255" s="269">
        <v>406</v>
      </c>
      <c r="E255" s="258" t="s">
        <v>1063</v>
      </c>
      <c r="F255" s="258">
        <f t="shared" si="24"/>
        <v>4210025</v>
      </c>
      <c r="G255" s="258" t="s">
        <v>1064</v>
      </c>
      <c r="H255" s="258" t="s">
        <v>1064</v>
      </c>
      <c r="I255" s="269" t="str">
        <f t="shared" si="25"/>
        <v>OK</v>
      </c>
      <c r="J255" s="269" t="str">
        <f t="shared" si="23"/>
        <v>OK</v>
      </c>
      <c r="K255" s="266"/>
      <c r="L255" s="286">
        <v>1055985</v>
      </c>
      <c r="M255" s="271" t="s">
        <v>584</v>
      </c>
      <c r="N255" s="272" t="s">
        <v>1955</v>
      </c>
      <c r="O255" s="316" t="s">
        <v>411</v>
      </c>
      <c r="P255" s="316" t="s">
        <v>585</v>
      </c>
      <c r="Q255" s="261" t="s">
        <v>1622</v>
      </c>
      <c r="R255" s="272" t="s">
        <v>1955</v>
      </c>
      <c r="S255" s="316" t="s">
        <v>411</v>
      </c>
      <c r="T255" s="316" t="s">
        <v>585</v>
      </c>
    </row>
    <row r="256" spans="1:23" ht="21.75" customHeight="1">
      <c r="B256" s="267">
        <v>7</v>
      </c>
      <c r="C256" s="268" t="s">
        <v>1928</v>
      </c>
      <c r="D256" s="269">
        <v>407</v>
      </c>
      <c r="E256" s="258" t="s">
        <v>1065</v>
      </c>
      <c r="F256" s="258">
        <f t="shared" si="24"/>
        <v>4210026</v>
      </c>
      <c r="G256" s="258" t="s">
        <v>1066</v>
      </c>
      <c r="H256" s="258" t="s">
        <v>1066</v>
      </c>
      <c r="I256" s="269" t="str">
        <f t="shared" si="25"/>
        <v>OK</v>
      </c>
      <c r="J256" s="269" t="str">
        <f t="shared" si="23"/>
        <v>OK</v>
      </c>
      <c r="K256" s="266"/>
      <c r="L256" s="286">
        <v>1060108</v>
      </c>
      <c r="M256" s="271" t="s">
        <v>2128</v>
      </c>
      <c r="N256" s="272" t="s">
        <v>1286</v>
      </c>
      <c r="O256" s="316" t="s">
        <v>545</v>
      </c>
      <c r="P256" s="316" t="s">
        <v>1137</v>
      </c>
      <c r="Q256" s="261" t="s">
        <v>1622</v>
      </c>
      <c r="R256" s="272" t="s">
        <v>1286</v>
      </c>
      <c r="S256" s="316" t="s">
        <v>545</v>
      </c>
      <c r="T256" s="316" t="s">
        <v>1137</v>
      </c>
      <c r="U256" s="252">
        <v>1</v>
      </c>
    </row>
    <row r="257" spans="2:21" ht="21.75" customHeight="1">
      <c r="B257" s="267">
        <v>8</v>
      </c>
      <c r="C257" s="268" t="s">
        <v>1929</v>
      </c>
      <c r="D257" s="269">
        <v>408</v>
      </c>
      <c r="E257" s="258" t="s">
        <v>1067</v>
      </c>
      <c r="F257" s="258">
        <f t="shared" si="24"/>
        <v>4210027</v>
      </c>
      <c r="G257" s="258" t="s">
        <v>1068</v>
      </c>
      <c r="H257" s="258" t="s">
        <v>1068</v>
      </c>
      <c r="I257" s="269" t="str">
        <f t="shared" si="25"/>
        <v>OK</v>
      </c>
      <c r="J257" s="269" t="str">
        <f t="shared" si="23"/>
        <v>OK</v>
      </c>
      <c r="K257" s="266"/>
      <c r="L257" s="286">
        <v>1060107</v>
      </c>
      <c r="M257" s="271" t="s">
        <v>2128</v>
      </c>
      <c r="N257" s="272" t="s">
        <v>1286</v>
      </c>
      <c r="O257" s="316" t="s">
        <v>545</v>
      </c>
      <c r="P257" s="316" t="s">
        <v>1137</v>
      </c>
      <c r="Q257" s="261" t="s">
        <v>1622</v>
      </c>
      <c r="R257" s="272" t="s">
        <v>1286</v>
      </c>
      <c r="S257" s="316" t="s">
        <v>545</v>
      </c>
      <c r="T257" s="316" t="s">
        <v>1137</v>
      </c>
    </row>
    <row r="258" spans="2:21" ht="21.75" customHeight="1">
      <c r="B258" s="267">
        <v>9</v>
      </c>
      <c r="C258" s="268" t="s">
        <v>199</v>
      </c>
      <c r="D258" s="269">
        <v>409</v>
      </c>
      <c r="E258" s="258" t="s">
        <v>1069</v>
      </c>
      <c r="F258" s="258">
        <f t="shared" si="24"/>
        <v>4210028</v>
      </c>
      <c r="G258" s="258" t="s">
        <v>1070</v>
      </c>
      <c r="H258" s="258" t="s">
        <v>1070</v>
      </c>
      <c r="I258" s="269" t="str">
        <f t="shared" si="25"/>
        <v>OK</v>
      </c>
      <c r="J258" s="269" t="str">
        <f t="shared" si="23"/>
        <v>OK</v>
      </c>
      <c r="K258" s="266"/>
      <c r="L258" s="286">
        <v>1054939</v>
      </c>
      <c r="M258" s="271" t="s">
        <v>1627</v>
      </c>
      <c r="N258" s="272" t="s">
        <v>549</v>
      </c>
      <c r="O258" s="316" t="s">
        <v>550</v>
      </c>
      <c r="P258" s="316" t="s">
        <v>551</v>
      </c>
      <c r="Q258" s="261" t="s">
        <v>1622</v>
      </c>
      <c r="R258" s="272" t="s">
        <v>549</v>
      </c>
      <c r="S258" s="316" t="s">
        <v>550</v>
      </c>
      <c r="T258" s="316" t="s">
        <v>551</v>
      </c>
    </row>
    <row r="259" spans="2:21" ht="21.75" customHeight="1">
      <c r="B259" s="267">
        <v>10</v>
      </c>
      <c r="C259" s="268" t="s">
        <v>1930</v>
      </c>
      <c r="D259" s="269">
        <v>410</v>
      </c>
      <c r="E259" s="258" t="s">
        <v>1071</v>
      </c>
      <c r="F259" s="258">
        <f t="shared" si="24"/>
        <v>4210029</v>
      </c>
      <c r="G259" s="258" t="s">
        <v>1072</v>
      </c>
      <c r="H259" s="258" t="s">
        <v>1072</v>
      </c>
      <c r="I259" s="269" t="str">
        <f t="shared" si="25"/>
        <v>OK</v>
      </c>
      <c r="J259" s="269" t="str">
        <f t="shared" si="23"/>
        <v>OK</v>
      </c>
      <c r="K259" s="266"/>
      <c r="L259" s="286">
        <v>1056385</v>
      </c>
      <c r="M259" s="271" t="s">
        <v>1689</v>
      </c>
      <c r="N259" s="272" t="s">
        <v>1287</v>
      </c>
      <c r="O259" s="316" t="s">
        <v>545</v>
      </c>
      <c r="P259" s="316" t="s">
        <v>657</v>
      </c>
      <c r="Q259" s="261" t="s">
        <v>1622</v>
      </c>
      <c r="R259" s="272" t="s">
        <v>1287</v>
      </c>
      <c r="S259" s="316" t="s">
        <v>545</v>
      </c>
      <c r="T259" s="316" t="s">
        <v>657</v>
      </c>
    </row>
    <row r="260" spans="2:21" ht="21.75" customHeight="1">
      <c r="B260" s="267">
        <v>11</v>
      </c>
      <c r="C260" s="268" t="s">
        <v>204</v>
      </c>
      <c r="D260" s="269">
        <v>411</v>
      </c>
      <c r="E260" s="258" t="s">
        <v>1073</v>
      </c>
      <c r="F260" s="258">
        <f t="shared" si="24"/>
        <v>4210030</v>
      </c>
      <c r="G260" s="258" t="s">
        <v>1074</v>
      </c>
      <c r="H260" s="258" t="s">
        <v>1074</v>
      </c>
      <c r="I260" s="269" t="str">
        <f t="shared" si="25"/>
        <v>OK</v>
      </c>
      <c r="J260" s="269" t="str">
        <f t="shared" si="23"/>
        <v>OK</v>
      </c>
      <c r="K260" s="266"/>
      <c r="L260" s="286">
        <v>1060104</v>
      </c>
      <c r="M260" s="271" t="s">
        <v>1943</v>
      </c>
      <c r="N260" s="272" t="s">
        <v>1284</v>
      </c>
      <c r="O260" s="316" t="s">
        <v>537</v>
      </c>
      <c r="P260" s="316" t="s">
        <v>1285</v>
      </c>
      <c r="Q260" s="261" t="s">
        <v>1622</v>
      </c>
      <c r="R260" s="272" t="s">
        <v>1284</v>
      </c>
      <c r="S260" s="316" t="s">
        <v>537</v>
      </c>
      <c r="T260" s="316" t="s">
        <v>1285</v>
      </c>
    </row>
    <row r="261" spans="2:21" ht="21.75" customHeight="1">
      <c r="B261" s="267">
        <v>12</v>
      </c>
      <c r="C261" s="268" t="s">
        <v>1931</v>
      </c>
      <c r="D261" s="269">
        <v>412</v>
      </c>
      <c r="E261" s="258" t="s">
        <v>1075</v>
      </c>
      <c r="F261" s="258">
        <f t="shared" si="24"/>
        <v>4210036</v>
      </c>
      <c r="G261" s="258" t="s">
        <v>1076</v>
      </c>
      <c r="H261" s="258" t="s">
        <v>1076</v>
      </c>
      <c r="I261" s="269" t="str">
        <f t="shared" si="25"/>
        <v>OK</v>
      </c>
      <c r="J261" s="269" t="str">
        <f t="shared" si="23"/>
        <v>OK</v>
      </c>
      <c r="K261" s="266"/>
      <c r="L261" s="286">
        <v>1055572</v>
      </c>
      <c r="M261" s="271" t="s">
        <v>1646</v>
      </c>
      <c r="N261" s="272" t="s">
        <v>1077</v>
      </c>
      <c r="O261" s="316" t="s">
        <v>545</v>
      </c>
      <c r="P261" s="316" t="s">
        <v>703</v>
      </c>
      <c r="Q261" s="261" t="s">
        <v>1622</v>
      </c>
      <c r="R261" s="272" t="s">
        <v>1077</v>
      </c>
      <c r="S261" s="316" t="s">
        <v>545</v>
      </c>
      <c r="T261" s="316" t="s">
        <v>703</v>
      </c>
    </row>
    <row r="262" spans="2:21" ht="21.75" customHeight="1">
      <c r="B262" s="267">
        <v>13</v>
      </c>
      <c r="C262" s="268" t="s">
        <v>1932</v>
      </c>
      <c r="D262" s="269">
        <v>413</v>
      </c>
      <c r="E262" s="258" t="s">
        <v>1078</v>
      </c>
      <c r="F262" s="258">
        <f t="shared" si="24"/>
        <v>4210541</v>
      </c>
      <c r="G262" s="258" t="s">
        <v>1079</v>
      </c>
      <c r="H262" s="258" t="s">
        <v>1079</v>
      </c>
      <c r="I262" s="269" t="str">
        <f t="shared" si="25"/>
        <v>OK</v>
      </c>
      <c r="J262" s="269" t="str">
        <f t="shared" si="23"/>
        <v>OK</v>
      </c>
      <c r="K262" s="266"/>
      <c r="L262" s="286">
        <v>1059427</v>
      </c>
      <c r="M262" s="271" t="s">
        <v>799</v>
      </c>
      <c r="N262" s="272" t="s">
        <v>1288</v>
      </c>
      <c r="O262" s="316" t="s">
        <v>693</v>
      </c>
      <c r="P262" s="316" t="s">
        <v>801</v>
      </c>
      <c r="Q262" s="261" t="s">
        <v>1622</v>
      </c>
      <c r="R262" s="272" t="s">
        <v>1288</v>
      </c>
      <c r="S262" s="316" t="s">
        <v>693</v>
      </c>
      <c r="T262" s="316" t="s">
        <v>801</v>
      </c>
      <c r="U262" s="252">
        <v>1</v>
      </c>
    </row>
    <row r="263" spans="2:21" ht="21.75" customHeight="1">
      <c r="B263" s="267">
        <v>14</v>
      </c>
      <c r="C263" s="268" t="s">
        <v>2232</v>
      </c>
      <c r="D263" s="269">
        <v>414</v>
      </c>
      <c r="E263" s="258" t="s">
        <v>1080</v>
      </c>
      <c r="F263" s="258">
        <f t="shared" si="24"/>
        <v>4210038</v>
      </c>
      <c r="G263" s="258" t="s">
        <v>1081</v>
      </c>
      <c r="H263" s="258" t="s">
        <v>1081</v>
      </c>
      <c r="I263" s="269" t="str">
        <f t="shared" si="25"/>
        <v>OK</v>
      </c>
      <c r="J263" s="269" t="str">
        <f t="shared" si="23"/>
        <v>OK</v>
      </c>
      <c r="K263" s="266"/>
      <c r="L263" s="286">
        <v>1060119</v>
      </c>
      <c r="M263" s="271" t="s">
        <v>1635</v>
      </c>
      <c r="N263" s="272" t="s">
        <v>1636</v>
      </c>
      <c r="O263" s="316" t="s">
        <v>545</v>
      </c>
      <c r="P263" s="278" t="s">
        <v>2060</v>
      </c>
      <c r="Q263" s="261" t="s">
        <v>1622</v>
      </c>
      <c r="R263" s="272" t="s">
        <v>1636</v>
      </c>
      <c r="S263" s="316" t="s">
        <v>545</v>
      </c>
      <c r="T263" s="278" t="s">
        <v>2216</v>
      </c>
    </row>
    <row r="264" spans="2:21" ht="21.75" customHeight="1">
      <c r="B264" s="267">
        <v>15</v>
      </c>
      <c r="C264" s="268" t="s">
        <v>295</v>
      </c>
      <c r="D264" s="269">
        <v>415</v>
      </c>
      <c r="E264" s="258" t="s">
        <v>1082</v>
      </c>
      <c r="F264" s="258">
        <f t="shared" si="24"/>
        <v>4210040</v>
      </c>
      <c r="G264" s="258" t="s">
        <v>1083</v>
      </c>
      <c r="H264" s="258" t="s">
        <v>1083</v>
      </c>
      <c r="I264" s="269" t="str">
        <f t="shared" si="25"/>
        <v>OK</v>
      </c>
      <c r="J264" s="269" t="str">
        <f t="shared" si="23"/>
        <v>OK</v>
      </c>
      <c r="K264" s="266"/>
      <c r="L264" s="286">
        <v>1060101</v>
      </c>
      <c r="M264" s="271" t="s">
        <v>1657</v>
      </c>
      <c r="N264" s="272" t="s">
        <v>1289</v>
      </c>
      <c r="O264" s="316" t="s">
        <v>545</v>
      </c>
      <c r="P264" s="316" t="s">
        <v>908</v>
      </c>
      <c r="Q264" s="261" t="s">
        <v>1622</v>
      </c>
      <c r="R264" s="272" t="s">
        <v>1289</v>
      </c>
      <c r="S264" s="316" t="s">
        <v>545</v>
      </c>
      <c r="T264" s="316" t="s">
        <v>908</v>
      </c>
      <c r="U264" s="252">
        <v>1</v>
      </c>
    </row>
    <row r="265" spans="2:21" ht="21.75" customHeight="1">
      <c r="B265" s="267">
        <v>16</v>
      </c>
      <c r="C265" s="268" t="s">
        <v>1933</v>
      </c>
      <c r="D265" s="269">
        <v>416</v>
      </c>
      <c r="E265" s="258" t="s">
        <v>1084</v>
      </c>
      <c r="F265" s="258">
        <f t="shared" si="24"/>
        <v>4210122</v>
      </c>
      <c r="G265" s="258" t="s">
        <v>1085</v>
      </c>
      <c r="H265" s="258" t="s">
        <v>1085</v>
      </c>
      <c r="I265" s="269" t="str">
        <f t="shared" si="25"/>
        <v>OK</v>
      </c>
      <c r="J265" s="269" t="str">
        <f t="shared" si="23"/>
        <v>OK</v>
      </c>
      <c r="K265" s="266"/>
      <c r="L265" s="286">
        <v>1061253</v>
      </c>
      <c r="M265" s="271" t="s">
        <v>1690</v>
      </c>
      <c r="N265" s="272" t="s">
        <v>1252</v>
      </c>
      <c r="O265" s="316" t="s">
        <v>545</v>
      </c>
      <c r="P265" s="316" t="s">
        <v>1115</v>
      </c>
      <c r="Q265" s="261" t="s">
        <v>1622</v>
      </c>
      <c r="R265" s="272" t="s">
        <v>1252</v>
      </c>
      <c r="S265" s="316" t="s">
        <v>545</v>
      </c>
      <c r="T265" s="316" t="s">
        <v>1115</v>
      </c>
      <c r="U265" s="252">
        <v>1</v>
      </c>
    </row>
    <row r="266" spans="2:21" ht="21.75" customHeight="1">
      <c r="B266" s="267">
        <v>17</v>
      </c>
      <c r="C266" s="268" t="s">
        <v>1934</v>
      </c>
      <c r="D266" s="269">
        <v>417</v>
      </c>
      <c r="E266" s="258" t="s">
        <v>1087</v>
      </c>
      <c r="F266" s="258">
        <f t="shared" si="24"/>
        <v>4210124</v>
      </c>
      <c r="G266" s="258" t="s">
        <v>1088</v>
      </c>
      <c r="H266" s="258" t="s">
        <v>1088</v>
      </c>
      <c r="I266" s="269" t="str">
        <f t="shared" si="25"/>
        <v>OK</v>
      </c>
      <c r="J266" s="269" t="str">
        <f t="shared" si="23"/>
        <v>OK</v>
      </c>
      <c r="K266" s="266"/>
      <c r="L266" s="286">
        <v>1061371</v>
      </c>
      <c r="M266" s="271" t="s">
        <v>1089</v>
      </c>
      <c r="N266" s="272" t="s">
        <v>1290</v>
      </c>
      <c r="O266" s="316" t="s">
        <v>545</v>
      </c>
      <c r="P266" s="316" t="s">
        <v>1154</v>
      </c>
      <c r="Q266" s="261" t="s">
        <v>1622</v>
      </c>
      <c r="R266" s="272" t="s">
        <v>1290</v>
      </c>
      <c r="S266" s="316" t="s">
        <v>545</v>
      </c>
      <c r="T266" s="316" t="s">
        <v>1154</v>
      </c>
    </row>
    <row r="267" spans="2:21" ht="21.75" customHeight="1">
      <c r="B267" s="267">
        <v>18</v>
      </c>
      <c r="C267" s="268" t="s">
        <v>1935</v>
      </c>
      <c r="D267" s="269">
        <v>420</v>
      </c>
      <c r="E267" s="258" t="s">
        <v>1091</v>
      </c>
      <c r="F267" s="258">
        <f t="shared" si="24"/>
        <v>4210203</v>
      </c>
      <c r="G267" s="258" t="s">
        <v>1092</v>
      </c>
      <c r="H267" s="258" t="s">
        <v>1092</v>
      </c>
      <c r="I267" s="269" t="str">
        <f t="shared" si="25"/>
        <v>OK</v>
      </c>
      <c r="J267" s="269" t="str">
        <f t="shared" si="23"/>
        <v>OK</v>
      </c>
      <c r="K267" s="266"/>
      <c r="L267" s="286">
        <v>1063396</v>
      </c>
      <c r="M267" s="271" t="s">
        <v>1944</v>
      </c>
      <c r="N267" s="272" t="s">
        <v>1093</v>
      </c>
      <c r="O267" s="316" t="s">
        <v>545</v>
      </c>
      <c r="P267" s="316" t="s">
        <v>1292</v>
      </c>
      <c r="Q267" s="261" t="s">
        <v>1622</v>
      </c>
      <c r="R267" s="272" t="s">
        <v>1093</v>
      </c>
      <c r="S267" s="316" t="s">
        <v>545</v>
      </c>
      <c r="T267" s="316" t="s">
        <v>1292</v>
      </c>
      <c r="U267" s="252">
        <v>1</v>
      </c>
    </row>
    <row r="268" spans="2:21" ht="21.75" customHeight="1">
      <c r="B268" s="267">
        <v>19</v>
      </c>
      <c r="C268" s="285" t="s">
        <v>238</v>
      </c>
      <c r="D268" s="269">
        <v>421</v>
      </c>
      <c r="E268" s="258" t="s">
        <v>1095</v>
      </c>
      <c r="F268" s="258">
        <f t="shared" si="24"/>
        <v>4210217</v>
      </c>
      <c r="G268" s="258" t="s">
        <v>1096</v>
      </c>
      <c r="H268" s="258" t="s">
        <v>1096</v>
      </c>
      <c r="I268" s="269" t="str">
        <f t="shared" si="25"/>
        <v>OK</v>
      </c>
      <c r="J268" s="269" t="str">
        <f t="shared" si="23"/>
        <v>OK</v>
      </c>
      <c r="K268" s="266"/>
      <c r="L268" s="286">
        <v>1063849</v>
      </c>
      <c r="M268" s="271" t="s">
        <v>1651</v>
      </c>
      <c r="N268" s="272" t="s">
        <v>1294</v>
      </c>
      <c r="O268" s="316" t="s">
        <v>545</v>
      </c>
      <c r="P268" s="316" t="s">
        <v>2053</v>
      </c>
      <c r="Q268" s="261" t="s">
        <v>1622</v>
      </c>
      <c r="R268" s="272" t="s">
        <v>1294</v>
      </c>
      <c r="S268" s="316" t="s">
        <v>545</v>
      </c>
      <c r="T268" s="316" t="s">
        <v>2053</v>
      </c>
    </row>
    <row r="269" spans="2:21" ht="21.75" customHeight="1">
      <c r="B269" s="267">
        <v>20</v>
      </c>
      <c r="C269" s="285" t="s">
        <v>253</v>
      </c>
      <c r="D269" s="269">
        <v>422</v>
      </c>
      <c r="E269" s="258" t="s">
        <v>1097</v>
      </c>
      <c r="F269" s="258">
        <f t="shared" si="24"/>
        <v>4210218</v>
      </c>
      <c r="G269" s="258" t="s">
        <v>1098</v>
      </c>
      <c r="H269" s="258" t="s">
        <v>1098</v>
      </c>
      <c r="I269" s="269" t="str">
        <f t="shared" si="25"/>
        <v>OK</v>
      </c>
      <c r="J269" s="269" t="str">
        <f t="shared" si="23"/>
        <v>OK</v>
      </c>
      <c r="K269" s="266"/>
      <c r="L269" s="286">
        <v>1063680</v>
      </c>
      <c r="M269" s="271" t="s">
        <v>697</v>
      </c>
      <c r="N269" s="272" t="s">
        <v>1789</v>
      </c>
      <c r="O269" s="316" t="s">
        <v>545</v>
      </c>
      <c r="P269" s="316" t="s">
        <v>1790</v>
      </c>
      <c r="Q269" s="261" t="s">
        <v>1622</v>
      </c>
      <c r="R269" s="272" t="s">
        <v>1789</v>
      </c>
      <c r="S269" s="316" t="s">
        <v>545</v>
      </c>
      <c r="T269" s="316" t="s">
        <v>1790</v>
      </c>
    </row>
    <row r="270" spans="2:21" ht="21.75" customHeight="1">
      <c r="B270" s="267">
        <v>21</v>
      </c>
      <c r="C270" s="285" t="s">
        <v>222</v>
      </c>
      <c r="D270" s="269">
        <v>423</v>
      </c>
      <c r="E270" s="258" t="s">
        <v>1099</v>
      </c>
      <c r="F270" s="258">
        <f t="shared" si="24"/>
        <v>4210219</v>
      </c>
      <c r="G270" s="258" t="s">
        <v>1100</v>
      </c>
      <c r="H270" s="258" t="s">
        <v>1100</v>
      </c>
      <c r="I270" s="269" t="str">
        <f t="shared" si="25"/>
        <v>OK</v>
      </c>
      <c r="J270" s="269" t="str">
        <f t="shared" si="23"/>
        <v>OK</v>
      </c>
      <c r="K270" s="266"/>
      <c r="L270" s="286">
        <v>1063635</v>
      </c>
      <c r="M270" s="271" t="s">
        <v>1101</v>
      </c>
      <c r="N270" s="272" t="s">
        <v>1295</v>
      </c>
      <c r="O270" s="316" t="s">
        <v>693</v>
      </c>
      <c r="P270" s="316" t="s">
        <v>1296</v>
      </c>
      <c r="Q270" s="261" t="s">
        <v>1622</v>
      </c>
      <c r="R270" s="272" t="s">
        <v>1295</v>
      </c>
      <c r="S270" s="316" t="s">
        <v>693</v>
      </c>
      <c r="T270" s="316" t="s">
        <v>1296</v>
      </c>
    </row>
    <row r="271" spans="2:21" ht="21.75" customHeight="1">
      <c r="B271" s="267">
        <v>22</v>
      </c>
      <c r="C271" s="285" t="s">
        <v>244</v>
      </c>
      <c r="D271" s="269">
        <v>424</v>
      </c>
      <c r="E271" s="258" t="s">
        <v>1102</v>
      </c>
      <c r="F271" s="258">
        <f t="shared" si="24"/>
        <v>4210220</v>
      </c>
      <c r="G271" s="258" t="s">
        <v>1103</v>
      </c>
      <c r="H271" s="258" t="s">
        <v>1103</v>
      </c>
      <c r="I271" s="269" t="str">
        <f t="shared" si="25"/>
        <v>OK</v>
      </c>
      <c r="J271" s="269" t="str">
        <f t="shared" si="23"/>
        <v>OK</v>
      </c>
      <c r="K271" s="266"/>
      <c r="L271" s="286">
        <v>1063233</v>
      </c>
      <c r="M271" s="271" t="s">
        <v>885</v>
      </c>
      <c r="N271" s="272" t="s">
        <v>1297</v>
      </c>
      <c r="O271" s="316" t="s">
        <v>545</v>
      </c>
      <c r="P271" s="316" t="s">
        <v>887</v>
      </c>
      <c r="Q271" s="261" t="s">
        <v>1622</v>
      </c>
      <c r="R271" s="272" t="s">
        <v>1297</v>
      </c>
      <c r="S271" s="316" t="s">
        <v>545</v>
      </c>
      <c r="T271" s="316" t="s">
        <v>887</v>
      </c>
    </row>
    <row r="272" spans="2:21" ht="21.75" customHeight="1">
      <c r="B272" s="267">
        <v>23</v>
      </c>
      <c r="C272" s="285" t="s">
        <v>320</v>
      </c>
      <c r="D272" s="269">
        <v>425</v>
      </c>
      <c r="E272" s="258" t="s">
        <v>1104</v>
      </c>
      <c r="F272" s="258">
        <f t="shared" si="24"/>
        <v>4210221</v>
      </c>
      <c r="G272" s="258" t="s">
        <v>1105</v>
      </c>
      <c r="H272" s="258" t="s">
        <v>1105</v>
      </c>
      <c r="I272" s="269" t="str">
        <f t="shared" si="25"/>
        <v>OK</v>
      </c>
      <c r="J272" s="269" t="str">
        <f t="shared" si="23"/>
        <v>OK</v>
      </c>
      <c r="K272" s="266"/>
      <c r="L272" s="286">
        <v>1063127</v>
      </c>
      <c r="M272" s="271" t="s">
        <v>1106</v>
      </c>
      <c r="N272" s="272" t="s">
        <v>1508</v>
      </c>
      <c r="O272" s="316" t="s">
        <v>545</v>
      </c>
      <c r="P272" s="316" t="s">
        <v>1954</v>
      </c>
      <c r="Q272" s="261" t="s">
        <v>1622</v>
      </c>
      <c r="R272" s="272" t="s">
        <v>1508</v>
      </c>
      <c r="S272" s="316" t="s">
        <v>545</v>
      </c>
      <c r="T272" s="316" t="s">
        <v>1954</v>
      </c>
    </row>
    <row r="273" spans="2:21" ht="21.75" customHeight="1">
      <c r="B273" s="267">
        <v>24</v>
      </c>
      <c r="C273" s="285" t="s">
        <v>241</v>
      </c>
      <c r="D273" s="269">
        <v>426</v>
      </c>
      <c r="E273" s="258" t="s">
        <v>1107</v>
      </c>
      <c r="F273" s="258">
        <f t="shared" si="24"/>
        <v>4210222</v>
      </c>
      <c r="G273" s="258" t="s">
        <v>1108</v>
      </c>
      <c r="H273" s="258" t="s">
        <v>1108</v>
      </c>
      <c r="I273" s="269" t="str">
        <f t="shared" si="25"/>
        <v>OK</v>
      </c>
      <c r="J273" s="269" t="str">
        <f t="shared" si="23"/>
        <v>OK</v>
      </c>
      <c r="K273" s="266"/>
      <c r="L273" s="286">
        <v>1059288</v>
      </c>
      <c r="M273" s="271" t="s">
        <v>2020</v>
      </c>
      <c r="N273" s="272" t="s">
        <v>2037</v>
      </c>
      <c r="O273" s="316" t="s">
        <v>545</v>
      </c>
      <c r="P273" s="316" t="s">
        <v>1885</v>
      </c>
      <c r="Q273" s="261" t="s">
        <v>1622</v>
      </c>
      <c r="R273" s="272" t="s">
        <v>2037</v>
      </c>
      <c r="S273" s="316" t="s">
        <v>545</v>
      </c>
      <c r="T273" s="316" t="s">
        <v>1885</v>
      </c>
      <c r="U273" s="252">
        <v>1</v>
      </c>
    </row>
    <row r="274" spans="2:21" ht="21.75" customHeight="1">
      <c r="B274" s="267">
        <v>25</v>
      </c>
      <c r="C274" s="285" t="s">
        <v>208</v>
      </c>
      <c r="D274" s="269">
        <v>427</v>
      </c>
      <c r="E274" s="258" t="s">
        <v>1109</v>
      </c>
      <c r="F274" s="258">
        <f t="shared" si="24"/>
        <v>4210237</v>
      </c>
      <c r="G274" s="258" t="s">
        <v>1110</v>
      </c>
      <c r="H274" s="258" t="s">
        <v>1110</v>
      </c>
      <c r="I274" s="269" t="str">
        <f t="shared" si="25"/>
        <v>OK</v>
      </c>
      <c r="J274" s="269" t="str">
        <f t="shared" si="23"/>
        <v>OK</v>
      </c>
      <c r="K274" s="266"/>
      <c r="L274" s="286">
        <v>1063362</v>
      </c>
      <c r="M274" s="271" t="s">
        <v>1692</v>
      </c>
      <c r="N274" s="272" t="s">
        <v>1253</v>
      </c>
      <c r="O274" s="316" t="s">
        <v>545</v>
      </c>
      <c r="P274" s="316" t="s">
        <v>1298</v>
      </c>
      <c r="Q274" s="261" t="s">
        <v>1622</v>
      </c>
      <c r="R274" s="272" t="s">
        <v>1253</v>
      </c>
      <c r="S274" s="316" t="s">
        <v>545</v>
      </c>
      <c r="T274" s="316" t="s">
        <v>1298</v>
      </c>
    </row>
    <row r="275" spans="2:21" ht="21.75" customHeight="1">
      <c r="B275" s="267">
        <v>26</v>
      </c>
      <c r="C275" s="285" t="s">
        <v>1936</v>
      </c>
      <c r="D275" s="269">
        <v>428</v>
      </c>
      <c r="E275" s="258" t="s">
        <v>1111</v>
      </c>
      <c r="F275" s="258">
        <f t="shared" si="24"/>
        <v>4210258</v>
      </c>
      <c r="G275" s="258" t="s">
        <v>1112</v>
      </c>
      <c r="H275" s="258" t="s">
        <v>1112</v>
      </c>
      <c r="I275" s="269" t="str">
        <f t="shared" si="25"/>
        <v>OK</v>
      </c>
      <c r="J275" s="269" t="str">
        <f t="shared" si="23"/>
        <v>OK</v>
      </c>
      <c r="K275" s="266"/>
      <c r="L275" s="286">
        <v>1064013</v>
      </c>
      <c r="M275" s="271" t="s">
        <v>1649</v>
      </c>
      <c r="N275" s="272" t="s">
        <v>1281</v>
      </c>
      <c r="O275" s="316" t="s">
        <v>545</v>
      </c>
      <c r="P275" s="316" t="s">
        <v>735</v>
      </c>
      <c r="Q275" s="261" t="s">
        <v>1622</v>
      </c>
      <c r="R275" s="272" t="s">
        <v>1281</v>
      </c>
      <c r="S275" s="316" t="s">
        <v>545</v>
      </c>
      <c r="T275" s="316" t="s">
        <v>735</v>
      </c>
    </row>
    <row r="276" spans="2:21" ht="21.75" customHeight="1">
      <c r="B276" s="267">
        <v>27</v>
      </c>
      <c r="C276" s="285" t="s">
        <v>1937</v>
      </c>
      <c r="D276" s="269">
        <v>429</v>
      </c>
      <c r="E276" s="258" t="s">
        <v>1113</v>
      </c>
      <c r="F276" s="258">
        <f t="shared" si="24"/>
        <v>4210260</v>
      </c>
      <c r="G276" s="258" t="s">
        <v>1114</v>
      </c>
      <c r="H276" s="258" t="s">
        <v>1114</v>
      </c>
      <c r="I276" s="269" t="str">
        <f t="shared" si="25"/>
        <v>OK</v>
      </c>
      <c r="J276" s="269" t="str">
        <f t="shared" si="23"/>
        <v>OK</v>
      </c>
      <c r="K276" s="266"/>
      <c r="L276" s="286">
        <v>1063852</v>
      </c>
      <c r="M276" s="271" t="s">
        <v>1690</v>
      </c>
      <c r="N276" s="272" t="s">
        <v>1252</v>
      </c>
      <c r="O276" s="316" t="s">
        <v>545</v>
      </c>
      <c r="P276" s="316" t="s">
        <v>1115</v>
      </c>
      <c r="Q276" s="261" t="s">
        <v>1622</v>
      </c>
      <c r="R276" s="272" t="s">
        <v>1252</v>
      </c>
      <c r="S276" s="316" t="s">
        <v>545</v>
      </c>
      <c r="T276" s="316" t="s">
        <v>1115</v>
      </c>
      <c r="U276" s="252">
        <v>1</v>
      </c>
    </row>
    <row r="277" spans="2:21" ht="21.75" customHeight="1">
      <c r="B277" s="267">
        <v>28</v>
      </c>
      <c r="C277" s="285" t="s">
        <v>226</v>
      </c>
      <c r="D277" s="269">
        <v>430</v>
      </c>
      <c r="E277" s="258" t="s">
        <v>1116</v>
      </c>
      <c r="F277" s="258">
        <f t="shared" si="24"/>
        <v>4210261</v>
      </c>
      <c r="G277" s="258" t="s">
        <v>1117</v>
      </c>
      <c r="H277" s="258" t="s">
        <v>1117</v>
      </c>
      <c r="I277" s="269" t="str">
        <f t="shared" si="25"/>
        <v>OK</v>
      </c>
      <c r="J277" s="269" t="str">
        <f t="shared" si="23"/>
        <v>OK</v>
      </c>
      <c r="K277" s="266"/>
      <c r="L277" s="286">
        <v>1031259</v>
      </c>
      <c r="M277" s="271" t="s">
        <v>509</v>
      </c>
      <c r="N277" s="272" t="s">
        <v>1118</v>
      </c>
      <c r="O277" s="316" t="s">
        <v>411</v>
      </c>
      <c r="P277" s="316" t="s">
        <v>510</v>
      </c>
      <c r="Q277" s="261" t="s">
        <v>1622</v>
      </c>
      <c r="R277" s="272" t="s">
        <v>1118</v>
      </c>
      <c r="S277" s="316" t="s">
        <v>411</v>
      </c>
      <c r="T277" s="316" t="s">
        <v>510</v>
      </c>
      <c r="U277" s="252">
        <v>1</v>
      </c>
    </row>
    <row r="278" spans="2:21" ht="21.75" customHeight="1">
      <c r="B278" s="267">
        <v>29</v>
      </c>
      <c r="C278" s="318" t="s">
        <v>335</v>
      </c>
      <c r="D278" s="269">
        <v>431</v>
      </c>
      <c r="E278" s="258" t="s">
        <v>1121</v>
      </c>
      <c r="F278" s="258">
        <f t="shared" si="24"/>
        <v>4210329</v>
      </c>
      <c r="G278" s="258" t="s">
        <v>1122</v>
      </c>
      <c r="H278" s="258" t="s">
        <v>1122</v>
      </c>
      <c r="I278" s="269" t="str">
        <f t="shared" si="25"/>
        <v>OK</v>
      </c>
      <c r="J278" s="269" t="str">
        <f t="shared" si="23"/>
        <v>OK</v>
      </c>
      <c r="K278" s="266"/>
      <c r="L278" s="286">
        <v>1066666</v>
      </c>
      <c r="M278" s="271" t="s">
        <v>1123</v>
      </c>
      <c r="N278" s="272" t="s">
        <v>1124</v>
      </c>
      <c r="O278" s="316" t="s">
        <v>411</v>
      </c>
      <c r="P278" s="316" t="s">
        <v>1693</v>
      </c>
      <c r="Q278" s="261" t="s">
        <v>1622</v>
      </c>
      <c r="R278" s="272" t="s">
        <v>1124</v>
      </c>
      <c r="S278" s="316" t="s">
        <v>411</v>
      </c>
      <c r="T278" s="316" t="s">
        <v>1693</v>
      </c>
    </row>
    <row r="279" spans="2:21" ht="21.75" customHeight="1">
      <c r="B279" s="267">
        <v>30</v>
      </c>
      <c r="C279" s="318" t="s">
        <v>341</v>
      </c>
      <c r="D279" s="269">
        <v>432</v>
      </c>
      <c r="E279" s="258" t="s">
        <v>1125</v>
      </c>
      <c r="F279" s="258">
        <f t="shared" si="24"/>
        <v>4210330</v>
      </c>
      <c r="G279" s="258" t="s">
        <v>1126</v>
      </c>
      <c r="H279" s="258" t="s">
        <v>1126</v>
      </c>
      <c r="I279" s="269" t="str">
        <f t="shared" si="25"/>
        <v>OK</v>
      </c>
      <c r="J279" s="269" t="str">
        <f t="shared" si="23"/>
        <v>OK</v>
      </c>
      <c r="K279" s="266"/>
      <c r="L279" s="286">
        <v>1063127</v>
      </c>
      <c r="M279" s="271" t="s">
        <v>1106</v>
      </c>
      <c r="N279" s="272" t="s">
        <v>1508</v>
      </c>
      <c r="O279" s="316" t="s">
        <v>545</v>
      </c>
      <c r="P279" s="316" t="s">
        <v>1954</v>
      </c>
      <c r="Q279" s="261" t="s">
        <v>1622</v>
      </c>
      <c r="R279" s="272" t="s">
        <v>1508</v>
      </c>
      <c r="S279" s="316" t="s">
        <v>545</v>
      </c>
      <c r="T279" s="316" t="s">
        <v>1954</v>
      </c>
    </row>
    <row r="280" spans="2:21" ht="21.75" customHeight="1">
      <c r="B280" s="267">
        <v>31</v>
      </c>
      <c r="C280" s="318" t="s">
        <v>348</v>
      </c>
      <c r="D280" s="269">
        <v>433</v>
      </c>
      <c r="E280" s="258" t="s">
        <v>1127</v>
      </c>
      <c r="F280" s="258">
        <f t="shared" si="24"/>
        <v>4210331</v>
      </c>
      <c r="G280" s="258" t="s">
        <v>1128</v>
      </c>
      <c r="H280" s="258" t="s">
        <v>1128</v>
      </c>
      <c r="I280" s="269" t="str">
        <f t="shared" si="25"/>
        <v>OK</v>
      </c>
      <c r="J280" s="269" t="str">
        <f t="shared" si="23"/>
        <v>OK</v>
      </c>
      <c r="K280" s="266"/>
      <c r="L280" s="286">
        <v>1063852</v>
      </c>
      <c r="M280" s="271" t="s">
        <v>1690</v>
      </c>
      <c r="N280" s="272" t="s">
        <v>1252</v>
      </c>
      <c r="O280" s="316" t="s">
        <v>545</v>
      </c>
      <c r="P280" s="316" t="s">
        <v>1115</v>
      </c>
      <c r="Q280" s="261" t="s">
        <v>1622</v>
      </c>
      <c r="R280" s="272" t="s">
        <v>1252</v>
      </c>
      <c r="S280" s="316" t="s">
        <v>545</v>
      </c>
      <c r="T280" s="316" t="s">
        <v>1115</v>
      </c>
    </row>
    <row r="281" spans="2:21" ht="21.75" customHeight="1">
      <c r="B281" s="267">
        <v>32</v>
      </c>
      <c r="C281" s="318" t="s">
        <v>266</v>
      </c>
      <c r="D281" s="269">
        <v>434</v>
      </c>
      <c r="E281" s="258" t="s">
        <v>1129</v>
      </c>
      <c r="F281" s="258">
        <f t="shared" si="24"/>
        <v>4210338</v>
      </c>
      <c r="G281" s="258" t="s">
        <v>1130</v>
      </c>
      <c r="H281" s="258" t="s">
        <v>1130</v>
      </c>
      <c r="I281" s="269" t="str">
        <f t="shared" si="25"/>
        <v>OK</v>
      </c>
      <c r="J281" s="269" t="str">
        <f t="shared" si="23"/>
        <v>OK</v>
      </c>
      <c r="K281" s="266"/>
      <c r="L281" s="286">
        <v>1066335</v>
      </c>
      <c r="M281" s="271" t="s">
        <v>1945</v>
      </c>
      <c r="N281" s="272" t="s">
        <v>1131</v>
      </c>
      <c r="O281" s="316" t="s">
        <v>545</v>
      </c>
      <c r="P281" s="316" t="s">
        <v>1132</v>
      </c>
      <c r="Q281" s="261" t="s">
        <v>1622</v>
      </c>
      <c r="R281" s="272" t="s">
        <v>1131</v>
      </c>
      <c r="S281" s="316" t="s">
        <v>545</v>
      </c>
      <c r="T281" s="316" t="s">
        <v>1132</v>
      </c>
    </row>
    <row r="282" spans="2:21" ht="21.75" customHeight="1">
      <c r="B282" s="267">
        <v>33</v>
      </c>
      <c r="C282" s="318" t="s">
        <v>277</v>
      </c>
      <c r="D282" s="269">
        <v>435</v>
      </c>
      <c r="E282" s="258" t="s">
        <v>1133</v>
      </c>
      <c r="F282" s="258">
        <f t="shared" si="24"/>
        <v>4210339</v>
      </c>
      <c r="G282" s="258" t="s">
        <v>1134</v>
      </c>
      <c r="H282" s="258" t="s">
        <v>1134</v>
      </c>
      <c r="I282" s="269" t="str">
        <f t="shared" ref="I282:I306" si="26">IF(COUNTIF($G$5:$G$340,G282)=1,"OK","重複あり！")</f>
        <v>OK</v>
      </c>
      <c r="J282" s="269" t="str">
        <f t="shared" si="23"/>
        <v>OK</v>
      </c>
      <c r="K282" s="266"/>
      <c r="L282" s="286">
        <v>1066464</v>
      </c>
      <c r="M282" s="271" t="s">
        <v>1661</v>
      </c>
      <c r="N282" s="272" t="s">
        <v>1880</v>
      </c>
      <c r="O282" s="316" t="s">
        <v>545</v>
      </c>
      <c r="P282" s="316" t="s">
        <v>1299</v>
      </c>
      <c r="Q282" s="261" t="s">
        <v>1622</v>
      </c>
      <c r="R282" s="272" t="s">
        <v>1880</v>
      </c>
      <c r="S282" s="316" t="s">
        <v>545</v>
      </c>
      <c r="T282" s="316" t="s">
        <v>1299</v>
      </c>
      <c r="U282" s="252">
        <v>1</v>
      </c>
    </row>
    <row r="283" spans="2:21" ht="21.75" customHeight="1">
      <c r="B283" s="267">
        <v>34</v>
      </c>
      <c r="C283" s="318" t="s">
        <v>1938</v>
      </c>
      <c r="D283" s="269">
        <v>436</v>
      </c>
      <c r="E283" s="258" t="s">
        <v>1135</v>
      </c>
      <c r="F283" s="258">
        <f t="shared" si="24"/>
        <v>4210340</v>
      </c>
      <c r="G283" s="258" t="s">
        <v>1136</v>
      </c>
      <c r="H283" s="258" t="s">
        <v>1136</v>
      </c>
      <c r="I283" s="269" t="str">
        <f t="shared" si="26"/>
        <v>OK</v>
      </c>
      <c r="J283" s="269" t="str">
        <f t="shared" si="23"/>
        <v>OK</v>
      </c>
      <c r="K283" s="266"/>
      <c r="L283" s="286">
        <v>1066218</v>
      </c>
      <c r="M283" s="271" t="s">
        <v>2128</v>
      </c>
      <c r="N283" s="272" t="s">
        <v>1286</v>
      </c>
      <c r="O283" s="316" t="s">
        <v>545</v>
      </c>
      <c r="P283" s="316" t="s">
        <v>1137</v>
      </c>
      <c r="Q283" s="261" t="s">
        <v>1622</v>
      </c>
      <c r="R283" s="272" t="s">
        <v>1286</v>
      </c>
      <c r="S283" s="316" t="s">
        <v>545</v>
      </c>
      <c r="T283" s="316" t="s">
        <v>1137</v>
      </c>
    </row>
    <row r="284" spans="2:21" ht="21.75" customHeight="1">
      <c r="B284" s="267">
        <v>35</v>
      </c>
      <c r="C284" s="318" t="s">
        <v>290</v>
      </c>
      <c r="D284" s="269">
        <v>437</v>
      </c>
      <c r="E284" s="258" t="s">
        <v>1138</v>
      </c>
      <c r="F284" s="258">
        <f t="shared" si="24"/>
        <v>4210341</v>
      </c>
      <c r="G284" s="258" t="s">
        <v>1139</v>
      </c>
      <c r="H284" s="258" t="s">
        <v>1139</v>
      </c>
      <c r="I284" s="269" t="str">
        <f t="shared" si="26"/>
        <v>OK</v>
      </c>
      <c r="J284" s="269" t="str">
        <f t="shared" si="23"/>
        <v>OK</v>
      </c>
      <c r="K284" s="266"/>
      <c r="L284" s="286">
        <v>1063852</v>
      </c>
      <c r="M284" s="271" t="s">
        <v>1690</v>
      </c>
      <c r="N284" s="272" t="s">
        <v>1252</v>
      </c>
      <c r="O284" s="316" t="s">
        <v>545</v>
      </c>
      <c r="P284" s="316" t="s">
        <v>1115</v>
      </c>
      <c r="Q284" s="261" t="s">
        <v>1622</v>
      </c>
      <c r="R284" s="272" t="s">
        <v>1252</v>
      </c>
      <c r="S284" s="316" t="s">
        <v>545</v>
      </c>
      <c r="T284" s="316" t="s">
        <v>1115</v>
      </c>
    </row>
    <row r="285" spans="2:21" ht="21.75" customHeight="1">
      <c r="B285" s="267">
        <v>36</v>
      </c>
      <c r="C285" s="318" t="s">
        <v>296</v>
      </c>
      <c r="D285" s="269">
        <v>438</v>
      </c>
      <c r="E285" s="258" t="s">
        <v>1140</v>
      </c>
      <c r="F285" s="258">
        <f t="shared" si="24"/>
        <v>4210342</v>
      </c>
      <c r="G285" s="258" t="s">
        <v>1141</v>
      </c>
      <c r="H285" s="258" t="s">
        <v>1141</v>
      </c>
      <c r="I285" s="269" t="str">
        <f t="shared" si="26"/>
        <v>OK</v>
      </c>
      <c r="J285" s="269" t="str">
        <f t="shared" si="23"/>
        <v>OK</v>
      </c>
      <c r="K285" s="266"/>
      <c r="L285" s="286">
        <v>1066753</v>
      </c>
      <c r="M285" s="271" t="s">
        <v>1946</v>
      </c>
      <c r="N285" s="272" t="s">
        <v>1300</v>
      </c>
      <c r="O285" s="316" t="s">
        <v>545</v>
      </c>
      <c r="P285" s="316" t="s">
        <v>1301</v>
      </c>
      <c r="Q285" s="261" t="s">
        <v>1622</v>
      </c>
      <c r="R285" s="272" t="s">
        <v>1300</v>
      </c>
      <c r="S285" s="316" t="s">
        <v>545</v>
      </c>
      <c r="T285" s="316" t="s">
        <v>1301</v>
      </c>
      <c r="U285" s="252">
        <v>1</v>
      </c>
    </row>
    <row r="286" spans="2:21" ht="21.75" customHeight="1">
      <c r="B286" s="267">
        <v>37</v>
      </c>
      <c r="C286" s="318" t="s">
        <v>267</v>
      </c>
      <c r="D286" s="269">
        <v>440</v>
      </c>
      <c r="E286" s="258" t="s">
        <v>1143</v>
      </c>
      <c r="F286" s="258">
        <f t="shared" si="24"/>
        <v>4210349</v>
      </c>
      <c r="G286" s="258" t="s">
        <v>1144</v>
      </c>
      <c r="H286" s="258" t="s">
        <v>1144</v>
      </c>
      <c r="I286" s="269" t="str">
        <f t="shared" si="26"/>
        <v>OK</v>
      </c>
      <c r="J286" s="269" t="str">
        <f t="shared" si="23"/>
        <v>OK</v>
      </c>
      <c r="K286" s="266"/>
      <c r="L286" s="286">
        <v>1066651</v>
      </c>
      <c r="M286" s="271" t="s">
        <v>1947</v>
      </c>
      <c r="N286" s="272" t="s">
        <v>1257</v>
      </c>
      <c r="O286" s="316" t="s">
        <v>411</v>
      </c>
      <c r="P286" s="316" t="s">
        <v>1258</v>
      </c>
      <c r="Q286" s="261" t="s">
        <v>1622</v>
      </c>
      <c r="R286" s="272" t="s">
        <v>1257</v>
      </c>
      <c r="S286" s="316" t="s">
        <v>411</v>
      </c>
      <c r="T286" s="316" t="s">
        <v>1258</v>
      </c>
    </row>
    <row r="287" spans="2:21" ht="21.75" customHeight="1">
      <c r="B287" s="267">
        <v>38</v>
      </c>
      <c r="C287" s="318" t="s">
        <v>231</v>
      </c>
      <c r="D287" s="269">
        <v>441</v>
      </c>
      <c r="E287" s="258" t="s">
        <v>1148</v>
      </c>
      <c r="F287" s="258">
        <f t="shared" si="24"/>
        <v>4210354</v>
      </c>
      <c r="G287" s="258" t="s">
        <v>1149</v>
      </c>
      <c r="H287" s="258" t="s">
        <v>1149</v>
      </c>
      <c r="I287" s="269" t="str">
        <f t="shared" si="26"/>
        <v>OK</v>
      </c>
      <c r="J287" s="269" t="str">
        <f t="shared" si="23"/>
        <v>OK</v>
      </c>
      <c r="K287" s="266"/>
      <c r="L287" s="286">
        <v>1066992</v>
      </c>
      <c r="M287" s="271" t="s">
        <v>1662</v>
      </c>
      <c r="N287" s="272" t="s">
        <v>1304</v>
      </c>
      <c r="O287" s="316" t="s">
        <v>545</v>
      </c>
      <c r="P287" s="316" t="s">
        <v>1305</v>
      </c>
      <c r="Q287" s="261" t="s">
        <v>1622</v>
      </c>
      <c r="R287" s="272" t="s">
        <v>1304</v>
      </c>
      <c r="S287" s="316" t="s">
        <v>545</v>
      </c>
      <c r="T287" s="316" t="s">
        <v>1305</v>
      </c>
    </row>
    <row r="288" spans="2:21" ht="21.75" customHeight="1">
      <c r="B288" s="267">
        <v>39</v>
      </c>
      <c r="C288" s="318" t="s">
        <v>354</v>
      </c>
      <c r="D288" s="269">
        <v>442</v>
      </c>
      <c r="E288" s="258" t="s">
        <v>1150</v>
      </c>
      <c r="F288" s="258">
        <f t="shared" si="24"/>
        <v>4210393</v>
      </c>
      <c r="G288" s="258" t="s">
        <v>1151</v>
      </c>
      <c r="H288" s="258" t="s">
        <v>1151</v>
      </c>
      <c r="I288" s="269" t="str">
        <f t="shared" si="26"/>
        <v>OK</v>
      </c>
      <c r="J288" s="269" t="str">
        <f t="shared" si="23"/>
        <v>OK</v>
      </c>
      <c r="K288" s="266"/>
      <c r="L288" s="286">
        <v>1061839</v>
      </c>
      <c r="M288" s="271" t="s">
        <v>710</v>
      </c>
      <c r="N288" s="272" t="s">
        <v>1306</v>
      </c>
      <c r="O288" s="316" t="s">
        <v>545</v>
      </c>
      <c r="P288" s="316" t="s">
        <v>711</v>
      </c>
      <c r="Q288" s="261" t="s">
        <v>1622</v>
      </c>
      <c r="R288" s="272" t="s">
        <v>1306</v>
      </c>
      <c r="S288" s="316" t="s">
        <v>545</v>
      </c>
      <c r="T288" s="316" t="s">
        <v>711</v>
      </c>
    </row>
    <row r="289" spans="2:21" ht="21.75" customHeight="1">
      <c r="B289" s="267">
        <v>40</v>
      </c>
      <c r="C289" s="318" t="s">
        <v>308</v>
      </c>
      <c r="D289" s="269">
        <v>443</v>
      </c>
      <c r="E289" s="258" t="s">
        <v>1152</v>
      </c>
      <c r="F289" s="258">
        <f t="shared" si="24"/>
        <v>4210394</v>
      </c>
      <c r="G289" s="258" t="s">
        <v>1153</v>
      </c>
      <c r="H289" s="258" t="s">
        <v>1153</v>
      </c>
      <c r="I289" s="269" t="str">
        <f t="shared" si="26"/>
        <v>OK</v>
      </c>
      <c r="J289" s="269" t="str">
        <f t="shared" si="23"/>
        <v>OK</v>
      </c>
      <c r="K289" s="266"/>
      <c r="L289" s="286">
        <v>1061371</v>
      </c>
      <c r="M289" s="271" t="s">
        <v>1089</v>
      </c>
      <c r="N289" s="272" t="s">
        <v>1290</v>
      </c>
      <c r="O289" s="316" t="s">
        <v>545</v>
      </c>
      <c r="P289" s="316" t="s">
        <v>1154</v>
      </c>
      <c r="Q289" s="261" t="s">
        <v>1622</v>
      </c>
      <c r="R289" s="272" t="s">
        <v>1290</v>
      </c>
      <c r="S289" s="316" t="s">
        <v>545</v>
      </c>
      <c r="T289" s="316" t="s">
        <v>1154</v>
      </c>
    </row>
    <row r="290" spans="2:21" ht="21.75" customHeight="1">
      <c r="B290" s="267">
        <v>41</v>
      </c>
      <c r="C290" s="318" t="s">
        <v>314</v>
      </c>
      <c r="D290" s="269">
        <v>444</v>
      </c>
      <c r="E290" s="258" t="s">
        <v>1155</v>
      </c>
      <c r="F290" s="258">
        <f t="shared" si="24"/>
        <v>4210395</v>
      </c>
      <c r="G290" s="258" t="s">
        <v>1156</v>
      </c>
      <c r="H290" s="258" t="s">
        <v>1156</v>
      </c>
      <c r="I290" s="269" t="str">
        <f t="shared" si="26"/>
        <v>OK</v>
      </c>
      <c r="J290" s="269" t="str">
        <f t="shared" si="23"/>
        <v>OK</v>
      </c>
      <c r="K290" s="266"/>
      <c r="L290" s="286">
        <v>1059151</v>
      </c>
      <c r="M290" s="271" t="s">
        <v>677</v>
      </c>
      <c r="N290" s="272" t="s">
        <v>678</v>
      </c>
      <c r="O290" s="316" t="s">
        <v>411</v>
      </c>
      <c r="P290" s="316" t="s">
        <v>679</v>
      </c>
      <c r="Q290" s="261" t="s">
        <v>1622</v>
      </c>
      <c r="R290" s="272" t="s">
        <v>678</v>
      </c>
      <c r="S290" s="316" t="s">
        <v>411</v>
      </c>
      <c r="T290" s="316" t="s">
        <v>679</v>
      </c>
    </row>
    <row r="291" spans="2:21" ht="21.75" customHeight="1">
      <c r="B291" s="267">
        <v>42</v>
      </c>
      <c r="C291" s="318" t="s">
        <v>322</v>
      </c>
      <c r="D291" s="269">
        <v>445</v>
      </c>
      <c r="E291" s="258" t="s">
        <v>1157</v>
      </c>
      <c r="F291" s="258">
        <f t="shared" si="24"/>
        <v>4210396</v>
      </c>
      <c r="G291" s="258" t="s">
        <v>1158</v>
      </c>
      <c r="H291" s="258" t="s">
        <v>1158</v>
      </c>
      <c r="I291" s="269" t="str">
        <f t="shared" si="26"/>
        <v>OK</v>
      </c>
      <c r="J291" s="269" t="str">
        <f t="shared" si="23"/>
        <v>OK</v>
      </c>
      <c r="K291" s="266"/>
      <c r="L291" s="286">
        <v>1066679</v>
      </c>
      <c r="M291" s="271" t="s">
        <v>1159</v>
      </c>
      <c r="N291" s="272" t="s">
        <v>1307</v>
      </c>
      <c r="O291" s="316" t="s">
        <v>545</v>
      </c>
      <c r="P291" s="316" t="s">
        <v>1178</v>
      </c>
      <c r="Q291" s="261" t="s">
        <v>1622</v>
      </c>
      <c r="R291" s="272" t="s">
        <v>1307</v>
      </c>
      <c r="S291" s="316" t="s">
        <v>545</v>
      </c>
      <c r="T291" s="316" t="s">
        <v>1178</v>
      </c>
      <c r="U291" s="252">
        <v>1</v>
      </c>
    </row>
    <row r="292" spans="2:21" ht="21.75" customHeight="1">
      <c r="B292" s="267">
        <v>43</v>
      </c>
      <c r="C292" s="318" t="s">
        <v>259</v>
      </c>
      <c r="D292" s="269">
        <v>446</v>
      </c>
      <c r="E292" s="258" t="s">
        <v>1160</v>
      </c>
      <c r="F292" s="258">
        <f t="shared" si="24"/>
        <v>4210398</v>
      </c>
      <c r="G292" s="258" t="s">
        <v>1161</v>
      </c>
      <c r="H292" s="258" t="s">
        <v>1161</v>
      </c>
      <c r="I292" s="269" t="str">
        <f t="shared" si="26"/>
        <v>OK</v>
      </c>
      <c r="J292" s="269" t="str">
        <f t="shared" si="23"/>
        <v>OK</v>
      </c>
      <c r="K292" s="266"/>
      <c r="L292" s="274">
        <v>1075222</v>
      </c>
      <c r="M292" s="271" t="s">
        <v>2022</v>
      </c>
      <c r="N292" s="272" t="s">
        <v>2039</v>
      </c>
      <c r="O292" s="316" t="s">
        <v>545</v>
      </c>
      <c r="P292" s="316" t="s">
        <v>848</v>
      </c>
      <c r="Q292" s="261" t="s">
        <v>1622</v>
      </c>
      <c r="R292" s="272" t="s">
        <v>2039</v>
      </c>
      <c r="S292" s="316" t="s">
        <v>545</v>
      </c>
      <c r="T292" s="316" t="s">
        <v>2217</v>
      </c>
    </row>
    <row r="293" spans="2:21" ht="21.75" customHeight="1">
      <c r="B293" s="267">
        <v>44</v>
      </c>
      <c r="C293" s="318" t="s">
        <v>1839</v>
      </c>
      <c r="D293" s="269">
        <v>447</v>
      </c>
      <c r="E293" s="258" t="s">
        <v>1162</v>
      </c>
      <c r="F293" s="258">
        <f t="shared" si="24"/>
        <v>4210481</v>
      </c>
      <c r="G293" s="258" t="s">
        <v>1163</v>
      </c>
      <c r="H293" s="258" t="s">
        <v>1163</v>
      </c>
      <c r="I293" s="269" t="str">
        <f t="shared" si="26"/>
        <v>OK</v>
      </c>
      <c r="J293" s="269" t="str">
        <f t="shared" si="23"/>
        <v>OK</v>
      </c>
      <c r="K293" s="266"/>
      <c r="L293" s="286">
        <v>1069003</v>
      </c>
      <c r="M293" s="271" t="s">
        <v>804</v>
      </c>
      <c r="N293" s="272" t="s">
        <v>1277</v>
      </c>
      <c r="O293" s="316" t="s">
        <v>411</v>
      </c>
      <c r="P293" s="316" t="s">
        <v>806</v>
      </c>
      <c r="Q293" s="261" t="s">
        <v>1622</v>
      </c>
      <c r="R293" s="272" t="s">
        <v>1277</v>
      </c>
      <c r="S293" s="316" t="s">
        <v>411</v>
      </c>
      <c r="T293" s="316" t="s">
        <v>806</v>
      </c>
      <c r="U293" s="252">
        <v>1</v>
      </c>
    </row>
    <row r="294" spans="2:21" ht="21.75" customHeight="1">
      <c r="B294" s="267">
        <v>45</v>
      </c>
      <c r="C294" s="318" t="s">
        <v>1840</v>
      </c>
      <c r="D294" s="269">
        <v>448</v>
      </c>
      <c r="E294" s="258" t="s">
        <v>1164</v>
      </c>
      <c r="F294" s="258">
        <f t="shared" si="24"/>
        <v>4210483</v>
      </c>
      <c r="G294" s="258" t="s">
        <v>1165</v>
      </c>
      <c r="H294" s="258" t="s">
        <v>1165</v>
      </c>
      <c r="I294" s="269" t="str">
        <f t="shared" si="26"/>
        <v>OK</v>
      </c>
      <c r="J294" s="269" t="str">
        <f t="shared" si="23"/>
        <v>OK</v>
      </c>
      <c r="K294" s="266"/>
      <c r="L294" s="286">
        <v>1068718</v>
      </c>
      <c r="M294" s="271" t="s">
        <v>1948</v>
      </c>
      <c r="N294" s="272" t="s">
        <v>1308</v>
      </c>
      <c r="O294" s="316" t="s">
        <v>545</v>
      </c>
      <c r="P294" s="316" t="s">
        <v>1309</v>
      </c>
      <c r="Q294" s="261" t="s">
        <v>1622</v>
      </c>
      <c r="R294" s="272" t="s">
        <v>1308</v>
      </c>
      <c r="S294" s="316" t="s">
        <v>545</v>
      </c>
      <c r="T294" s="316" t="s">
        <v>1309</v>
      </c>
      <c r="U294" s="252">
        <v>1</v>
      </c>
    </row>
    <row r="295" spans="2:21" ht="21.75" customHeight="1">
      <c r="B295" s="267">
        <v>46</v>
      </c>
      <c r="C295" s="318" t="s">
        <v>329</v>
      </c>
      <c r="D295" s="269">
        <v>449</v>
      </c>
      <c r="E295" s="258" t="s">
        <v>1167</v>
      </c>
      <c r="F295" s="258">
        <f t="shared" si="24"/>
        <v>4210487</v>
      </c>
      <c r="G295" s="258" t="s">
        <v>1168</v>
      </c>
      <c r="H295" s="258" t="s">
        <v>1168</v>
      </c>
      <c r="I295" s="269" t="str">
        <f t="shared" si="26"/>
        <v>OK</v>
      </c>
      <c r="J295" s="269" t="str">
        <f t="shared" si="23"/>
        <v>OK</v>
      </c>
      <c r="K295" s="266"/>
      <c r="L295" s="277">
        <v>1051446</v>
      </c>
      <c r="M295" s="271" t="s">
        <v>1694</v>
      </c>
      <c r="N295" s="272" t="s">
        <v>1311</v>
      </c>
      <c r="O295" s="316" t="s">
        <v>411</v>
      </c>
      <c r="P295" s="316" t="s">
        <v>1312</v>
      </c>
      <c r="Q295" s="261" t="s">
        <v>1622</v>
      </c>
      <c r="R295" s="272" t="s">
        <v>1311</v>
      </c>
      <c r="S295" s="316" t="s">
        <v>411</v>
      </c>
      <c r="T295" s="316" t="s">
        <v>1312</v>
      </c>
    </row>
    <row r="296" spans="2:21" ht="21.75" customHeight="1">
      <c r="B296" s="267">
        <v>47</v>
      </c>
      <c r="C296" s="318" t="s">
        <v>1841</v>
      </c>
      <c r="D296" s="269">
        <v>450</v>
      </c>
      <c r="E296" s="258" t="s">
        <v>1169</v>
      </c>
      <c r="F296" s="258">
        <f t="shared" si="24"/>
        <v>4210488</v>
      </c>
      <c r="G296" s="258" t="s">
        <v>1170</v>
      </c>
      <c r="H296" s="258" t="s">
        <v>1170</v>
      </c>
      <c r="I296" s="269" t="str">
        <f t="shared" si="26"/>
        <v>OK</v>
      </c>
      <c r="J296" s="269" t="str">
        <f t="shared" si="23"/>
        <v>OK</v>
      </c>
      <c r="K296" s="266"/>
      <c r="L296" s="286">
        <v>1069202</v>
      </c>
      <c r="M296" s="271" t="s">
        <v>1695</v>
      </c>
      <c r="N296" s="272" t="s">
        <v>1949</v>
      </c>
      <c r="O296" s="316" t="s">
        <v>545</v>
      </c>
      <c r="P296" s="316" t="s">
        <v>1313</v>
      </c>
      <c r="Q296" s="261" t="s">
        <v>1622</v>
      </c>
      <c r="R296" s="272" t="s">
        <v>1949</v>
      </c>
      <c r="S296" s="316" t="s">
        <v>545</v>
      </c>
      <c r="T296" s="316" t="s">
        <v>1313</v>
      </c>
    </row>
    <row r="297" spans="2:21" ht="21.75" customHeight="1">
      <c r="B297" s="267">
        <v>48</v>
      </c>
      <c r="C297" s="318" t="s">
        <v>1842</v>
      </c>
      <c r="D297" s="269">
        <v>451</v>
      </c>
      <c r="E297" s="258" t="s">
        <v>1171</v>
      </c>
      <c r="F297" s="258">
        <f t="shared" si="24"/>
        <v>4210489</v>
      </c>
      <c r="G297" s="258" t="s">
        <v>1172</v>
      </c>
      <c r="H297" s="258" t="s">
        <v>1172</v>
      </c>
      <c r="I297" s="269" t="str">
        <f t="shared" si="26"/>
        <v>OK</v>
      </c>
      <c r="J297" s="269" t="str">
        <f t="shared" si="23"/>
        <v>OK</v>
      </c>
      <c r="K297" s="266"/>
      <c r="L297" s="286">
        <v>1068987</v>
      </c>
      <c r="M297" s="271" t="s">
        <v>1696</v>
      </c>
      <c r="N297" s="272" t="s">
        <v>1950</v>
      </c>
      <c r="O297" s="316" t="s">
        <v>545</v>
      </c>
      <c r="P297" s="316" t="s">
        <v>1314</v>
      </c>
      <c r="Q297" s="261" t="s">
        <v>1622</v>
      </c>
      <c r="R297" s="272" t="s">
        <v>1950</v>
      </c>
      <c r="S297" s="316" t="s">
        <v>545</v>
      </c>
      <c r="T297" s="316" t="s">
        <v>1314</v>
      </c>
    </row>
    <row r="298" spans="2:21" ht="21.75" customHeight="1">
      <c r="B298" s="267">
        <v>49</v>
      </c>
      <c r="C298" s="318" t="s">
        <v>1939</v>
      </c>
      <c r="D298" s="269">
        <v>452</v>
      </c>
      <c r="E298" s="258" t="s">
        <v>1174</v>
      </c>
      <c r="F298" s="258">
        <f t="shared" si="24"/>
        <v>4210536</v>
      </c>
      <c r="G298" s="258" t="s">
        <v>1175</v>
      </c>
      <c r="H298" s="258" t="s">
        <v>1175</v>
      </c>
      <c r="I298" s="269" t="str">
        <f t="shared" si="26"/>
        <v>OK</v>
      </c>
      <c r="J298" s="269" t="str">
        <f t="shared" si="23"/>
        <v>OK</v>
      </c>
      <c r="K298" s="266"/>
      <c r="L298" s="286">
        <v>1069108</v>
      </c>
      <c r="M298" s="271" t="s">
        <v>1705</v>
      </c>
      <c r="N298" s="272" t="s">
        <v>1316</v>
      </c>
      <c r="O298" s="316" t="s">
        <v>545</v>
      </c>
      <c r="P298" s="316" t="s">
        <v>1697</v>
      </c>
      <c r="Q298" s="261" t="s">
        <v>1622</v>
      </c>
      <c r="R298" s="272" t="s">
        <v>1316</v>
      </c>
      <c r="S298" s="316" t="s">
        <v>545</v>
      </c>
      <c r="T298" s="316" t="s">
        <v>1697</v>
      </c>
      <c r="U298" s="252">
        <v>1</v>
      </c>
    </row>
    <row r="299" spans="2:21" ht="21.75" customHeight="1">
      <c r="B299" s="267">
        <v>50</v>
      </c>
      <c r="C299" s="318" t="s">
        <v>1843</v>
      </c>
      <c r="D299" s="269">
        <v>453</v>
      </c>
      <c r="E299" s="258" t="s">
        <v>1176</v>
      </c>
      <c r="F299" s="258">
        <f t="shared" si="24"/>
        <v>4210590</v>
      </c>
      <c r="G299" s="258" t="s">
        <v>1177</v>
      </c>
      <c r="H299" s="258" t="s">
        <v>1177</v>
      </c>
      <c r="I299" s="269" t="str">
        <f t="shared" si="26"/>
        <v>OK</v>
      </c>
      <c r="J299" s="269" t="str">
        <f t="shared" si="23"/>
        <v>OK</v>
      </c>
      <c r="K299" s="266"/>
      <c r="L299" s="286">
        <v>1066679</v>
      </c>
      <c r="M299" s="271" t="s">
        <v>1159</v>
      </c>
      <c r="N299" s="272" t="s">
        <v>1318</v>
      </c>
      <c r="O299" s="316" t="s">
        <v>545</v>
      </c>
      <c r="P299" s="316" t="s">
        <v>1178</v>
      </c>
      <c r="Q299" s="261" t="s">
        <v>1622</v>
      </c>
      <c r="R299" s="272" t="s">
        <v>1318</v>
      </c>
      <c r="S299" s="316" t="s">
        <v>545</v>
      </c>
      <c r="T299" s="316" t="s">
        <v>1178</v>
      </c>
      <c r="U299" s="252">
        <v>1</v>
      </c>
    </row>
    <row r="300" spans="2:21" ht="21.75" customHeight="1">
      <c r="B300" s="267">
        <v>51</v>
      </c>
      <c r="C300" s="318" t="s">
        <v>1844</v>
      </c>
      <c r="D300" s="269">
        <v>454</v>
      </c>
      <c r="E300" s="258" t="s">
        <v>1179</v>
      </c>
      <c r="F300" s="258">
        <f t="shared" si="24"/>
        <v>4210596</v>
      </c>
      <c r="G300" s="258" t="s">
        <v>1180</v>
      </c>
      <c r="H300" s="258" t="s">
        <v>1180</v>
      </c>
      <c r="I300" s="269" t="str">
        <f t="shared" si="26"/>
        <v>OK</v>
      </c>
      <c r="J300" s="269" t="str">
        <f t="shared" si="23"/>
        <v>OK</v>
      </c>
      <c r="K300" s="266"/>
      <c r="L300" s="286">
        <v>1071476</v>
      </c>
      <c r="M300" s="271" t="s">
        <v>1181</v>
      </c>
      <c r="N300" s="272" t="s">
        <v>1182</v>
      </c>
      <c r="O300" s="316" t="s">
        <v>545</v>
      </c>
      <c r="P300" s="316" t="s">
        <v>1183</v>
      </c>
      <c r="Q300" s="261" t="s">
        <v>1622</v>
      </c>
      <c r="R300" s="272" t="s">
        <v>1182</v>
      </c>
      <c r="S300" s="316" t="s">
        <v>545</v>
      </c>
      <c r="T300" s="316" t="s">
        <v>1183</v>
      </c>
    </row>
    <row r="301" spans="2:21" ht="21.75" customHeight="1">
      <c r="B301" s="267">
        <v>52</v>
      </c>
      <c r="C301" s="318" t="s">
        <v>272</v>
      </c>
      <c r="D301" s="269">
        <v>455</v>
      </c>
      <c r="E301" s="258" t="s">
        <v>1184</v>
      </c>
      <c r="F301" s="258">
        <f t="shared" si="24"/>
        <v>4210597</v>
      </c>
      <c r="G301" s="258" t="s">
        <v>1185</v>
      </c>
      <c r="H301" s="258" t="s">
        <v>1185</v>
      </c>
      <c r="I301" s="269" t="str">
        <f t="shared" si="26"/>
        <v>OK</v>
      </c>
      <c r="J301" s="269" t="str">
        <f t="shared" si="23"/>
        <v>OK</v>
      </c>
      <c r="K301" s="266"/>
      <c r="L301" s="277">
        <v>1071406</v>
      </c>
      <c r="M301" s="271" t="s">
        <v>449</v>
      </c>
      <c r="N301" s="272" t="s">
        <v>1186</v>
      </c>
      <c r="O301" s="316" t="s">
        <v>411</v>
      </c>
      <c r="P301" s="316" t="s">
        <v>450</v>
      </c>
      <c r="Q301" s="261" t="s">
        <v>1622</v>
      </c>
      <c r="R301" s="272" t="s">
        <v>1186</v>
      </c>
      <c r="S301" s="316" t="s">
        <v>411</v>
      </c>
      <c r="T301" s="316" t="s">
        <v>450</v>
      </c>
    </row>
    <row r="302" spans="2:21" ht="21.75" customHeight="1">
      <c r="B302" s="267">
        <v>53</v>
      </c>
      <c r="C302" s="318" t="s">
        <v>1845</v>
      </c>
      <c r="D302" s="269">
        <v>456</v>
      </c>
      <c r="E302" s="258" t="s">
        <v>1192</v>
      </c>
      <c r="F302" s="258">
        <f t="shared" si="24"/>
        <v>4210600</v>
      </c>
      <c r="G302" s="258" t="s">
        <v>1193</v>
      </c>
      <c r="H302" s="258" t="s">
        <v>1193</v>
      </c>
      <c r="I302" s="269" t="str">
        <f t="shared" si="26"/>
        <v>OK</v>
      </c>
      <c r="J302" s="269" t="str">
        <f t="shared" si="23"/>
        <v>OK</v>
      </c>
      <c r="K302" s="266"/>
      <c r="L302" s="286">
        <v>1066783</v>
      </c>
      <c r="M302" s="271" t="s">
        <v>1142</v>
      </c>
      <c r="N302" s="272" t="s">
        <v>1320</v>
      </c>
      <c r="O302" s="316" t="s">
        <v>537</v>
      </c>
      <c r="P302" s="316" t="s">
        <v>1887</v>
      </c>
      <c r="Q302" s="261" t="s">
        <v>1622</v>
      </c>
      <c r="R302" s="272" t="s">
        <v>1320</v>
      </c>
      <c r="S302" s="316" t="s">
        <v>537</v>
      </c>
      <c r="T302" s="316" t="s">
        <v>1887</v>
      </c>
    </row>
    <row r="303" spans="2:21" ht="21.75" customHeight="1">
      <c r="B303" s="267">
        <v>54</v>
      </c>
      <c r="C303" s="318" t="s">
        <v>1368</v>
      </c>
      <c r="D303" s="269">
        <v>457</v>
      </c>
      <c r="E303" s="258">
        <v>4220001</v>
      </c>
      <c r="F303" s="258">
        <f t="shared" si="24"/>
        <v>4220001</v>
      </c>
      <c r="G303" s="258" t="s">
        <v>1400</v>
      </c>
      <c r="H303" s="258" t="s">
        <v>1400</v>
      </c>
      <c r="I303" s="269" t="str">
        <f t="shared" si="26"/>
        <v>OK</v>
      </c>
      <c r="J303" s="269" t="str">
        <f t="shared" si="23"/>
        <v>OK</v>
      </c>
      <c r="K303" s="266"/>
      <c r="L303" s="286">
        <v>1063127</v>
      </c>
      <c r="M303" s="271" t="s">
        <v>1106</v>
      </c>
      <c r="N303" s="272" t="s">
        <v>1508</v>
      </c>
      <c r="O303" s="316" t="s">
        <v>545</v>
      </c>
      <c r="P303" s="316" t="s">
        <v>1954</v>
      </c>
      <c r="Q303" s="261" t="s">
        <v>1622</v>
      </c>
      <c r="R303" s="272" t="s">
        <v>1508</v>
      </c>
      <c r="S303" s="316" t="s">
        <v>545</v>
      </c>
      <c r="T303" s="316" t="s">
        <v>1954</v>
      </c>
    </row>
    <row r="304" spans="2:21" ht="21.75" customHeight="1">
      <c r="B304" s="267">
        <v>55</v>
      </c>
      <c r="C304" s="318" t="s">
        <v>1940</v>
      </c>
      <c r="D304" s="269">
        <v>458</v>
      </c>
      <c r="E304" s="258">
        <v>4220002</v>
      </c>
      <c r="F304" s="258">
        <f t="shared" si="24"/>
        <v>4220002</v>
      </c>
      <c r="G304" s="258" t="s">
        <v>1846</v>
      </c>
      <c r="H304" s="258" t="s">
        <v>1846</v>
      </c>
      <c r="I304" s="269" t="str">
        <f t="shared" si="26"/>
        <v>OK</v>
      </c>
      <c r="J304" s="269" t="str">
        <f t="shared" si="23"/>
        <v>OK</v>
      </c>
      <c r="K304" s="266"/>
      <c r="L304" s="274">
        <v>1078366</v>
      </c>
      <c r="M304" s="271" t="s">
        <v>1646</v>
      </c>
      <c r="N304" s="272" t="s">
        <v>1951</v>
      </c>
      <c r="O304" s="316" t="s">
        <v>545</v>
      </c>
      <c r="P304" s="316" t="s">
        <v>703</v>
      </c>
      <c r="Q304" s="261" t="s">
        <v>1622</v>
      </c>
      <c r="R304" s="272" t="s">
        <v>1951</v>
      </c>
      <c r="S304" s="316" t="s">
        <v>545</v>
      </c>
      <c r="T304" s="316" t="s">
        <v>703</v>
      </c>
    </row>
    <row r="305" spans="1:22" ht="21.75" customHeight="1">
      <c r="B305" s="267">
        <v>56</v>
      </c>
      <c r="C305" s="318" t="s">
        <v>1941</v>
      </c>
      <c r="D305" s="269">
        <v>459</v>
      </c>
      <c r="E305" s="258">
        <v>4220003</v>
      </c>
      <c r="F305" s="258">
        <f t="shared" si="24"/>
        <v>4220003</v>
      </c>
      <c r="G305" s="258" t="s">
        <v>1847</v>
      </c>
      <c r="H305" s="258" t="s">
        <v>1847</v>
      </c>
      <c r="I305" s="269" t="str">
        <f t="shared" si="26"/>
        <v>OK</v>
      </c>
      <c r="J305" s="269" t="str">
        <f t="shared" si="23"/>
        <v>OK</v>
      </c>
      <c r="K305" s="266"/>
      <c r="L305" s="277">
        <v>1063669</v>
      </c>
      <c r="M305" s="271" t="s">
        <v>1650</v>
      </c>
      <c r="N305" s="272" t="s">
        <v>1952</v>
      </c>
      <c r="O305" s="316" t="s">
        <v>545</v>
      </c>
      <c r="P305" s="316" t="s">
        <v>743</v>
      </c>
      <c r="Q305" s="261" t="s">
        <v>1622</v>
      </c>
      <c r="R305" s="272" t="s">
        <v>1952</v>
      </c>
      <c r="S305" s="316" t="s">
        <v>545</v>
      </c>
      <c r="T305" s="316" t="s">
        <v>743</v>
      </c>
    </row>
    <row r="306" spans="1:22" ht="21.75" customHeight="1">
      <c r="B306" s="267">
        <v>57</v>
      </c>
      <c r="C306" s="319" t="s">
        <v>1942</v>
      </c>
      <c r="D306" s="269">
        <v>460</v>
      </c>
      <c r="E306" s="258">
        <v>4220004</v>
      </c>
      <c r="F306" s="258">
        <f t="shared" si="24"/>
        <v>4220004</v>
      </c>
      <c r="G306" s="258" t="s">
        <v>1848</v>
      </c>
      <c r="H306" s="258" t="s">
        <v>1848</v>
      </c>
      <c r="I306" s="269" t="str">
        <f t="shared" si="26"/>
        <v>OK</v>
      </c>
      <c r="J306" s="269" t="str">
        <f t="shared" si="23"/>
        <v>OK</v>
      </c>
      <c r="K306" s="266"/>
      <c r="L306" s="277">
        <v>1068987</v>
      </c>
      <c r="M306" s="271" t="s">
        <v>1696</v>
      </c>
      <c r="N306" s="272" t="s">
        <v>1953</v>
      </c>
      <c r="O306" s="316" t="s">
        <v>545</v>
      </c>
      <c r="P306" s="316" t="s">
        <v>1314</v>
      </c>
      <c r="Q306" s="261" t="s">
        <v>1622</v>
      </c>
      <c r="R306" s="272" t="s">
        <v>1953</v>
      </c>
      <c r="S306" s="316" t="s">
        <v>545</v>
      </c>
      <c r="T306" s="316" t="s">
        <v>1314</v>
      </c>
    </row>
    <row r="307" spans="1:22" ht="21.75" customHeight="1" thickBot="1">
      <c r="A307" s="296" t="s">
        <v>1509</v>
      </c>
      <c r="B307" s="277">
        <v>1</v>
      </c>
      <c r="C307" s="287" t="s">
        <v>1956</v>
      </c>
      <c r="D307" s="269">
        <f>B307+500</f>
        <v>501</v>
      </c>
      <c r="E307" s="258" t="s">
        <v>1197</v>
      </c>
      <c r="F307" s="258">
        <f t="shared" si="24"/>
        <v>7210041</v>
      </c>
      <c r="G307" s="258" t="s">
        <v>1198</v>
      </c>
      <c r="H307" s="258" t="s">
        <v>1198</v>
      </c>
      <c r="I307" s="269" t="str">
        <f t="shared" ref="I307:I325" si="27">IF(COUNTIF($G$5:$G$338,G307)=1,"OK","重複あり！")</f>
        <v>OK</v>
      </c>
      <c r="J307" s="269" t="str">
        <f t="shared" si="23"/>
        <v>OK</v>
      </c>
      <c r="K307" s="266"/>
      <c r="L307" s="273">
        <v>1060121</v>
      </c>
      <c r="M307" s="271" t="s">
        <v>2135</v>
      </c>
      <c r="N307" s="297" t="s">
        <v>1322</v>
      </c>
      <c r="O307" s="273" t="s">
        <v>1323</v>
      </c>
      <c r="P307" s="273" t="s">
        <v>2146</v>
      </c>
      <c r="Q307" s="261" t="s">
        <v>1622</v>
      </c>
      <c r="R307" s="297" t="s">
        <v>1322</v>
      </c>
      <c r="S307" s="273" t="s">
        <v>1323</v>
      </c>
      <c r="T307" s="273" t="s">
        <v>2146</v>
      </c>
    </row>
    <row r="308" spans="1:22" ht="21.75" customHeight="1">
      <c r="B308" s="277">
        <f>B307+1</f>
        <v>2</v>
      </c>
      <c r="C308" s="287" t="s">
        <v>1957</v>
      </c>
      <c r="D308" s="269">
        <f t="shared" ref="D308:D320" si="28">B308+500</f>
        <v>502</v>
      </c>
      <c r="E308" s="258" t="s">
        <v>1199</v>
      </c>
      <c r="F308" s="258">
        <f t="shared" si="24"/>
        <v>7210042</v>
      </c>
      <c r="G308" s="258" t="s">
        <v>1200</v>
      </c>
      <c r="H308" s="258" t="s">
        <v>1200</v>
      </c>
      <c r="I308" s="269" t="str">
        <f t="shared" si="27"/>
        <v>OK</v>
      </c>
      <c r="J308" s="269" t="str">
        <f t="shared" si="23"/>
        <v>OK</v>
      </c>
      <c r="K308" s="266"/>
      <c r="L308" s="277">
        <v>1060103</v>
      </c>
      <c r="M308" s="271" t="s">
        <v>2091</v>
      </c>
      <c r="N308" s="297" t="s">
        <v>1324</v>
      </c>
      <c r="O308" s="273" t="s">
        <v>411</v>
      </c>
      <c r="P308" s="273" t="s">
        <v>1325</v>
      </c>
      <c r="Q308" s="261" t="s">
        <v>1622</v>
      </c>
      <c r="R308" s="297" t="s">
        <v>1324</v>
      </c>
      <c r="S308" s="273" t="s">
        <v>411</v>
      </c>
      <c r="T308" s="273" t="s">
        <v>1325</v>
      </c>
    </row>
    <row r="309" spans="1:22" ht="21.75" customHeight="1">
      <c r="B309" s="277">
        <f t="shared" ref="B309:B325" si="29">B308+1</f>
        <v>3</v>
      </c>
      <c r="C309" s="287" t="s">
        <v>1958</v>
      </c>
      <c r="D309" s="269">
        <f t="shared" si="28"/>
        <v>503</v>
      </c>
      <c r="E309" s="258" t="s">
        <v>1201</v>
      </c>
      <c r="F309" s="258">
        <f t="shared" si="24"/>
        <v>7210043</v>
      </c>
      <c r="G309" s="258" t="s">
        <v>1202</v>
      </c>
      <c r="H309" s="258" t="s">
        <v>1202</v>
      </c>
      <c r="I309" s="269" t="str">
        <f t="shared" si="27"/>
        <v>OK</v>
      </c>
      <c r="J309" s="269" t="str">
        <f t="shared" si="23"/>
        <v>OK</v>
      </c>
      <c r="K309" s="266"/>
      <c r="L309" s="277">
        <v>1060117</v>
      </c>
      <c r="M309" s="271" t="s">
        <v>2136</v>
      </c>
      <c r="N309" s="297" t="s">
        <v>1203</v>
      </c>
      <c r="O309" s="273" t="s">
        <v>545</v>
      </c>
      <c r="P309" s="273" t="s">
        <v>1326</v>
      </c>
      <c r="Q309" s="261" t="s">
        <v>1622</v>
      </c>
      <c r="R309" s="297" t="s">
        <v>1203</v>
      </c>
      <c r="S309" s="273" t="s">
        <v>545</v>
      </c>
      <c r="T309" s="273" t="s">
        <v>1326</v>
      </c>
    </row>
    <row r="310" spans="1:22" ht="24" customHeight="1">
      <c r="B310" s="277">
        <f t="shared" si="29"/>
        <v>4</v>
      </c>
      <c r="C310" s="287" t="s">
        <v>1959</v>
      </c>
      <c r="D310" s="269">
        <f t="shared" si="28"/>
        <v>504</v>
      </c>
      <c r="E310" s="258" t="s">
        <v>1204</v>
      </c>
      <c r="F310" s="258">
        <f t="shared" si="24"/>
        <v>7210044</v>
      </c>
      <c r="G310" s="258" t="s">
        <v>1205</v>
      </c>
      <c r="H310" s="258" t="s">
        <v>1205</v>
      </c>
      <c r="I310" s="269" t="str">
        <f t="shared" si="27"/>
        <v>OK</v>
      </c>
      <c r="J310" s="269" t="str">
        <f t="shared" si="23"/>
        <v>OK</v>
      </c>
      <c r="K310" s="266"/>
      <c r="L310" s="277">
        <v>1060116</v>
      </c>
      <c r="M310" s="271" t="s">
        <v>2137</v>
      </c>
      <c r="N310" s="297" t="s">
        <v>1327</v>
      </c>
      <c r="O310" s="273" t="s">
        <v>411</v>
      </c>
      <c r="P310" s="273" t="s">
        <v>1328</v>
      </c>
      <c r="Q310" s="261" t="s">
        <v>1622</v>
      </c>
      <c r="R310" s="297" t="s">
        <v>1327</v>
      </c>
      <c r="S310" s="273" t="s">
        <v>411</v>
      </c>
      <c r="T310" s="273" t="s">
        <v>1328</v>
      </c>
    </row>
    <row r="311" spans="1:22" ht="21.75" customHeight="1">
      <c r="B311" s="277">
        <f t="shared" si="29"/>
        <v>5</v>
      </c>
      <c r="C311" s="287" t="s">
        <v>2130</v>
      </c>
      <c r="D311" s="269">
        <f t="shared" si="28"/>
        <v>505</v>
      </c>
      <c r="E311" s="258" t="s">
        <v>1206</v>
      </c>
      <c r="F311" s="258">
        <f t="shared" si="24"/>
        <v>7210045</v>
      </c>
      <c r="G311" s="258" t="s">
        <v>1207</v>
      </c>
      <c r="H311" s="258" t="s">
        <v>1207</v>
      </c>
      <c r="I311" s="269" t="str">
        <f t="shared" si="27"/>
        <v>OK</v>
      </c>
      <c r="J311" s="269" t="str">
        <f t="shared" ref="J311:J334" si="30">IF(EXACT(G311,H311),"OK","変更あり！")</f>
        <v>OK</v>
      </c>
      <c r="K311" s="266"/>
      <c r="L311" s="277">
        <v>1061862</v>
      </c>
      <c r="M311" s="271" t="s">
        <v>2138</v>
      </c>
      <c r="N311" s="297" t="s">
        <v>1329</v>
      </c>
      <c r="O311" s="273" t="s">
        <v>411</v>
      </c>
      <c r="P311" s="273" t="s">
        <v>1330</v>
      </c>
      <c r="Q311" s="261" t="s">
        <v>1622</v>
      </c>
      <c r="R311" s="297" t="s">
        <v>1329</v>
      </c>
      <c r="S311" s="273" t="s">
        <v>411</v>
      </c>
      <c r="T311" s="273" t="s">
        <v>1330</v>
      </c>
    </row>
    <row r="312" spans="1:22" ht="21.75" customHeight="1">
      <c r="B312" s="277">
        <f t="shared" si="29"/>
        <v>6</v>
      </c>
      <c r="C312" s="287" t="s">
        <v>2233</v>
      </c>
      <c r="D312" s="269">
        <f t="shared" si="28"/>
        <v>506</v>
      </c>
      <c r="E312" s="258" t="s">
        <v>1208</v>
      </c>
      <c r="F312" s="258">
        <f t="shared" si="24"/>
        <v>7210097</v>
      </c>
      <c r="G312" s="258" t="s">
        <v>1209</v>
      </c>
      <c r="H312" s="258" t="s">
        <v>1209</v>
      </c>
      <c r="I312" s="269" t="str">
        <f t="shared" si="27"/>
        <v>OK</v>
      </c>
      <c r="J312" s="269" t="str">
        <f t="shared" si="30"/>
        <v>OK</v>
      </c>
      <c r="K312" s="266"/>
      <c r="L312" s="277">
        <v>1061019</v>
      </c>
      <c r="M312" s="271" t="s">
        <v>2139</v>
      </c>
      <c r="N312" s="297" t="s">
        <v>1331</v>
      </c>
      <c r="O312" s="273" t="s">
        <v>550</v>
      </c>
      <c r="P312" s="273" t="s">
        <v>2147</v>
      </c>
      <c r="Q312" s="261" t="s">
        <v>1622</v>
      </c>
      <c r="R312" s="297" t="s">
        <v>1331</v>
      </c>
      <c r="S312" s="273" t="s">
        <v>550</v>
      </c>
      <c r="T312" s="273" t="s">
        <v>2147</v>
      </c>
    </row>
    <row r="313" spans="1:22" ht="21.75" customHeight="1">
      <c r="B313" s="277">
        <f t="shared" si="29"/>
        <v>7</v>
      </c>
      <c r="C313" s="320" t="s">
        <v>189</v>
      </c>
      <c r="D313" s="269">
        <f t="shared" si="28"/>
        <v>507</v>
      </c>
      <c r="E313" s="258" t="s">
        <v>1210</v>
      </c>
      <c r="F313" s="258">
        <f t="shared" si="24"/>
        <v>7210238</v>
      </c>
      <c r="G313" s="258" t="s">
        <v>1211</v>
      </c>
      <c r="H313" s="258" t="s">
        <v>1211</v>
      </c>
      <c r="I313" s="269" t="str">
        <f t="shared" si="27"/>
        <v>OK</v>
      </c>
      <c r="J313" s="269" t="str">
        <f t="shared" si="30"/>
        <v>OK</v>
      </c>
      <c r="K313" s="266"/>
      <c r="L313" s="277">
        <v>1064018</v>
      </c>
      <c r="M313" s="271" t="s">
        <v>1963</v>
      </c>
      <c r="N313" s="297" t="s">
        <v>1332</v>
      </c>
      <c r="O313" s="273" t="s">
        <v>545</v>
      </c>
      <c r="P313" s="273" t="s">
        <v>2148</v>
      </c>
      <c r="Q313" s="261" t="s">
        <v>1622</v>
      </c>
      <c r="R313" s="297" t="s">
        <v>1332</v>
      </c>
      <c r="S313" s="273" t="s">
        <v>545</v>
      </c>
      <c r="T313" s="273" t="s">
        <v>2148</v>
      </c>
      <c r="U313" s="252">
        <v>1</v>
      </c>
    </row>
    <row r="314" spans="1:22" ht="21.75" customHeight="1">
      <c r="B314" s="277">
        <f t="shared" si="29"/>
        <v>8</v>
      </c>
      <c r="C314" s="320" t="s">
        <v>2131</v>
      </c>
      <c r="D314" s="269">
        <f t="shared" si="28"/>
        <v>508</v>
      </c>
      <c r="E314" s="258" t="s">
        <v>1212</v>
      </c>
      <c r="F314" s="258">
        <f t="shared" ref="F314:F323" si="31">VALUE(E314)</f>
        <v>7210239</v>
      </c>
      <c r="G314" s="258" t="s">
        <v>1213</v>
      </c>
      <c r="H314" s="258" t="s">
        <v>1213</v>
      </c>
      <c r="I314" s="269" t="str">
        <f t="shared" si="27"/>
        <v>OK</v>
      </c>
      <c r="J314" s="269" t="str">
        <f t="shared" si="30"/>
        <v>OK</v>
      </c>
      <c r="K314" s="266"/>
      <c r="L314" s="277">
        <v>1063853</v>
      </c>
      <c r="M314" s="271" t="s">
        <v>1653</v>
      </c>
      <c r="N314" s="297" t="s">
        <v>835</v>
      </c>
      <c r="O314" s="273" t="s">
        <v>545</v>
      </c>
      <c r="P314" s="273" t="s">
        <v>836</v>
      </c>
      <c r="Q314" s="261" t="s">
        <v>1622</v>
      </c>
      <c r="R314" s="297" t="s">
        <v>835</v>
      </c>
      <c r="S314" s="273" t="s">
        <v>545</v>
      </c>
      <c r="T314" s="273" t="s">
        <v>836</v>
      </c>
      <c r="U314" s="252">
        <v>1</v>
      </c>
    </row>
    <row r="315" spans="1:22" ht="21.75" customHeight="1">
      <c r="B315" s="277">
        <f t="shared" si="29"/>
        <v>9</v>
      </c>
      <c r="C315" s="320" t="s">
        <v>2132</v>
      </c>
      <c r="D315" s="269">
        <f t="shared" si="28"/>
        <v>509</v>
      </c>
      <c r="E315" s="258" t="s">
        <v>1214</v>
      </c>
      <c r="F315" s="258">
        <f t="shared" si="31"/>
        <v>7210240</v>
      </c>
      <c r="G315" s="258" t="s">
        <v>1215</v>
      </c>
      <c r="H315" s="258" t="s">
        <v>1215</v>
      </c>
      <c r="I315" s="269" t="str">
        <f t="shared" si="27"/>
        <v>OK</v>
      </c>
      <c r="J315" s="269" t="str">
        <f t="shared" si="30"/>
        <v>OK</v>
      </c>
      <c r="K315" s="266"/>
      <c r="L315" s="277">
        <v>1063854</v>
      </c>
      <c r="M315" s="271" t="s">
        <v>1653</v>
      </c>
      <c r="N315" s="297" t="s">
        <v>835</v>
      </c>
      <c r="O315" s="273" t="s">
        <v>545</v>
      </c>
      <c r="P315" s="273" t="s">
        <v>836</v>
      </c>
      <c r="Q315" s="261" t="s">
        <v>1622</v>
      </c>
      <c r="R315" s="297" t="s">
        <v>835</v>
      </c>
      <c r="S315" s="273" t="s">
        <v>545</v>
      </c>
      <c r="T315" s="273" t="s">
        <v>836</v>
      </c>
      <c r="U315" s="252">
        <v>1</v>
      </c>
    </row>
    <row r="316" spans="1:22" ht="21.75" customHeight="1">
      <c r="B316" s="277">
        <f t="shared" si="29"/>
        <v>10</v>
      </c>
      <c r="C316" s="321" t="s">
        <v>242</v>
      </c>
      <c r="D316" s="269">
        <f t="shared" si="28"/>
        <v>510</v>
      </c>
      <c r="E316" s="258" t="s">
        <v>1216</v>
      </c>
      <c r="F316" s="258">
        <f t="shared" si="31"/>
        <v>7210351</v>
      </c>
      <c r="G316" s="258" t="s">
        <v>1217</v>
      </c>
      <c r="H316" s="258" t="s">
        <v>1217</v>
      </c>
      <c r="I316" s="269" t="str">
        <f t="shared" si="27"/>
        <v>OK</v>
      </c>
      <c r="J316" s="269" t="str">
        <f t="shared" si="30"/>
        <v>OK</v>
      </c>
      <c r="K316" s="266"/>
      <c r="L316" s="277">
        <v>1066661</v>
      </c>
      <c r="M316" s="271" t="s">
        <v>2140</v>
      </c>
      <c r="N316" s="322" t="s">
        <v>1218</v>
      </c>
      <c r="O316" s="323" t="s">
        <v>411</v>
      </c>
      <c r="P316" s="323" t="s">
        <v>1567</v>
      </c>
      <c r="Q316" s="261" t="s">
        <v>1622</v>
      </c>
      <c r="R316" s="297" t="s">
        <v>1218</v>
      </c>
      <c r="S316" s="273" t="s">
        <v>411</v>
      </c>
      <c r="T316" s="273" t="s">
        <v>1567</v>
      </c>
    </row>
    <row r="317" spans="1:22" ht="21.75" customHeight="1">
      <c r="A317" s="266"/>
      <c r="B317" s="277">
        <f t="shared" si="29"/>
        <v>11</v>
      </c>
      <c r="C317" s="324" t="s">
        <v>212</v>
      </c>
      <c r="D317" s="269">
        <f t="shared" si="28"/>
        <v>511</v>
      </c>
      <c r="E317" s="258" t="s">
        <v>1219</v>
      </c>
      <c r="F317" s="258">
        <f t="shared" si="31"/>
        <v>7210399</v>
      </c>
      <c r="G317" s="258" t="s">
        <v>1220</v>
      </c>
      <c r="H317" s="258" t="s">
        <v>1220</v>
      </c>
      <c r="I317" s="269" t="str">
        <f t="shared" si="27"/>
        <v>OK</v>
      </c>
      <c r="J317" s="269" t="str">
        <f t="shared" si="30"/>
        <v>OK</v>
      </c>
      <c r="K317" s="266"/>
      <c r="L317" s="277">
        <v>1066668</v>
      </c>
      <c r="M317" s="271" t="s">
        <v>2141</v>
      </c>
      <c r="N317" s="268" t="s">
        <v>2151</v>
      </c>
      <c r="O317" s="277" t="s">
        <v>2152</v>
      </c>
      <c r="P317" s="325" t="s">
        <v>2153</v>
      </c>
      <c r="Q317" s="261" t="s">
        <v>1624</v>
      </c>
      <c r="R317" s="297" t="s">
        <v>1964</v>
      </c>
      <c r="S317" s="273" t="s">
        <v>1625</v>
      </c>
      <c r="T317" s="273" t="s">
        <v>1698</v>
      </c>
      <c r="U317" s="252">
        <v>1</v>
      </c>
      <c r="V317" s="252" t="s">
        <v>64</v>
      </c>
    </row>
    <row r="318" spans="1:22" ht="21.75" customHeight="1">
      <c r="B318" s="277">
        <f t="shared" si="29"/>
        <v>12</v>
      </c>
      <c r="C318" s="324" t="s">
        <v>1960</v>
      </c>
      <c r="D318" s="269">
        <f t="shared" si="28"/>
        <v>512</v>
      </c>
      <c r="E318" s="258" t="s">
        <v>1221</v>
      </c>
      <c r="F318" s="258">
        <f t="shared" si="31"/>
        <v>7210602</v>
      </c>
      <c r="G318" s="258" t="s">
        <v>1222</v>
      </c>
      <c r="H318" s="258" t="s">
        <v>1222</v>
      </c>
      <c r="I318" s="269" t="str">
        <f t="shared" si="27"/>
        <v>OK</v>
      </c>
      <c r="J318" s="269" t="str">
        <f t="shared" si="30"/>
        <v>OK</v>
      </c>
      <c r="K318" s="266"/>
      <c r="L318" s="277">
        <v>1071405</v>
      </c>
      <c r="M318" s="271" t="s">
        <v>1223</v>
      </c>
      <c r="N318" s="297" t="s">
        <v>1658</v>
      </c>
      <c r="O318" s="273" t="s">
        <v>545</v>
      </c>
      <c r="P318" s="273" t="s">
        <v>2149</v>
      </c>
      <c r="Q318" s="261" t="s">
        <v>1622</v>
      </c>
      <c r="R318" s="297" t="s">
        <v>1658</v>
      </c>
      <c r="S318" s="273" t="s">
        <v>545</v>
      </c>
      <c r="T318" s="273" t="s">
        <v>2218</v>
      </c>
      <c r="U318" s="252">
        <v>1</v>
      </c>
    </row>
    <row r="319" spans="1:22" ht="21.75" customHeight="1">
      <c r="B319" s="277">
        <f t="shared" si="29"/>
        <v>13</v>
      </c>
      <c r="C319" s="324" t="s">
        <v>1961</v>
      </c>
      <c r="D319" s="269">
        <f t="shared" si="28"/>
        <v>513</v>
      </c>
      <c r="E319" s="258">
        <v>7220002</v>
      </c>
      <c r="F319" s="258">
        <f t="shared" si="31"/>
        <v>7220002</v>
      </c>
      <c r="G319" s="258" t="s">
        <v>1402</v>
      </c>
      <c r="H319" s="258" t="s">
        <v>1402</v>
      </c>
      <c r="I319" s="269" t="str">
        <f t="shared" si="27"/>
        <v>OK</v>
      </c>
      <c r="J319" s="269" t="str">
        <f t="shared" si="30"/>
        <v>OK</v>
      </c>
      <c r="K319" s="266"/>
      <c r="L319" s="277">
        <v>1064040</v>
      </c>
      <c r="M319" s="271" t="s">
        <v>766</v>
      </c>
      <c r="N319" s="297" t="s">
        <v>767</v>
      </c>
      <c r="O319" s="273" t="s">
        <v>768</v>
      </c>
      <c r="P319" s="273" t="s">
        <v>769</v>
      </c>
      <c r="Q319" s="261" t="s">
        <v>1622</v>
      </c>
      <c r="R319" s="297" t="s">
        <v>767</v>
      </c>
      <c r="S319" s="273" t="s">
        <v>768</v>
      </c>
      <c r="T319" s="273" t="s">
        <v>769</v>
      </c>
      <c r="U319" s="252">
        <v>1</v>
      </c>
    </row>
    <row r="320" spans="1:22" ht="21.75" customHeight="1">
      <c r="B320" s="277">
        <f t="shared" si="29"/>
        <v>14</v>
      </c>
      <c r="C320" s="324" t="s">
        <v>1849</v>
      </c>
      <c r="D320" s="269">
        <f t="shared" si="28"/>
        <v>514</v>
      </c>
      <c r="E320" s="258">
        <v>7220003</v>
      </c>
      <c r="F320" s="258">
        <f t="shared" si="31"/>
        <v>7220003</v>
      </c>
      <c r="G320" s="258" t="s">
        <v>1620</v>
      </c>
      <c r="H320" s="258" t="s">
        <v>1620</v>
      </c>
      <c r="I320" s="269" t="str">
        <f t="shared" si="27"/>
        <v>OK</v>
      </c>
      <c r="J320" s="269" t="str">
        <f t="shared" si="30"/>
        <v>OK</v>
      </c>
      <c r="K320" s="266"/>
      <c r="L320" s="277">
        <v>1076471</v>
      </c>
      <c r="M320" s="271" t="s">
        <v>1699</v>
      </c>
      <c r="N320" s="297" t="s">
        <v>1700</v>
      </c>
      <c r="O320" s="273" t="s">
        <v>411</v>
      </c>
      <c r="P320" s="273" t="s">
        <v>1701</v>
      </c>
      <c r="Q320" s="261" t="s">
        <v>1622</v>
      </c>
      <c r="R320" s="297" t="s">
        <v>1700</v>
      </c>
      <c r="S320" s="273" t="s">
        <v>411</v>
      </c>
      <c r="T320" s="273" t="s">
        <v>1701</v>
      </c>
    </row>
    <row r="321" spans="1:23" ht="21.75" customHeight="1">
      <c r="B321" s="277">
        <f t="shared" si="29"/>
        <v>15</v>
      </c>
      <c r="C321" s="324" t="s">
        <v>1850</v>
      </c>
      <c r="D321" s="269">
        <f>B321+500</f>
        <v>515</v>
      </c>
      <c r="E321" s="258">
        <v>7220004</v>
      </c>
      <c r="F321" s="258">
        <f t="shared" si="31"/>
        <v>7220004</v>
      </c>
      <c r="G321" s="258" t="s">
        <v>1621</v>
      </c>
      <c r="H321" s="258" t="s">
        <v>1621</v>
      </c>
      <c r="I321" s="269" t="str">
        <f t="shared" si="27"/>
        <v>OK</v>
      </c>
      <c r="J321" s="269" t="str">
        <f t="shared" si="30"/>
        <v>OK</v>
      </c>
      <c r="K321" s="266"/>
      <c r="L321" s="277">
        <v>1076618</v>
      </c>
      <c r="M321" s="271" t="s">
        <v>1702</v>
      </c>
      <c r="N321" s="297" t="s">
        <v>1703</v>
      </c>
      <c r="O321" s="273" t="s">
        <v>411</v>
      </c>
      <c r="P321" s="273" t="s">
        <v>1704</v>
      </c>
      <c r="Q321" s="261" t="s">
        <v>1622</v>
      </c>
      <c r="R321" s="297" t="s">
        <v>1703</v>
      </c>
      <c r="S321" s="273" t="s">
        <v>411</v>
      </c>
      <c r="T321" s="273" t="s">
        <v>1704</v>
      </c>
    </row>
    <row r="322" spans="1:23" ht="21.75" customHeight="1">
      <c r="B322" s="277">
        <f t="shared" si="29"/>
        <v>16</v>
      </c>
      <c r="C322" s="324" t="s">
        <v>1962</v>
      </c>
      <c r="D322" s="269">
        <f>B322+500</f>
        <v>516</v>
      </c>
      <c r="E322" s="258">
        <v>7220005</v>
      </c>
      <c r="F322" s="258">
        <f t="shared" si="31"/>
        <v>7220005</v>
      </c>
      <c r="G322" s="258" t="s">
        <v>1851</v>
      </c>
      <c r="H322" s="258" t="s">
        <v>1851</v>
      </c>
      <c r="I322" s="269" t="str">
        <f t="shared" si="27"/>
        <v>OK</v>
      </c>
      <c r="J322" s="269" t="str">
        <f t="shared" si="30"/>
        <v>OK</v>
      </c>
      <c r="K322" s="266"/>
      <c r="L322" s="277">
        <v>1064019</v>
      </c>
      <c r="M322" s="271" t="s">
        <v>1653</v>
      </c>
      <c r="N322" s="297" t="s">
        <v>1191</v>
      </c>
      <c r="O322" s="273" t="s">
        <v>545</v>
      </c>
      <c r="P322" s="273" t="s">
        <v>836</v>
      </c>
      <c r="Q322" s="261" t="s">
        <v>1622</v>
      </c>
      <c r="R322" s="297" t="s">
        <v>1191</v>
      </c>
      <c r="S322" s="273" t="s">
        <v>545</v>
      </c>
      <c r="T322" s="273" t="s">
        <v>836</v>
      </c>
      <c r="U322" s="275">
        <v>1</v>
      </c>
    </row>
    <row r="323" spans="1:23" ht="21.75" customHeight="1">
      <c r="B323" s="277">
        <f t="shared" si="29"/>
        <v>17</v>
      </c>
      <c r="C323" s="324" t="s">
        <v>2234</v>
      </c>
      <c r="D323" s="269">
        <f t="shared" ref="D323:D325" si="32">B323+500</f>
        <v>517</v>
      </c>
      <c r="E323" s="258">
        <v>7220006</v>
      </c>
      <c r="F323" s="258">
        <f t="shared" si="31"/>
        <v>7220006</v>
      </c>
      <c r="G323" s="258" t="s">
        <v>1852</v>
      </c>
      <c r="H323" s="258" t="s">
        <v>1852</v>
      </c>
      <c r="I323" s="269" t="str">
        <f t="shared" si="27"/>
        <v>OK</v>
      </c>
      <c r="J323" s="269" t="str">
        <f t="shared" si="30"/>
        <v>OK</v>
      </c>
      <c r="K323" s="266"/>
      <c r="L323" s="277">
        <v>1078345</v>
      </c>
      <c r="M323" s="271" t="s">
        <v>2142</v>
      </c>
      <c r="N323" s="297" t="s">
        <v>1965</v>
      </c>
      <c r="O323" s="273" t="s">
        <v>411</v>
      </c>
      <c r="P323" s="273" t="s">
        <v>1966</v>
      </c>
      <c r="Q323" s="261" t="s">
        <v>1622</v>
      </c>
      <c r="R323" s="297" t="s">
        <v>1965</v>
      </c>
      <c r="S323" s="273" t="s">
        <v>411</v>
      </c>
      <c r="T323" s="273" t="s">
        <v>1966</v>
      </c>
    </row>
    <row r="324" spans="1:23" ht="21.75" customHeight="1">
      <c r="A324" s="275"/>
      <c r="B324" s="325">
        <f t="shared" si="29"/>
        <v>18</v>
      </c>
      <c r="C324" s="326" t="s">
        <v>2133</v>
      </c>
      <c r="D324" s="291">
        <f t="shared" si="32"/>
        <v>518</v>
      </c>
      <c r="E324" s="290">
        <v>7220007</v>
      </c>
      <c r="F324" s="290">
        <v>7220007</v>
      </c>
      <c r="G324" s="290" t="s">
        <v>2016</v>
      </c>
      <c r="H324" s="290" t="s">
        <v>2016</v>
      </c>
      <c r="I324" s="291" t="str">
        <f t="shared" si="27"/>
        <v>OK</v>
      </c>
      <c r="J324" s="291" t="str">
        <f t="shared" si="30"/>
        <v>OK</v>
      </c>
      <c r="K324" s="266" t="s">
        <v>2018</v>
      </c>
      <c r="L324" s="292">
        <v>1080023</v>
      </c>
      <c r="M324" s="313" t="s">
        <v>2143</v>
      </c>
      <c r="N324" s="314" t="s">
        <v>2145</v>
      </c>
      <c r="O324" s="295" t="s">
        <v>411</v>
      </c>
      <c r="P324" s="295" t="s">
        <v>2150</v>
      </c>
      <c r="Q324" s="261"/>
      <c r="R324" s="314" t="s">
        <v>2145</v>
      </c>
      <c r="S324" s="295" t="s">
        <v>411</v>
      </c>
      <c r="T324" s="295" t="s">
        <v>2150</v>
      </c>
    </row>
    <row r="325" spans="1:23" ht="21.75" customHeight="1">
      <c r="A325" s="275"/>
      <c r="B325" s="325">
        <f t="shared" si="29"/>
        <v>19</v>
      </c>
      <c r="C325" s="326" t="s">
        <v>2134</v>
      </c>
      <c r="D325" s="291">
        <f t="shared" si="32"/>
        <v>519</v>
      </c>
      <c r="E325" s="290">
        <v>7220008</v>
      </c>
      <c r="F325" s="290">
        <v>7220008</v>
      </c>
      <c r="G325" s="290" t="s">
        <v>2017</v>
      </c>
      <c r="H325" s="290" t="s">
        <v>2017</v>
      </c>
      <c r="I325" s="291" t="str">
        <f t="shared" si="27"/>
        <v>OK</v>
      </c>
      <c r="J325" s="291" t="str">
        <f t="shared" si="30"/>
        <v>OK</v>
      </c>
      <c r="K325" s="266" t="s">
        <v>2018</v>
      </c>
      <c r="L325" s="292">
        <v>1071622</v>
      </c>
      <c r="M325" s="313" t="s">
        <v>2144</v>
      </c>
      <c r="N325" s="314" t="s">
        <v>1682</v>
      </c>
      <c r="O325" s="295" t="s">
        <v>411</v>
      </c>
      <c r="P325" s="295" t="s">
        <v>1566</v>
      </c>
      <c r="Q325" s="261"/>
      <c r="R325" s="314" t="s">
        <v>1682</v>
      </c>
      <c r="S325" s="295" t="s">
        <v>411</v>
      </c>
      <c r="T325" s="295" t="s">
        <v>1566</v>
      </c>
    </row>
    <row r="326" spans="1:23" ht="21.75" customHeight="1">
      <c r="A326" s="262" t="s">
        <v>1510</v>
      </c>
      <c r="B326" s="267">
        <v>1</v>
      </c>
      <c r="C326" s="268" t="s">
        <v>2154</v>
      </c>
      <c r="D326" s="269">
        <v>601</v>
      </c>
      <c r="E326" s="258" t="s">
        <v>1224</v>
      </c>
      <c r="F326" s="258">
        <f t="shared" ref="F326:F334" si="33">VALUE(E326)</f>
        <v>5210001</v>
      </c>
      <c r="G326" s="258" t="s">
        <v>1225</v>
      </c>
      <c r="H326" s="258" t="s">
        <v>1225</v>
      </c>
      <c r="I326" s="269" t="str">
        <f t="shared" ref="I326:I332" si="34">IF(COUNTIF($G$5:$G$337,G326)=1,"OK","重複あり！")</f>
        <v>OK</v>
      </c>
      <c r="J326" s="269" t="str">
        <f t="shared" si="30"/>
        <v>OK</v>
      </c>
      <c r="K326" s="266"/>
      <c r="L326" s="274">
        <v>1039953</v>
      </c>
      <c r="M326" s="273"/>
      <c r="N326" s="287" t="s">
        <v>2157</v>
      </c>
      <c r="O326" s="261"/>
      <c r="P326" s="261" t="s">
        <v>1226</v>
      </c>
      <c r="Q326" s="261" t="s">
        <v>1622</v>
      </c>
      <c r="R326" s="287" t="s">
        <v>2157</v>
      </c>
      <c r="S326" s="261"/>
      <c r="T326" s="261" t="s">
        <v>1226</v>
      </c>
    </row>
    <row r="327" spans="1:23" ht="21.75" customHeight="1">
      <c r="B327" s="267">
        <v>2</v>
      </c>
      <c r="C327" s="268" t="s">
        <v>172</v>
      </c>
      <c r="D327" s="269">
        <v>602</v>
      </c>
      <c r="E327" s="258" t="s">
        <v>1227</v>
      </c>
      <c r="F327" s="258">
        <f t="shared" si="33"/>
        <v>5210002</v>
      </c>
      <c r="G327" s="258" t="s">
        <v>1228</v>
      </c>
      <c r="H327" s="258" t="s">
        <v>1228</v>
      </c>
      <c r="I327" s="269" t="str">
        <f t="shared" si="34"/>
        <v>OK</v>
      </c>
      <c r="J327" s="269" t="str">
        <f t="shared" si="30"/>
        <v>OK</v>
      </c>
      <c r="K327" s="266"/>
      <c r="L327" s="274">
        <v>1060122</v>
      </c>
      <c r="M327" s="273"/>
      <c r="N327" s="287" t="s">
        <v>2158</v>
      </c>
      <c r="O327" s="261"/>
      <c r="P327" s="261" t="s">
        <v>1229</v>
      </c>
      <c r="Q327" s="261" t="s">
        <v>1622</v>
      </c>
      <c r="R327" s="287" t="s">
        <v>2158</v>
      </c>
      <c r="S327" s="261"/>
      <c r="T327" s="261" t="s">
        <v>1229</v>
      </c>
    </row>
    <row r="328" spans="1:23" ht="21.75" customHeight="1">
      <c r="B328" s="267">
        <v>3</v>
      </c>
      <c r="C328" s="268" t="s">
        <v>200</v>
      </c>
      <c r="D328" s="269">
        <v>605</v>
      </c>
      <c r="E328" s="258" t="s">
        <v>1230</v>
      </c>
      <c r="F328" s="258">
        <f t="shared" si="33"/>
        <v>5210524</v>
      </c>
      <c r="G328" s="258" t="s">
        <v>1403</v>
      </c>
      <c r="H328" s="258" t="s">
        <v>1403</v>
      </c>
      <c r="I328" s="269" t="str">
        <f t="shared" si="34"/>
        <v>OK</v>
      </c>
      <c r="J328" s="269" t="str">
        <f t="shared" si="30"/>
        <v>OK</v>
      </c>
      <c r="K328" s="266"/>
      <c r="L328" s="274">
        <v>1050669</v>
      </c>
      <c r="M328" s="273" t="s">
        <v>2155</v>
      </c>
      <c r="N328" s="287" t="s">
        <v>2159</v>
      </c>
      <c r="O328" s="261" t="s">
        <v>2161</v>
      </c>
      <c r="P328" s="261" t="s">
        <v>2163</v>
      </c>
      <c r="Q328" s="261" t="s">
        <v>1622</v>
      </c>
      <c r="R328" s="287" t="s">
        <v>2159</v>
      </c>
      <c r="S328" s="261" t="s">
        <v>2161</v>
      </c>
      <c r="T328" s="261" t="s">
        <v>2163</v>
      </c>
    </row>
    <row r="329" spans="1:23" ht="21.75" customHeight="1">
      <c r="B329" s="267">
        <v>4</v>
      </c>
      <c r="C329" s="268" t="s">
        <v>223</v>
      </c>
      <c r="D329" s="269">
        <v>603</v>
      </c>
      <c r="E329" s="258" t="s">
        <v>1231</v>
      </c>
      <c r="F329" s="258">
        <f t="shared" si="33"/>
        <v>5210004</v>
      </c>
      <c r="G329" s="258" t="s">
        <v>1232</v>
      </c>
      <c r="H329" s="258" t="s">
        <v>1232</v>
      </c>
      <c r="I329" s="269" t="str">
        <f t="shared" si="34"/>
        <v>OK</v>
      </c>
      <c r="J329" s="269" t="str">
        <f t="shared" si="30"/>
        <v>OK</v>
      </c>
      <c r="K329" s="266"/>
      <c r="L329" s="274">
        <v>1060127</v>
      </c>
      <c r="M329" s="273"/>
      <c r="N329" s="287" t="s">
        <v>1233</v>
      </c>
      <c r="O329" s="261"/>
      <c r="P329" s="261" t="s">
        <v>1234</v>
      </c>
      <c r="Q329" s="261" t="s">
        <v>1622</v>
      </c>
      <c r="R329" s="287" t="s">
        <v>1233</v>
      </c>
      <c r="S329" s="261"/>
      <c r="T329" s="261" t="s">
        <v>1234</v>
      </c>
    </row>
    <row r="330" spans="1:23" ht="21.75" customHeight="1">
      <c r="B330" s="267">
        <v>5</v>
      </c>
      <c r="C330" s="284" t="s">
        <v>209</v>
      </c>
      <c r="D330" s="269">
        <v>604</v>
      </c>
      <c r="E330" s="258" t="s">
        <v>1235</v>
      </c>
      <c r="F330" s="258">
        <f t="shared" si="33"/>
        <v>5210417</v>
      </c>
      <c r="G330" s="258" t="s">
        <v>1236</v>
      </c>
      <c r="H330" s="258" t="s">
        <v>1236</v>
      </c>
      <c r="I330" s="269" t="str">
        <f t="shared" si="34"/>
        <v>OK</v>
      </c>
      <c r="J330" s="269" t="str">
        <f t="shared" si="30"/>
        <v>OK</v>
      </c>
      <c r="L330" s="274">
        <v>1063362</v>
      </c>
      <c r="M330" s="273" t="s">
        <v>1692</v>
      </c>
      <c r="N330" s="287" t="s">
        <v>1253</v>
      </c>
      <c r="O330" s="261" t="s">
        <v>2162</v>
      </c>
      <c r="P330" s="261" t="s">
        <v>2164</v>
      </c>
      <c r="Q330" s="261" t="s">
        <v>1622</v>
      </c>
      <c r="R330" s="287" t="s">
        <v>1253</v>
      </c>
      <c r="S330" s="261" t="s">
        <v>2162</v>
      </c>
      <c r="T330" s="261" t="s">
        <v>2164</v>
      </c>
    </row>
    <row r="331" spans="1:23" ht="21.75" customHeight="1">
      <c r="B331" s="267">
        <v>6</v>
      </c>
      <c r="C331" s="284" t="s">
        <v>2235</v>
      </c>
      <c r="D331" s="269">
        <v>607</v>
      </c>
      <c r="E331" s="258" t="s">
        <v>1237</v>
      </c>
      <c r="F331" s="258">
        <f t="shared" si="33"/>
        <v>5210418</v>
      </c>
      <c r="G331" s="258" t="s">
        <v>1238</v>
      </c>
      <c r="H331" s="258" t="s">
        <v>1238</v>
      </c>
      <c r="I331" s="269" t="str">
        <f t="shared" si="34"/>
        <v>OK</v>
      </c>
      <c r="J331" s="269" t="str">
        <f t="shared" si="30"/>
        <v>OK</v>
      </c>
      <c r="L331" s="286">
        <v>1076825</v>
      </c>
      <c r="M331" s="273" t="s">
        <v>2156</v>
      </c>
      <c r="N331" s="287" t="s">
        <v>1239</v>
      </c>
      <c r="O331" s="261" t="s">
        <v>1795</v>
      </c>
      <c r="P331" s="261" t="s">
        <v>1794</v>
      </c>
      <c r="Q331" s="261" t="s">
        <v>1622</v>
      </c>
      <c r="R331" s="287" t="s">
        <v>1239</v>
      </c>
      <c r="S331" s="261" t="s">
        <v>1795</v>
      </c>
      <c r="T331" s="261" t="s">
        <v>1794</v>
      </c>
    </row>
    <row r="332" spans="1:23" ht="21.75" customHeight="1">
      <c r="B332" s="267">
        <v>7</v>
      </c>
      <c r="C332" s="284" t="s">
        <v>245</v>
      </c>
      <c r="D332" s="269">
        <v>606</v>
      </c>
      <c r="E332" s="258" t="s">
        <v>1240</v>
      </c>
      <c r="F332" s="258">
        <f t="shared" si="33"/>
        <v>5210537</v>
      </c>
      <c r="G332" s="258" t="s">
        <v>1241</v>
      </c>
      <c r="H332" s="258" t="s">
        <v>1241</v>
      </c>
      <c r="I332" s="269" t="str">
        <f t="shared" si="34"/>
        <v>OK</v>
      </c>
      <c r="J332" s="269" t="str">
        <f t="shared" si="30"/>
        <v>OK</v>
      </c>
      <c r="L332" s="277">
        <v>1069375</v>
      </c>
      <c r="M332" s="273"/>
      <c r="N332" s="287" t="s">
        <v>2160</v>
      </c>
      <c r="O332" s="261"/>
      <c r="P332" s="261" t="s">
        <v>1568</v>
      </c>
      <c r="Q332" s="261" t="s">
        <v>1622</v>
      </c>
      <c r="R332" s="287" t="s">
        <v>2160</v>
      </c>
      <c r="S332" s="261"/>
      <c r="T332" s="261" t="s">
        <v>1568</v>
      </c>
    </row>
    <row r="333" spans="1:23" s="253" customFormat="1" ht="23.25" customHeight="1">
      <c r="A333" s="262" t="s">
        <v>1511</v>
      </c>
      <c r="B333" s="267">
        <v>1</v>
      </c>
      <c r="C333" s="327" t="s">
        <v>1360</v>
      </c>
      <c r="D333" s="269">
        <v>701</v>
      </c>
      <c r="E333" s="258">
        <v>8220001</v>
      </c>
      <c r="F333" s="258">
        <f t="shared" si="33"/>
        <v>8220001</v>
      </c>
      <c r="G333" s="258" t="s">
        <v>1404</v>
      </c>
      <c r="H333" s="258" t="s">
        <v>1404</v>
      </c>
      <c r="I333" s="269" t="str">
        <f t="shared" ref="I333:I334" si="35">IF(COUNTIF($G$5:$G$338,G333)=1,"OK","重複あり！")</f>
        <v>OK</v>
      </c>
      <c r="J333" s="269" t="str">
        <f t="shared" si="30"/>
        <v>OK</v>
      </c>
      <c r="K333" s="252"/>
      <c r="L333" s="258">
        <v>1069375</v>
      </c>
      <c r="M333" s="261"/>
      <c r="N333" s="261" t="s">
        <v>1242</v>
      </c>
      <c r="O333" s="261"/>
      <c r="P333" s="261" t="s">
        <v>1568</v>
      </c>
      <c r="Q333" s="261" t="s">
        <v>1622</v>
      </c>
      <c r="R333" s="261" t="s">
        <v>1242</v>
      </c>
      <c r="S333" s="258"/>
      <c r="T333" s="261" t="s">
        <v>1568</v>
      </c>
      <c r="W333" s="252"/>
    </row>
    <row r="334" spans="1:23" s="253" customFormat="1">
      <c r="A334" s="252"/>
      <c r="B334" s="267">
        <v>2</v>
      </c>
      <c r="C334" s="327" t="s">
        <v>1361</v>
      </c>
      <c r="D334" s="269">
        <v>702</v>
      </c>
      <c r="E334" s="258">
        <v>8220002</v>
      </c>
      <c r="F334" s="258">
        <f t="shared" si="33"/>
        <v>8220002</v>
      </c>
      <c r="G334" s="258" t="s">
        <v>1405</v>
      </c>
      <c r="H334" s="258" t="s">
        <v>1405</v>
      </c>
      <c r="I334" s="269" t="str">
        <f t="shared" si="35"/>
        <v>OK</v>
      </c>
      <c r="J334" s="269" t="str">
        <f t="shared" si="30"/>
        <v>OK</v>
      </c>
      <c r="K334" s="252"/>
      <c r="L334" s="258">
        <v>1069108</v>
      </c>
      <c r="M334" s="261" t="s">
        <v>1705</v>
      </c>
      <c r="N334" s="261" t="s">
        <v>1316</v>
      </c>
      <c r="O334" s="261" t="s">
        <v>545</v>
      </c>
      <c r="P334" s="261" t="s">
        <v>1317</v>
      </c>
      <c r="Q334" s="261" t="s">
        <v>1622</v>
      </c>
      <c r="R334" s="261" t="s">
        <v>1316</v>
      </c>
      <c r="S334" s="258" t="s">
        <v>545</v>
      </c>
      <c r="T334" s="261" t="s">
        <v>1317</v>
      </c>
      <c r="W334" s="252"/>
    </row>
    <row r="343" spans="3:4" ht="13.5" customHeight="1"/>
    <row r="346" spans="3:4">
      <c r="C346" s="252"/>
      <c r="D346" s="252"/>
    </row>
    <row r="347" spans="3:4">
      <c r="C347" s="252"/>
      <c r="D347" s="252"/>
    </row>
    <row r="348" spans="3:4">
      <c r="C348" s="252"/>
      <c r="D348" s="252"/>
    </row>
    <row r="349" spans="3:4">
      <c r="C349" s="252"/>
      <c r="D349" s="252"/>
    </row>
    <row r="350" spans="3:4">
      <c r="C350" s="252"/>
      <c r="D350" s="252"/>
    </row>
    <row r="351" spans="3:4">
      <c r="C351" s="252"/>
      <c r="D351" s="252"/>
    </row>
    <row r="352" spans="3:4">
      <c r="C352" s="252"/>
      <c r="D352" s="252"/>
    </row>
    <row r="353" s="252" customFormat="1"/>
    <row r="354" s="252" customFormat="1"/>
    <row r="355" s="252" customFormat="1"/>
    <row r="356" s="252" customFormat="1"/>
    <row r="357" s="252" customFormat="1"/>
    <row r="358" s="252" customFormat="1"/>
    <row r="359" s="252" customFormat="1"/>
    <row r="360" s="252" customFormat="1"/>
    <row r="361" s="252" customFormat="1"/>
    <row r="362" s="252" customFormat="1"/>
    <row r="363" s="252" customFormat="1"/>
    <row r="364" s="252" customFormat="1"/>
    <row r="365" s="252" customFormat="1"/>
    <row r="366" s="252" customFormat="1"/>
    <row r="367" s="252" customFormat="1"/>
  </sheetData>
  <sheetProtection algorithmName="SHA-512" hashValue="kB2uSXSchG8ONCK/uMFfOpsu/9FRWRj1RZP31+gyUHp6JzE9fxlBkwENj/M7NmSD0s6twddo3pHE/TzI88UBMQ==" saltValue="33qrbMdUCH+K87gnkUeJDQ==" spinCount="100000" sheet="1" selectLockedCells="1" selectUnlockedCells="1"/>
  <autoFilter ref="A4:AB334" xr:uid="{C6602216-4369-4437-BEB3-F16B1A9A5D85}"/>
  <phoneticPr fontId="1"/>
  <conditionalFormatting sqref="J3:K3">
    <cfRule type="containsText" dxfId="1" priority="20" operator="containsText" text="↓問題あり">
      <formula>NOT(ISERROR(SEARCH("↓問題あり",J3)))</formula>
    </cfRule>
  </conditionalFormatting>
  <conditionalFormatting sqref="R333:T334">
    <cfRule type="cellIs" dxfId="0" priority="1" operator="notEqual">
      <formula>N333</formula>
    </cfRule>
  </conditionalFormatting>
  <printOptions horizontalCentered="1"/>
  <pageMargins left="0" right="0" top="0.39370078740157483" bottom="0.39370078740157483" header="0.31496062992125984" footer="0.31496062992125984"/>
  <pageSetup paperSize="9" scale="68"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86E4D-D75B-4E5C-83E6-20CB598371D7}">
  <sheetPr>
    <tabColor rgb="FFFF0000"/>
  </sheetPr>
  <dimension ref="A1:N44"/>
  <sheetViews>
    <sheetView view="pageBreakPreview" zoomScale="115" zoomScaleNormal="100" zoomScaleSheetLayoutView="115" workbookViewId="0">
      <selection activeCell="J17" sqref="J17"/>
    </sheetView>
  </sheetViews>
  <sheetFormatPr defaultColWidth="9" defaultRowHeight="13"/>
  <sheetData>
    <row r="1" spans="1:14">
      <c r="A1" t="s">
        <v>1480</v>
      </c>
    </row>
    <row r="3" spans="1:14">
      <c r="A3" t="s">
        <v>1479</v>
      </c>
    </row>
    <row r="4" spans="1:14">
      <c r="A4" s="111" t="s">
        <v>1478</v>
      </c>
      <c r="B4" s="108"/>
      <c r="C4" s="108"/>
      <c r="D4" s="108"/>
      <c r="E4" s="108"/>
      <c r="F4" s="108" t="s">
        <v>1477</v>
      </c>
      <c r="G4" s="108"/>
      <c r="H4" s="108"/>
      <c r="I4" s="108"/>
      <c r="J4" s="108"/>
      <c r="K4" s="108"/>
      <c r="L4" s="108"/>
      <c r="M4" s="108"/>
      <c r="N4" s="107"/>
    </row>
    <row r="5" spans="1:14">
      <c r="A5" s="110" t="s">
        <v>1476</v>
      </c>
      <c r="F5" t="s">
        <v>1475</v>
      </c>
      <c r="N5" s="106"/>
    </row>
    <row r="6" spans="1:14">
      <c r="A6" s="110"/>
      <c r="F6" t="s">
        <v>1474</v>
      </c>
      <c r="N6" s="106"/>
    </row>
    <row r="7" spans="1:14">
      <c r="A7" s="120" t="s">
        <v>1473</v>
      </c>
      <c r="B7" s="119"/>
      <c r="C7" s="119"/>
      <c r="D7" s="119"/>
      <c r="E7" s="119"/>
      <c r="F7" s="119"/>
      <c r="G7" s="119"/>
      <c r="H7" s="119"/>
      <c r="I7" s="119"/>
      <c r="J7" s="119"/>
      <c r="K7" s="119"/>
      <c r="L7" s="119"/>
      <c r="M7" s="119"/>
      <c r="N7" s="118"/>
    </row>
    <row r="8" spans="1:14">
      <c r="A8" s="117"/>
      <c r="B8" s="116"/>
      <c r="C8" s="116"/>
      <c r="D8" s="116"/>
      <c r="E8" s="116"/>
      <c r="F8" s="116"/>
      <c r="G8" s="116"/>
      <c r="H8" s="116"/>
      <c r="I8" s="116"/>
      <c r="J8" s="116"/>
      <c r="K8" s="116"/>
      <c r="L8" s="116"/>
      <c r="M8" s="116"/>
      <c r="N8" s="116"/>
    </row>
    <row r="9" spans="1:14">
      <c r="B9" s="109"/>
      <c r="C9" s="468" t="s">
        <v>1472</v>
      </c>
      <c r="D9" s="468"/>
      <c r="E9" s="468"/>
      <c r="F9" s="114"/>
      <c r="G9" s="109"/>
      <c r="H9" s="115"/>
      <c r="I9" s="469" t="s">
        <v>1471</v>
      </c>
      <c r="J9" s="115"/>
      <c r="K9" s="115"/>
      <c r="L9" s="115"/>
      <c r="M9" s="115"/>
      <c r="N9" s="114"/>
    </row>
    <row r="10" spans="1:14">
      <c r="B10" s="471" t="s">
        <v>1467</v>
      </c>
      <c r="C10" s="471"/>
      <c r="D10" s="472"/>
      <c r="E10" s="473" t="s">
        <v>1470</v>
      </c>
      <c r="F10" s="474"/>
      <c r="G10" s="105"/>
      <c r="H10" s="113"/>
      <c r="I10" s="470"/>
      <c r="J10" s="113"/>
      <c r="K10" s="113"/>
      <c r="L10" s="113"/>
      <c r="M10" s="113"/>
      <c r="N10" s="112"/>
    </row>
    <row r="11" spans="1:14">
      <c r="A11" s="109"/>
      <c r="B11" s="475"/>
      <c r="C11" s="476"/>
      <c r="D11" s="477"/>
      <c r="E11" s="111"/>
      <c r="F11" s="108"/>
      <c r="G11" s="111"/>
      <c r="H11" s="108"/>
      <c r="I11" s="108"/>
      <c r="J11" s="108"/>
      <c r="K11" s="108"/>
      <c r="L11" s="108"/>
      <c r="M11" s="108"/>
      <c r="N11" s="108"/>
    </row>
    <row r="12" spans="1:14">
      <c r="A12" s="467" t="s">
        <v>1469</v>
      </c>
      <c r="B12" s="464"/>
      <c r="C12" s="465"/>
      <c r="D12" s="466"/>
      <c r="E12" s="110"/>
      <c r="G12" s="110"/>
    </row>
    <row r="13" spans="1:14">
      <c r="A13" s="467"/>
      <c r="B13" s="464"/>
      <c r="C13" s="465"/>
      <c r="D13" s="466"/>
      <c r="E13" s="110"/>
      <c r="G13" s="110"/>
    </row>
    <row r="14" spans="1:14">
      <c r="A14" s="467"/>
      <c r="B14" s="464"/>
      <c r="C14" s="465"/>
      <c r="D14" s="466"/>
      <c r="F14" s="106"/>
      <c r="N14" s="106"/>
    </row>
    <row r="15" spans="1:14">
      <c r="A15" s="467"/>
      <c r="B15" s="464"/>
      <c r="C15" s="465"/>
      <c r="D15" s="466"/>
      <c r="F15" s="106"/>
      <c r="N15" s="106"/>
    </row>
    <row r="16" spans="1:14">
      <c r="A16" s="467"/>
      <c r="B16" s="464"/>
      <c r="C16" s="465"/>
      <c r="D16" s="466"/>
      <c r="F16" s="106"/>
      <c r="N16" s="106"/>
    </row>
    <row r="17" spans="1:14">
      <c r="A17" s="467"/>
      <c r="B17" s="464"/>
      <c r="C17" s="465"/>
      <c r="D17" s="466"/>
      <c r="F17" s="106"/>
      <c r="N17" s="106"/>
    </row>
    <row r="18" spans="1:14">
      <c r="A18" s="467"/>
      <c r="B18" s="464"/>
      <c r="C18" s="465"/>
      <c r="D18" s="466"/>
      <c r="F18" s="106"/>
      <c r="N18" s="106"/>
    </row>
    <row r="19" spans="1:14">
      <c r="A19" s="467"/>
      <c r="B19" s="464"/>
      <c r="C19" s="465"/>
      <c r="D19" s="466"/>
      <c r="F19" s="106"/>
      <c r="N19" s="106"/>
    </row>
    <row r="20" spans="1:14">
      <c r="A20" s="467"/>
      <c r="B20" s="464"/>
      <c r="C20" s="465"/>
      <c r="D20" s="466"/>
      <c r="F20" s="106"/>
      <c r="N20" s="106"/>
    </row>
    <row r="21" spans="1:14">
      <c r="A21" s="105"/>
      <c r="B21" s="461"/>
      <c r="C21" s="462"/>
      <c r="D21" s="463"/>
      <c r="E21" s="104"/>
      <c r="F21" s="103"/>
      <c r="G21" s="104"/>
      <c r="H21" s="104"/>
      <c r="I21" s="104"/>
      <c r="J21" s="104"/>
      <c r="K21" s="104"/>
      <c r="L21" s="104"/>
      <c r="M21" s="104"/>
      <c r="N21" s="103"/>
    </row>
    <row r="22" spans="1:14">
      <c r="A22" s="109"/>
      <c r="B22" s="464"/>
      <c r="C22" s="465"/>
      <c r="D22" s="466"/>
      <c r="E22" s="108"/>
      <c r="F22" s="107"/>
      <c r="N22" s="106"/>
    </row>
    <row r="23" spans="1:14">
      <c r="A23" s="467" t="s">
        <v>1468</v>
      </c>
      <c r="B23" s="464"/>
      <c r="C23" s="465"/>
      <c r="D23" s="466"/>
      <c r="F23" s="106"/>
      <c r="N23" s="106"/>
    </row>
    <row r="24" spans="1:14">
      <c r="A24" s="467"/>
      <c r="B24" s="464"/>
      <c r="C24" s="465"/>
      <c r="D24" s="466"/>
      <c r="F24" s="106"/>
      <c r="N24" s="106"/>
    </row>
    <row r="25" spans="1:14">
      <c r="A25" s="467"/>
      <c r="B25" s="464"/>
      <c r="C25" s="465"/>
      <c r="D25" s="466"/>
      <c r="F25" s="106"/>
      <c r="N25" s="106"/>
    </row>
    <row r="26" spans="1:14">
      <c r="A26" s="467"/>
      <c r="B26" s="464"/>
      <c r="C26" s="465"/>
      <c r="D26" s="466"/>
      <c r="F26" s="106"/>
      <c r="N26" s="106"/>
    </row>
    <row r="27" spans="1:14">
      <c r="A27" s="467"/>
      <c r="B27" s="464"/>
      <c r="C27" s="465"/>
      <c r="D27" s="466"/>
      <c r="F27" s="106"/>
      <c r="N27" s="106"/>
    </row>
    <row r="28" spans="1:14">
      <c r="A28" s="467"/>
      <c r="B28" s="464"/>
      <c r="C28" s="465"/>
      <c r="D28" s="466"/>
      <c r="F28" s="106"/>
      <c r="N28" s="106"/>
    </row>
    <row r="29" spans="1:14">
      <c r="A29" s="467"/>
      <c r="B29" s="464"/>
      <c r="C29" s="465"/>
      <c r="D29" s="466"/>
      <c r="F29" s="106"/>
      <c r="N29" s="106"/>
    </row>
    <row r="30" spans="1:14">
      <c r="A30" s="467"/>
      <c r="B30" s="464"/>
      <c r="C30" s="465"/>
      <c r="D30" s="466"/>
      <c r="F30" s="106"/>
      <c r="N30" s="106"/>
    </row>
    <row r="31" spans="1:14">
      <c r="A31" s="467"/>
      <c r="B31" s="464"/>
      <c r="C31" s="465"/>
      <c r="D31" s="466"/>
      <c r="F31" s="106"/>
      <c r="N31" s="106"/>
    </row>
    <row r="32" spans="1:14">
      <c r="A32" s="105"/>
      <c r="B32" s="461"/>
      <c r="C32" s="462"/>
      <c r="D32" s="463"/>
      <c r="E32" s="104"/>
      <c r="F32" s="103"/>
      <c r="G32" s="104"/>
      <c r="H32" s="104"/>
      <c r="I32" s="104"/>
      <c r="J32" s="104"/>
      <c r="K32" s="104"/>
      <c r="L32" s="104"/>
      <c r="M32" s="104"/>
      <c r="N32" s="103"/>
    </row>
    <row r="39" spans="2:2">
      <c r="B39" t="s">
        <v>1467</v>
      </c>
    </row>
    <row r="40" spans="2:2">
      <c r="B40" t="s">
        <v>1466</v>
      </c>
    </row>
    <row r="41" spans="2:2">
      <c r="B41" t="s">
        <v>1465</v>
      </c>
    </row>
    <row r="42" spans="2:2">
      <c r="B42" t="s">
        <v>1464</v>
      </c>
    </row>
    <row r="43" spans="2:2">
      <c r="B43" t="s">
        <v>1463</v>
      </c>
    </row>
    <row r="44" spans="2:2">
      <c r="B44" t="s">
        <v>1462</v>
      </c>
    </row>
  </sheetData>
  <mergeCells count="28">
    <mergeCell ref="B32:D32"/>
    <mergeCell ref="B22:D22"/>
    <mergeCell ref="A23:A31"/>
    <mergeCell ref="B23:D23"/>
    <mergeCell ref="B24:D24"/>
    <mergeCell ref="B25:D25"/>
    <mergeCell ref="B26:D26"/>
    <mergeCell ref="B27:D27"/>
    <mergeCell ref="B28:D28"/>
    <mergeCell ref="B29:D29"/>
    <mergeCell ref="B30:D30"/>
    <mergeCell ref="B31:D31"/>
    <mergeCell ref="C9:E9"/>
    <mergeCell ref="I9:I10"/>
    <mergeCell ref="B10:D10"/>
    <mergeCell ref="E10:F10"/>
    <mergeCell ref="B11:D11"/>
    <mergeCell ref="B16:D16"/>
    <mergeCell ref="A12:A20"/>
    <mergeCell ref="B12:D12"/>
    <mergeCell ref="B13:D13"/>
    <mergeCell ref="B14:D14"/>
    <mergeCell ref="B15:D15"/>
    <mergeCell ref="B21:D21"/>
    <mergeCell ref="B17:D17"/>
    <mergeCell ref="B18:D18"/>
    <mergeCell ref="B19:D19"/>
    <mergeCell ref="B20:D20"/>
  </mergeCells>
  <phoneticPr fontId="1"/>
  <dataValidations count="1">
    <dataValidation type="list" allowBlank="1" showInputMessage="1" showErrorMessage="1" sqref="B11:D32" xr:uid="{8899A1F3-5F14-4205-96B4-2D8D7DF5B9E2}">
      <formula1>$B$40:$B$44</formula1>
    </dataValidation>
  </dataValidations>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68B7-FA42-4F79-96E7-67127B1F9826}">
  <sheetPr>
    <pageSetUpPr fitToPage="1"/>
  </sheetPr>
  <dimension ref="B2:F17"/>
  <sheetViews>
    <sheetView topLeftCell="A6" zoomScale="90" zoomScaleNormal="90" workbookViewId="0">
      <selection activeCell="B10" sqref="B10"/>
    </sheetView>
  </sheetViews>
  <sheetFormatPr defaultRowHeight="13"/>
  <cols>
    <col min="1" max="1" width="9"/>
    <col min="2" max="2" width="4.6328125" customWidth="1"/>
    <col min="3" max="3" width="18.7265625" customWidth="1"/>
    <col min="4" max="4" width="62.26953125" customWidth="1"/>
    <col min="5" max="5" width="15.453125" customWidth="1"/>
    <col min="6" max="6" width="35.453125" customWidth="1"/>
  </cols>
  <sheetData>
    <row r="2" spans="2:6">
      <c r="B2" s="99"/>
      <c r="C2" s="100" t="s">
        <v>1449</v>
      </c>
      <c r="D2" s="100" t="s">
        <v>1422</v>
      </c>
      <c r="E2" s="100" t="s">
        <v>1431</v>
      </c>
      <c r="F2" s="100" t="s">
        <v>1450</v>
      </c>
    </row>
    <row r="3" spans="2:6" ht="148.5" customHeight="1">
      <c r="B3" s="96" t="s">
        <v>1420</v>
      </c>
      <c r="C3" s="97" t="s">
        <v>1433</v>
      </c>
      <c r="D3" s="98" t="s">
        <v>1432</v>
      </c>
      <c r="E3" s="97" t="s">
        <v>1447</v>
      </c>
      <c r="F3" s="98" t="s">
        <v>2476</v>
      </c>
    </row>
    <row r="4" spans="2:6" ht="20" customHeight="1">
      <c r="B4" s="96" t="s">
        <v>1421</v>
      </c>
      <c r="C4" s="97" t="s">
        <v>1459</v>
      </c>
      <c r="D4" s="97" t="s">
        <v>1460</v>
      </c>
      <c r="E4" s="97" t="s">
        <v>1447</v>
      </c>
      <c r="F4" s="478" t="s">
        <v>1453</v>
      </c>
    </row>
    <row r="5" spans="2:6" ht="26">
      <c r="B5" s="96" t="s">
        <v>1434</v>
      </c>
      <c r="C5" s="97" t="s">
        <v>1455</v>
      </c>
      <c r="D5" s="97" t="s">
        <v>2475</v>
      </c>
      <c r="E5" s="102" t="s">
        <v>1461</v>
      </c>
      <c r="F5" s="478"/>
    </row>
    <row r="6" spans="2:6" ht="47" customHeight="1">
      <c r="B6" s="96" t="s">
        <v>1437</v>
      </c>
      <c r="C6" s="97" t="s">
        <v>1435</v>
      </c>
      <c r="D6" s="98" t="s">
        <v>1436</v>
      </c>
      <c r="E6" s="98" t="s">
        <v>1447</v>
      </c>
      <c r="F6" s="478"/>
    </row>
    <row r="7" spans="2:6" ht="53.5" hidden="1" customHeight="1">
      <c r="B7" s="96" t="s">
        <v>1572</v>
      </c>
      <c r="C7" s="97" t="s">
        <v>1523</v>
      </c>
      <c r="D7" s="97" t="s">
        <v>1524</v>
      </c>
      <c r="E7" s="97" t="s">
        <v>1447</v>
      </c>
      <c r="F7" s="98" t="s">
        <v>1525</v>
      </c>
    </row>
    <row r="8" spans="2:6" ht="18" customHeight="1">
      <c r="B8" s="96" t="s">
        <v>2496</v>
      </c>
      <c r="C8" s="97" t="s">
        <v>1438</v>
      </c>
      <c r="D8" s="97" t="s">
        <v>1423</v>
      </c>
      <c r="E8" s="97" t="s">
        <v>1448</v>
      </c>
      <c r="F8" s="97"/>
    </row>
    <row r="9" spans="2:6" ht="18.5" customHeight="1">
      <c r="B9" s="96" t="s">
        <v>2497</v>
      </c>
      <c r="C9" s="97" t="s">
        <v>1439</v>
      </c>
      <c r="D9" s="97" t="s">
        <v>1424</v>
      </c>
      <c r="E9" s="97" t="s">
        <v>1447</v>
      </c>
      <c r="F9" s="97"/>
    </row>
    <row r="10" spans="2:6" ht="17" customHeight="1">
      <c r="B10" s="96" t="s">
        <v>1573</v>
      </c>
      <c r="C10" s="97" t="s">
        <v>1440</v>
      </c>
      <c r="D10" s="97" t="s">
        <v>1425</v>
      </c>
      <c r="E10" s="97" t="s">
        <v>1448</v>
      </c>
      <c r="F10" s="97"/>
    </row>
    <row r="11" spans="2:6" ht="22" customHeight="1">
      <c r="B11" s="96" t="s">
        <v>1574</v>
      </c>
      <c r="C11" s="97" t="s">
        <v>1441</v>
      </c>
      <c r="D11" s="97" t="s">
        <v>1426</v>
      </c>
      <c r="E11" s="97" t="s">
        <v>1447</v>
      </c>
      <c r="F11" s="97"/>
    </row>
    <row r="12" spans="2:6" ht="33" customHeight="1">
      <c r="B12" s="96" t="s">
        <v>1575</v>
      </c>
      <c r="C12" s="97" t="s">
        <v>1443</v>
      </c>
      <c r="D12" s="98" t="s">
        <v>1442</v>
      </c>
      <c r="E12" s="97" t="s">
        <v>1448</v>
      </c>
      <c r="F12" s="97"/>
    </row>
    <row r="13" spans="2:6" ht="53.5" customHeight="1">
      <c r="B13" s="96" t="s">
        <v>1576</v>
      </c>
      <c r="C13" s="97" t="s">
        <v>60</v>
      </c>
      <c r="D13" s="97" t="s">
        <v>1427</v>
      </c>
      <c r="E13" s="479" t="s">
        <v>1448</v>
      </c>
      <c r="F13" s="478" t="s">
        <v>2477</v>
      </c>
    </row>
    <row r="14" spans="2:6" ht="54.5" customHeight="1">
      <c r="B14" s="96" t="s">
        <v>1577</v>
      </c>
      <c r="C14" s="97" t="s">
        <v>1444</v>
      </c>
      <c r="D14" s="97" t="s">
        <v>1428</v>
      </c>
      <c r="E14" s="479"/>
      <c r="F14" s="479"/>
    </row>
    <row r="15" spans="2:6" ht="51.5" customHeight="1">
      <c r="B15" s="96" t="s">
        <v>1578</v>
      </c>
      <c r="C15" s="97" t="s">
        <v>1445</v>
      </c>
      <c r="D15" s="97" t="s">
        <v>1429</v>
      </c>
      <c r="E15" s="479"/>
      <c r="F15" s="479"/>
    </row>
    <row r="16" spans="2:6" ht="39.5" customHeight="1">
      <c r="B16" s="96" t="s">
        <v>1579</v>
      </c>
      <c r="C16" s="97" t="s">
        <v>1446</v>
      </c>
      <c r="D16" s="98" t="s">
        <v>2488</v>
      </c>
      <c r="E16" s="97" t="s">
        <v>1448</v>
      </c>
      <c r="F16" s="97"/>
    </row>
    <row r="17" spans="2:6" ht="25" customHeight="1">
      <c r="B17" s="96" t="s">
        <v>1580</v>
      </c>
      <c r="C17" s="97" t="s">
        <v>122</v>
      </c>
      <c r="D17" s="97" t="s">
        <v>1430</v>
      </c>
      <c r="E17" s="97" t="s">
        <v>1447</v>
      </c>
      <c r="F17" s="97"/>
    </row>
  </sheetData>
  <mergeCells count="3">
    <mergeCell ref="F13:F15"/>
    <mergeCell ref="E13:E15"/>
    <mergeCell ref="F4:F6"/>
  </mergeCells>
  <phoneticPr fontId="1"/>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59</vt:i4>
      </vt:variant>
    </vt:vector>
  </HeadingPairs>
  <TitlesOfParts>
    <vt:vector size="70" baseType="lpstr">
      <vt:lpstr>①基本情報</vt:lpstr>
      <vt:lpstr>②名簿記載例 </vt:lpstr>
      <vt:lpstr>③職員名簿</vt:lpstr>
      <vt:lpstr>④算出内訳表</vt:lpstr>
      <vt:lpstr>⑤申請書・⑥概算請求書</vt:lpstr>
      <vt:lpstr>リスト</vt:lpstr>
      <vt:lpstr>補助金用基本データ</vt:lpstr>
      <vt:lpstr>修正等箇所</vt:lpstr>
      <vt:lpstr>カメラ1</vt:lpstr>
      <vt:lpstr>カメラ2</vt:lpstr>
      <vt:lpstr>園名突合</vt:lpstr>
      <vt:lpstr>①基本情報!Print_Area</vt:lpstr>
      <vt:lpstr>'②名簿記載例 '!Print_Area</vt:lpstr>
      <vt:lpstr>③職員名簿!Print_Area</vt:lpstr>
      <vt:lpstr>④算出内訳表!Print_Area</vt:lpstr>
      <vt:lpstr>⑤申請書・⑥概算請求書!Print_Area</vt:lpstr>
      <vt:lpstr>修正等箇所!Print_Area</vt:lpstr>
      <vt:lpstr>補助金用基本データ!Print_Area</vt:lpstr>
      <vt:lpstr>③職員名簿!Print_Titles</vt:lpstr>
      <vt:lpstr>稲毛区</vt:lpstr>
      <vt:lpstr>稲毛区企業主導型</vt:lpstr>
      <vt:lpstr>稲毛区給付型幼稚園</vt:lpstr>
      <vt:lpstr>稲毛区事業所内保育事業</vt:lpstr>
      <vt:lpstr>稲毛区小規模保育事業</vt:lpstr>
      <vt:lpstr>稲毛区保育ルーム</vt:lpstr>
      <vt:lpstr>稲毛区保育園</vt:lpstr>
      <vt:lpstr>稲毛区幼稚園型認定こども園</vt:lpstr>
      <vt:lpstr>稲毛区幼保連携型認定こども園</vt:lpstr>
      <vt:lpstr>花見川区</vt:lpstr>
      <vt:lpstr>花見川区企業主導型</vt:lpstr>
      <vt:lpstr>花見川区給付型幼稚園</vt:lpstr>
      <vt:lpstr>花見川区居宅訪問型保育事業</vt:lpstr>
      <vt:lpstr>花見川区事業所内保育事業</vt:lpstr>
      <vt:lpstr>花見川区小規模保育事業</vt:lpstr>
      <vt:lpstr>花見川区保育ルーム</vt:lpstr>
      <vt:lpstr>花見川区保育園</vt:lpstr>
      <vt:lpstr>花見川区幼稚園型認定こども園</vt:lpstr>
      <vt:lpstr>若葉区</vt:lpstr>
      <vt:lpstr>若葉区家庭的保育事業</vt:lpstr>
      <vt:lpstr>若葉区給付型幼稚園</vt:lpstr>
      <vt:lpstr>若葉区小規模保育事業</vt:lpstr>
      <vt:lpstr>若葉区保育園</vt:lpstr>
      <vt:lpstr>若葉区幼稚園型認定こども園</vt:lpstr>
      <vt:lpstr>中央区</vt:lpstr>
      <vt:lpstr>中央区家庭的保育事業</vt:lpstr>
      <vt:lpstr>中央区企業主導型</vt:lpstr>
      <vt:lpstr>中央区居宅訪問型保育事業</vt:lpstr>
      <vt:lpstr>中央区事業所内保育事業</vt:lpstr>
      <vt:lpstr>中央区小規模保育事業</vt:lpstr>
      <vt:lpstr>中央区保育ルーム</vt:lpstr>
      <vt:lpstr>中央区保育園</vt:lpstr>
      <vt:lpstr>中央区幼稚園型認定こども園</vt:lpstr>
      <vt:lpstr>中央区幼保連携型認定こども園</vt:lpstr>
      <vt:lpstr>美浜区</vt:lpstr>
      <vt:lpstr>美浜区家庭的保育事業</vt:lpstr>
      <vt:lpstr>美浜区企業主導型</vt:lpstr>
      <vt:lpstr>美浜区事業所内保育事業</vt:lpstr>
      <vt:lpstr>美浜区小規模保育事業</vt:lpstr>
      <vt:lpstr>美浜区保育ルーム</vt:lpstr>
      <vt:lpstr>美浜区保育園</vt:lpstr>
      <vt:lpstr>美浜区幼稚園型認定こども園</vt:lpstr>
      <vt:lpstr>美浜区幼保連携型認定こども園</vt:lpstr>
      <vt:lpstr>緑区</vt:lpstr>
      <vt:lpstr>緑区家庭的保育事業</vt:lpstr>
      <vt:lpstr>緑区企業主導型</vt:lpstr>
      <vt:lpstr>緑区事業所内保育事業</vt:lpstr>
      <vt:lpstr>緑区小規模保育事業</vt:lpstr>
      <vt:lpstr>緑区地方裁量型認定こども園</vt:lpstr>
      <vt:lpstr>緑区保育ルーム</vt:lpstr>
      <vt:lpstr>緑区保育園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白壁　知義</dc:creator>
  <cp:lastModifiedBy>中田　俊平</cp:lastModifiedBy>
  <cp:lastPrinted>2025-05-08T11:25:46Z</cp:lastPrinted>
  <dcterms:created xsi:type="dcterms:W3CDTF">2015-09-03T00:56:59Z</dcterms:created>
  <dcterms:modified xsi:type="dcterms:W3CDTF">2025-05-09T07:41:14Z</dcterms:modified>
</cp:coreProperties>
</file>