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h5-v00n-hfls01\f18202000_こども未来局幼児教育・保育部幼保運営課\08_助成第一班\200_補助金一覧\264_給与改善\20_補助金交付\R08(2026)年度\01_当初交付\01_園に送付\01_保育園等\"/>
    </mc:Choice>
  </mc:AlternateContent>
  <xr:revisionPtr revIDLastSave="0" documentId="13_ncr:1_{CC06DAB2-4806-4919-BD16-ECD0821539C9}" xr6:coauthVersionLast="47" xr6:coauthVersionMax="47" xr10:uidLastSave="{00000000-0000-0000-0000-000000000000}"/>
  <workbookProtection workbookAlgorithmName="SHA-512" workbookHashValue="T8hGk64a+Omq/CI76y448nXfVq2sNzrZ+wtK0L+F8yTCGL+YGx+2YRSO+QHViFchjr6OMltjPFvsjvCutES3uA==" workbookSaltValue="m2SaCt4hyOxRTL4UWWc9Tw==" workbookSpinCount="100000" lockStructure="1"/>
  <bookViews>
    <workbookView xWindow="19090" yWindow="-110" windowWidth="19420" windowHeight="10300" firstSheet="4" activeTab="4" xr2:uid="{00000000-000D-0000-FFFF-FFFF00000000}"/>
  </bookViews>
  <sheets>
    <sheet name="リスト" sheetId="93" state="hidden" r:id="rId1"/>
    <sheet name="補助金用基本データ" sheetId="92" state="hidden" r:id="rId2"/>
    <sheet name="カメラ1" sheetId="89" state="hidden" r:id="rId3"/>
    <sheet name="←非表示" sheetId="96" state="hidden" r:id="rId4"/>
    <sheet name="【重要】送付前確認シート" sheetId="98" r:id="rId5"/>
    <sheet name="①基本情報" sheetId="86" r:id="rId6"/>
    <sheet name="②名簿記載例" sheetId="97" r:id="rId7"/>
    <sheet name="③職員名簿" sheetId="60" r:id="rId8"/>
    <sheet name="④算出内訳表" sheetId="87" r:id="rId9"/>
    <sheet name="⑤申請書・⑥概算請求書" sheetId="90" r:id="rId10"/>
  </sheets>
  <definedNames>
    <definedName name="__xlnm.Print_Area_1">"給付"</definedName>
    <definedName name="_xlnm._FilterDatabase" localSheetId="7" hidden="1">③職員名簿!$AK$4:$AL$136</definedName>
    <definedName name="_xlnm._FilterDatabase" localSheetId="1" hidden="1">補助金用基本データ!$B$4:$X$348</definedName>
    <definedName name="_Order1" hidden="1">0</definedName>
    <definedName name="aaa"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5" hidden="1">{"'フローチャート'!$A$1:$AO$191"}</definedName>
    <definedName name="b" localSheetId="9" hidden="1">{"'フローチャート'!$A$1:$AO$191"}</definedName>
    <definedName name="b" hidden="1">{"'フローチャート'!$A$1:$AO$191"}</definedName>
    <definedName name="bb" localSheetId="5" hidden="1">{"'フローチャート'!$A$1:$AO$191"}</definedName>
    <definedName name="bb" localSheetId="9" hidden="1">{"'フローチャート'!$A$1:$AO$191"}</definedName>
    <definedName name="bb" hidden="1">{"'フローチャート'!$A$1:$AO$191"}</definedName>
    <definedName name="H" localSheetId="5" hidden="1">{"'フローチャート'!$A$1:$AO$191"}</definedName>
    <definedName name="H" localSheetId="9" hidden="1">{"'フローチャート'!$A$1:$AO$191"}</definedName>
    <definedName name="H" hidden="1">{"'フローチャート'!$A$1:$AO$191"}</definedName>
    <definedName name="HTML_CodePage" hidden="1">932</definedName>
    <definedName name="HTML_Control" localSheetId="5" hidden="1">{"'フローチャート'!$A$1:$AO$191"}</definedName>
    <definedName name="HTML_Control" localSheetId="9"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5" hidden="1">{"'フローチャート'!$A$1:$AO$191"}</definedName>
    <definedName name="I" localSheetId="9" hidden="1">{"'フローチャート'!$A$1:$AO$191"}</definedName>
    <definedName name="I" hidden="1">{"'フローチャート'!$A$1:$AO$191"}</definedName>
    <definedName name="nn" localSheetId="5" hidden="1">{"'フローチャート'!$A$1:$AO$191"}</definedName>
    <definedName name="nn" localSheetId="9" hidden="1">{"'フローチャート'!$A$1:$AO$191"}</definedName>
    <definedName name="nn" hidden="1">{"'フローチャート'!$A$1:$AO$191"}</definedName>
    <definedName name="_xlnm.Print_Area" localSheetId="5">①基本情報!$A$1:$S$31</definedName>
    <definedName name="_xlnm.Print_Area" localSheetId="6">②名簿記載例!$A$1:$AK$56</definedName>
    <definedName name="_xlnm.Print_Area" localSheetId="7">③職員名簿!$A$1:$Y$110</definedName>
    <definedName name="_xlnm.Print_Area" localSheetId="8">④算出内訳表!$A$1:$I$21</definedName>
    <definedName name="_xlnm.Print_Area" localSheetId="9">⑤申請書・⑥概算請求書!$A$1:$S$47</definedName>
    <definedName name="_xlnm.Print_Area" localSheetId="1">補助金用基本データ!$C$2:$R$326</definedName>
    <definedName name="_xlnm.Print_Titles" localSheetId="7">③職員名簿!$4:$10</definedName>
    <definedName name="q" localSheetId="5" hidden="1">{"'フローチャート'!$A$1:$AO$191"}</definedName>
    <definedName name="q" localSheetId="9" hidden="1">{"'フローチャート'!$A$1:$AO$191"}</definedName>
    <definedName name="q" hidden="1">{"'フローチャート'!$A$1:$AO$191"}</definedName>
    <definedName name="t" localSheetId="5" hidden="1">{"'フローチャート'!$A$1:$AO$191"}</definedName>
    <definedName name="t" localSheetId="9" hidden="1">{"'フローチャート'!$A$1:$AO$191"}</definedName>
    <definedName name="t" hidden="1">{"'フローチャート'!$A$1:$AO$191"}</definedName>
    <definedName name="wrn.世田谷ＤＢ設計書."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1" hidden="1">補助金用基本データ!$B$4:$C$4</definedName>
    <definedName name="Z_0855E9E5_5778_4DA3_8566_1EDF1D49F0DC_.wvu.PrintArea" localSheetId="1" hidden="1">補助金用基本データ!$C$2:$C$317</definedName>
    <definedName name="Z_1AC469FC_9911_4D59_8A70_26B86DEBD0C8_.wvu.FilterData" localSheetId="1" hidden="1">補助金用基本データ!$B$4:$C$4</definedName>
    <definedName name="Z_1AC469FC_9911_4D59_8A70_26B86DEBD0C8_.wvu.PrintArea" localSheetId="1" hidden="1">補助金用基本データ!$C$2:$C$317</definedName>
    <definedName name="Z_43EEB976_53CC_4F7E_88D7_7B815759E49E_.wvu.FilterData" localSheetId="1" hidden="1">補助金用基本データ!$B$4:$C$4</definedName>
    <definedName name="Z_43EEB976_53CC_4F7E_88D7_7B815759E49E_.wvu.PrintArea" localSheetId="1" hidden="1">補助金用基本データ!$C$2:$C$317</definedName>
    <definedName name="Z_81DDB82F_42B8_430D_91D8_AC37557CDF48_.wvu.FilterData" localSheetId="1" hidden="1">補助金用基本データ!$B$4:$C$4</definedName>
    <definedName name="Z_81DDB82F_42B8_430D_91D8_AC37557CDF48_.wvu.PrintArea" localSheetId="1" hidden="1">補助金用基本データ!$C$2:$C$317</definedName>
    <definedName name="ｚｚ" localSheetId="5" hidden="1">{"'Sheet1'!$A$1:$I$163"}</definedName>
    <definedName name="ｚｚ" localSheetId="9" hidden="1">{"'Sheet1'!$A$1:$I$163"}</definedName>
    <definedName name="ｚｚ" hidden="1">{"'Sheet1'!$A$1:$I$163"}</definedName>
    <definedName name="あああ" localSheetId="5"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9"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localSheetId="5" hidden="1">{"'フローチャート'!$A$1:$AO$191"}</definedName>
    <definedName name="え" localSheetId="9" hidden="1">{"'フローチャート'!$A$1:$AO$191"}</definedName>
    <definedName name="え" hidden="1">{"'フローチャート'!$A$1:$AO$191"}</definedName>
    <definedName name="えっｄ" localSheetId="5" hidden="1">{"'Sheet1'!$A$1:$I$163"}</definedName>
    <definedName name="えっｄ" localSheetId="9" hidden="1">{"'Sheet1'!$A$1:$I$163"}</definedName>
    <definedName name="えっｄ" hidden="1">{"'Sheet1'!$A$1:$I$163"}</definedName>
    <definedName name="稲毛区">リスト!$AA$5:$AL$5</definedName>
    <definedName name="稲毛区企業主導型">リスト!$AK$6:$AK$10</definedName>
    <definedName name="稲毛区給付型幼稚園">リスト!$AF$6</definedName>
    <definedName name="稲毛区事業所内保育事業">リスト!$AH$6:$AH$12</definedName>
    <definedName name="稲毛区小規模保育事業">リスト!$AG$6:$AG$13</definedName>
    <definedName name="稲毛区保育ルーム">リスト!$AL$6:$AL$7</definedName>
    <definedName name="稲毛区保育園">リスト!$AA$6:$AA$35</definedName>
    <definedName name="稲毛区役所" localSheetId="5" hidden="1">{"'Sheet1'!$A$1:$I$163"}</definedName>
    <definedName name="稲毛区役所" localSheetId="9" hidden="1">{"'Sheet1'!$A$1:$I$163"}</definedName>
    <definedName name="稲毛区役所" hidden="1">{"'Sheet1'!$A$1:$I$163"}</definedName>
    <definedName name="稲毛区幼稚園型認定こども園">リスト!$AC$6:$AC$9</definedName>
    <definedName name="稲毛区幼保連携型認定こども園">リスト!$AB$6</definedName>
    <definedName name="花見川区">リスト!$N$5:$Y$5</definedName>
    <definedName name="花見川区企業主導型">リスト!$X$6</definedName>
    <definedName name="花見川区給付型幼稚園">リスト!$S$6</definedName>
    <definedName name="花見川区居宅訪問型保育事業">リスト!$W$6</definedName>
    <definedName name="花見川区事業所内保育事業">リスト!$U$6:$U$8</definedName>
    <definedName name="花見川区小規模保育事業">リスト!$T$6:$T$23</definedName>
    <definedName name="花見川区保育ルーム">リスト!$Y$6</definedName>
    <definedName name="花見川区保育園">リスト!$N$6:$N$38</definedName>
    <definedName name="花見川区幼稚園型認定こども園">リスト!$P$6:$P$10</definedName>
    <definedName name="研修サーバ" localSheetId="5" hidden="1">{"'フローチャート'!$A$1:$AO$191"}</definedName>
    <definedName name="研修サーバ" localSheetId="9" hidden="1">{"'フローチャート'!$A$1:$AO$191"}</definedName>
    <definedName name="研修サーバ" hidden="1">{"'フローチャート'!$A$1:$AO$191"}</definedName>
    <definedName name="若葉区">リスト!$AN$5:$AY$5</definedName>
    <definedName name="若葉区家庭的保育事業">リスト!$AV$6:$AV$11</definedName>
    <definedName name="若葉区給付型幼稚園">リスト!$AS$6:$AS$45</definedName>
    <definedName name="若葉区小規模保育事業">リスト!$AT$6:$AT$14</definedName>
    <definedName name="若葉区保育園">リスト!$AN$6:$AN$27</definedName>
    <definedName name="若葉区幼稚園型認定こども園">リスト!$AP$6:$AP$8</definedName>
    <definedName name="中央区">リスト!$A$5:$L$5</definedName>
    <definedName name="中央区家庭的保育事業">リスト!$I$6:$I$8</definedName>
    <definedName name="中央区企業主導型">リスト!$K$6:$K$10</definedName>
    <definedName name="中央区居宅訪問型保育事業">リスト!$J$6</definedName>
    <definedName name="中央区事業所内保育事業">リスト!$H$6:$H$13</definedName>
    <definedName name="中央区小規模保育事業">リスト!$G$6:$G$25</definedName>
    <definedName name="中央区保育ルーム">リスト!$L$6</definedName>
    <definedName name="中央区保育園">リスト!$A$6:$A$52</definedName>
    <definedName name="中央区幼稚園型認定こども園">リスト!$C$6:$C$17</definedName>
    <definedName name="中央区幼保連携型認定こども園">リスト!$B$6:$B$9</definedName>
    <definedName name="美浜区">リスト!$BN$5:$BY$5</definedName>
    <definedName name="美浜区家庭的保育事業">リスト!$BV$6:$BV$8</definedName>
    <definedName name="美浜区企業主導型">リスト!$BX$6</definedName>
    <definedName name="美浜区事業所内保育事業">リスト!$BU$6:$BU$9</definedName>
    <definedName name="美浜区小規模保育事業">リスト!$BT$6:$BT$13</definedName>
    <definedName name="美浜区保育ルーム">リスト!$BY$6</definedName>
    <definedName name="美浜区保育園">リスト!$BN$6:$BN$38</definedName>
    <definedName name="美浜区幼稚園型認定こども園">リスト!$BP$6:$BP$12</definedName>
    <definedName name="美浜区幼保連携型認定こども園">リスト!$BO$6:$BO$8</definedName>
    <definedName name="緑区">リスト!$BA$5:$BL$5</definedName>
    <definedName name="緑区家庭的保育事業">リスト!$BI$8</definedName>
    <definedName name="緑区企業主導型">リスト!$BK$6</definedName>
    <definedName name="緑区事業所内保育事業">リスト!$BH$6:$BH$11</definedName>
    <definedName name="緑区小規模保育事業">リスト!$BG$6:$BG$10</definedName>
    <definedName name="緑区地方裁量型認定こども園">リスト!$BE$6</definedName>
    <definedName name="緑区保育ルーム">リスト!$BL$6</definedName>
    <definedName name="緑区保育園">リスト!$BA$6:$BA$41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86" l="1"/>
  <c r="Q5" i="86" s="1"/>
  <c r="S56" i="60"/>
  <c r="E8" i="98"/>
  <c r="E7" i="98"/>
  <c r="E5" i="98"/>
  <c r="E9" i="98"/>
  <c r="T12" i="60" l="1"/>
  <c r="T13" i="60"/>
  <c r="T14" i="60"/>
  <c r="T15" i="60"/>
  <c r="T16" i="60"/>
  <c r="T17" i="60"/>
  <c r="T18" i="60"/>
  <c r="T19" i="60"/>
  <c r="T20" i="60"/>
  <c r="T21" i="60"/>
  <c r="T22" i="60"/>
  <c r="T23" i="60"/>
  <c r="T24" i="60"/>
  <c r="T25" i="60"/>
  <c r="T26" i="60"/>
  <c r="T27" i="60"/>
  <c r="T28" i="60"/>
  <c r="T29" i="60"/>
  <c r="T30" i="60"/>
  <c r="T31" i="60"/>
  <c r="T32" i="60"/>
  <c r="T33" i="60"/>
  <c r="T34" i="60"/>
  <c r="T35" i="60"/>
  <c r="T36" i="60"/>
  <c r="T37" i="60"/>
  <c r="T38" i="60"/>
  <c r="T39" i="60"/>
  <c r="T40" i="60"/>
  <c r="T41" i="60"/>
  <c r="T42" i="60"/>
  <c r="T43" i="60"/>
  <c r="T44" i="60"/>
  <c r="T45" i="60"/>
  <c r="T46" i="60"/>
  <c r="T47" i="60"/>
  <c r="T48" i="60"/>
  <c r="T49" i="60"/>
  <c r="T50" i="60"/>
  <c r="T51" i="60"/>
  <c r="T52" i="60"/>
  <c r="T53" i="60"/>
  <c r="T54" i="60"/>
  <c r="T55" i="60"/>
  <c r="T56" i="60"/>
  <c r="T57" i="60"/>
  <c r="T58" i="60"/>
  <c r="T59" i="60"/>
  <c r="T60" i="60"/>
  <c r="T61" i="60"/>
  <c r="T62" i="60"/>
  <c r="T63" i="60"/>
  <c r="T64" i="60"/>
  <c r="T65" i="60"/>
  <c r="T66" i="60"/>
  <c r="T67" i="60"/>
  <c r="T68" i="60"/>
  <c r="T69" i="60"/>
  <c r="T70" i="60"/>
  <c r="T71" i="60"/>
  <c r="T72" i="60"/>
  <c r="T73" i="60"/>
  <c r="T74" i="60"/>
  <c r="T75" i="60"/>
  <c r="T76" i="60"/>
  <c r="T77" i="60"/>
  <c r="T78" i="60"/>
  <c r="T79" i="60"/>
  <c r="T80" i="60"/>
  <c r="T81" i="60"/>
  <c r="T82" i="60"/>
  <c r="T83" i="60"/>
  <c r="T84" i="60"/>
  <c r="T85" i="60"/>
  <c r="T86" i="60"/>
  <c r="T87" i="60"/>
  <c r="T88" i="60"/>
  <c r="T89" i="60"/>
  <c r="T90" i="60"/>
  <c r="T91" i="60"/>
  <c r="T92" i="60"/>
  <c r="T93" i="60"/>
  <c r="T94" i="60"/>
  <c r="T95" i="60"/>
  <c r="T96" i="60"/>
  <c r="T97" i="60"/>
  <c r="T98" i="60"/>
  <c r="T99" i="60"/>
  <c r="T100" i="60"/>
  <c r="T11" i="60"/>
  <c r="D13" i="60" l="1"/>
  <c r="V13" i="60" s="1"/>
  <c r="X13" i="60" s="1"/>
  <c r="S13" i="60"/>
  <c r="U13" i="60"/>
  <c r="D14" i="60"/>
  <c r="V14" i="60" s="1"/>
  <c r="X14" i="60" s="1"/>
  <c r="S14" i="60"/>
  <c r="U14" i="60"/>
  <c r="D15" i="60"/>
  <c r="V15" i="60" s="1"/>
  <c r="X15" i="60" s="1"/>
  <c r="S15" i="60"/>
  <c r="U15" i="60"/>
  <c r="D16" i="60"/>
  <c r="V16" i="60" s="1"/>
  <c r="X16" i="60" s="1"/>
  <c r="S16" i="60"/>
  <c r="U16" i="60"/>
  <c r="D17" i="60"/>
  <c r="V17" i="60" s="1"/>
  <c r="X17" i="60" s="1"/>
  <c r="S17" i="60"/>
  <c r="U17" i="60"/>
  <c r="D18" i="60"/>
  <c r="V18" i="60" s="1"/>
  <c r="X18" i="60" s="1"/>
  <c r="S18" i="60"/>
  <c r="U18" i="60"/>
  <c r="D19" i="60"/>
  <c r="V19" i="60" s="1"/>
  <c r="X19" i="60" s="1"/>
  <c r="S19" i="60"/>
  <c r="U19" i="60"/>
  <c r="D20" i="60"/>
  <c r="V20" i="60" s="1"/>
  <c r="X20" i="60" s="1"/>
  <c r="S20" i="60"/>
  <c r="U20" i="60"/>
  <c r="D21" i="60"/>
  <c r="V21" i="60" s="1"/>
  <c r="X21" i="60" s="1"/>
  <c r="S21" i="60"/>
  <c r="U21" i="60"/>
  <c r="D22" i="60"/>
  <c r="V22" i="60" s="1"/>
  <c r="X22" i="60" s="1"/>
  <c r="S22" i="60"/>
  <c r="U22" i="60"/>
  <c r="D23" i="60"/>
  <c r="V23" i="60" s="1"/>
  <c r="X23" i="60" s="1"/>
  <c r="S23" i="60"/>
  <c r="U23" i="60"/>
  <c r="D24" i="60"/>
  <c r="V24" i="60" s="1"/>
  <c r="X24" i="60" s="1"/>
  <c r="S24" i="60"/>
  <c r="U24" i="60"/>
  <c r="D25" i="60"/>
  <c r="V25" i="60" s="1"/>
  <c r="X25" i="60" s="1"/>
  <c r="S25" i="60"/>
  <c r="U25" i="60"/>
  <c r="D26" i="60"/>
  <c r="V26" i="60" s="1"/>
  <c r="X26" i="60" s="1"/>
  <c r="S26" i="60"/>
  <c r="U26" i="60"/>
  <c r="D27" i="60"/>
  <c r="V27" i="60" s="1"/>
  <c r="X27" i="60" s="1"/>
  <c r="S27" i="60"/>
  <c r="U27" i="60"/>
  <c r="D28" i="60"/>
  <c r="V28" i="60" s="1"/>
  <c r="X28" i="60" s="1"/>
  <c r="S28" i="60"/>
  <c r="U28" i="60"/>
  <c r="D29" i="60"/>
  <c r="V29" i="60" s="1"/>
  <c r="X29" i="60" s="1"/>
  <c r="S29" i="60"/>
  <c r="U29" i="60"/>
  <c r="D30" i="60"/>
  <c r="V30" i="60" s="1"/>
  <c r="X30" i="60" s="1"/>
  <c r="S30" i="60"/>
  <c r="U30" i="60"/>
  <c r="D31" i="60"/>
  <c r="V31" i="60" s="1"/>
  <c r="X31" i="60" s="1"/>
  <c r="S31" i="60"/>
  <c r="U31" i="60"/>
  <c r="D32" i="60"/>
  <c r="V32" i="60" s="1"/>
  <c r="X32" i="60" s="1"/>
  <c r="S32" i="60"/>
  <c r="U32" i="60"/>
  <c r="D33" i="60"/>
  <c r="V33" i="60" s="1"/>
  <c r="X33" i="60" s="1"/>
  <c r="S33" i="60"/>
  <c r="U33" i="60"/>
  <c r="D34" i="60"/>
  <c r="V34" i="60" s="1"/>
  <c r="X34" i="60" s="1"/>
  <c r="S34" i="60"/>
  <c r="U34" i="60"/>
  <c r="D35" i="60"/>
  <c r="V35" i="60" s="1"/>
  <c r="X35" i="60" s="1"/>
  <c r="S35" i="60"/>
  <c r="U35" i="60"/>
  <c r="D36" i="60"/>
  <c r="V36" i="60" s="1"/>
  <c r="X36" i="60" s="1"/>
  <c r="S36" i="60"/>
  <c r="U36" i="60"/>
  <c r="D37" i="60"/>
  <c r="V37" i="60" s="1"/>
  <c r="X37" i="60" s="1"/>
  <c r="S37" i="60"/>
  <c r="U37" i="60"/>
  <c r="D38" i="60"/>
  <c r="V38" i="60" s="1"/>
  <c r="X38" i="60" s="1"/>
  <c r="S38" i="60"/>
  <c r="U38" i="60"/>
  <c r="D39" i="60"/>
  <c r="V39" i="60" s="1"/>
  <c r="X39" i="60" s="1"/>
  <c r="S39" i="60"/>
  <c r="U39" i="60"/>
  <c r="D40" i="60"/>
  <c r="V40" i="60" s="1"/>
  <c r="X40" i="60" s="1"/>
  <c r="S40" i="60"/>
  <c r="U40" i="60"/>
  <c r="D41" i="60"/>
  <c r="V41" i="60" s="1"/>
  <c r="X41" i="60" s="1"/>
  <c r="S41" i="60"/>
  <c r="U41" i="60"/>
  <c r="D42" i="60"/>
  <c r="V42" i="60" s="1"/>
  <c r="X42" i="60" s="1"/>
  <c r="S42" i="60"/>
  <c r="U42" i="60"/>
  <c r="D43" i="60"/>
  <c r="V43" i="60" s="1"/>
  <c r="X43" i="60" s="1"/>
  <c r="S43" i="60"/>
  <c r="U43" i="60"/>
  <c r="D44" i="60"/>
  <c r="V44" i="60" s="1"/>
  <c r="X44" i="60" s="1"/>
  <c r="S44" i="60"/>
  <c r="U44" i="60"/>
  <c r="D45" i="60"/>
  <c r="V45" i="60" s="1"/>
  <c r="X45" i="60" s="1"/>
  <c r="S45" i="60"/>
  <c r="U45" i="60"/>
  <c r="D46" i="60"/>
  <c r="V46" i="60" s="1"/>
  <c r="X46" i="60" s="1"/>
  <c r="S46" i="60"/>
  <c r="U46" i="60"/>
  <c r="D47" i="60"/>
  <c r="V47" i="60" s="1"/>
  <c r="X47" i="60" s="1"/>
  <c r="S47" i="60"/>
  <c r="U47" i="60"/>
  <c r="D48" i="60"/>
  <c r="V48" i="60" s="1"/>
  <c r="X48" i="60" s="1"/>
  <c r="S48" i="60"/>
  <c r="U48" i="60"/>
  <c r="AL48" i="60"/>
  <c r="D49" i="60"/>
  <c r="V49" i="60" s="1"/>
  <c r="X49" i="60" s="1"/>
  <c r="S49" i="60"/>
  <c r="U49" i="60"/>
  <c r="AL49" i="60"/>
  <c r="D50" i="60"/>
  <c r="V50" i="60" s="1"/>
  <c r="X50" i="60" s="1"/>
  <c r="S50" i="60"/>
  <c r="U50" i="60"/>
  <c r="AL50" i="60"/>
  <c r="D51" i="60"/>
  <c r="V51" i="60" s="1"/>
  <c r="X51" i="60" s="1"/>
  <c r="S51" i="60"/>
  <c r="U51" i="60"/>
  <c r="AL51" i="60"/>
  <c r="D52" i="60"/>
  <c r="V52" i="60" s="1"/>
  <c r="X52" i="60" s="1"/>
  <c r="S52" i="60"/>
  <c r="U52" i="60"/>
  <c r="AL52" i="60"/>
  <c r="D53" i="60"/>
  <c r="V53" i="60" s="1"/>
  <c r="X53" i="60" s="1"/>
  <c r="S53" i="60"/>
  <c r="U53" i="60"/>
  <c r="AL53" i="60"/>
  <c r="D54" i="60"/>
  <c r="V54" i="60" s="1"/>
  <c r="X54" i="60" s="1"/>
  <c r="S54" i="60"/>
  <c r="U54" i="60"/>
  <c r="AL54" i="60"/>
  <c r="D55" i="60"/>
  <c r="V55" i="60" s="1"/>
  <c r="X55" i="60" s="1"/>
  <c r="S55" i="60"/>
  <c r="U55" i="60"/>
  <c r="AL55" i="60"/>
  <c r="D56" i="60"/>
  <c r="V56" i="60" s="1"/>
  <c r="X56" i="60" s="1"/>
  <c r="U56" i="60"/>
  <c r="AL56" i="60"/>
  <c r="D57" i="60"/>
  <c r="V57" i="60" s="1"/>
  <c r="X57" i="60" s="1"/>
  <c r="AA57" i="60" s="1"/>
  <c r="AP57" i="60" s="1"/>
  <c r="R57" i="60"/>
  <c r="S57" i="60"/>
  <c r="U57" i="60"/>
  <c r="AL57" i="60"/>
  <c r="D58" i="60"/>
  <c r="V58" i="60" s="1"/>
  <c r="R58" i="60"/>
  <c r="S58" i="60"/>
  <c r="U58" i="60"/>
  <c r="AL58" i="60"/>
  <c r="D59" i="60"/>
  <c r="R59" i="60"/>
  <c r="S59" i="60"/>
  <c r="U59" i="60"/>
  <c r="V59" i="60"/>
  <c r="X59" i="60" s="1"/>
  <c r="AB59" i="60" s="1"/>
  <c r="AQ59" i="60" s="1"/>
  <c r="AL59" i="60"/>
  <c r="D60" i="60"/>
  <c r="V60" i="60" s="1"/>
  <c r="R60" i="60"/>
  <c r="S60" i="60"/>
  <c r="U60" i="60"/>
  <c r="AL60" i="60"/>
  <c r="D61" i="60"/>
  <c r="V61" i="60" s="1"/>
  <c r="X61" i="60" s="1"/>
  <c r="R61" i="60"/>
  <c r="S61" i="60"/>
  <c r="U61" i="60"/>
  <c r="AL61" i="60"/>
  <c r="D62" i="60"/>
  <c r="V62" i="60" s="1"/>
  <c r="R62" i="60"/>
  <c r="S62" i="60"/>
  <c r="U62" i="60"/>
  <c r="AL62" i="60"/>
  <c r="D63" i="60"/>
  <c r="V63" i="60" s="1"/>
  <c r="X63" i="60" s="1"/>
  <c r="AG63" i="60" s="1"/>
  <c r="AV63" i="60" s="1"/>
  <c r="R63" i="60"/>
  <c r="S63" i="60"/>
  <c r="U63" i="60"/>
  <c r="AL63" i="60"/>
  <c r="D64" i="60"/>
  <c r="V64" i="60" s="1"/>
  <c r="X64" i="60" s="1"/>
  <c r="R64" i="60"/>
  <c r="S64" i="60"/>
  <c r="U64" i="60"/>
  <c r="AL64" i="60"/>
  <c r="D65" i="60"/>
  <c r="V65" i="60" s="1"/>
  <c r="X65" i="60" s="1"/>
  <c r="AC65" i="60" s="1"/>
  <c r="AR65" i="60" s="1"/>
  <c r="R65" i="60"/>
  <c r="S65" i="60"/>
  <c r="U65" i="60"/>
  <c r="AL65" i="60"/>
  <c r="D66" i="60"/>
  <c r="V66" i="60" s="1"/>
  <c r="X66" i="60" s="1"/>
  <c r="AG66" i="60" s="1"/>
  <c r="AV66" i="60" s="1"/>
  <c r="R66" i="60"/>
  <c r="S66" i="60"/>
  <c r="U66" i="60"/>
  <c r="Z66" i="60"/>
  <c r="AO66" i="60" s="1"/>
  <c r="AL66" i="60"/>
  <c r="D67" i="60"/>
  <c r="V67" i="60" s="1"/>
  <c r="X67" i="60" s="1"/>
  <c r="AF67" i="60" s="1"/>
  <c r="AU67" i="60" s="1"/>
  <c r="R67" i="60"/>
  <c r="S67" i="60"/>
  <c r="U67" i="60"/>
  <c r="AL67" i="60"/>
  <c r="D68" i="60"/>
  <c r="V68" i="60" s="1"/>
  <c r="X68" i="60" s="1"/>
  <c r="Y68" i="60" s="1"/>
  <c r="R68" i="60"/>
  <c r="S68" i="60"/>
  <c r="U68" i="60"/>
  <c r="AL68" i="60"/>
  <c r="D69" i="60"/>
  <c r="V69" i="60" s="1"/>
  <c r="X69" i="60" s="1"/>
  <c r="AB69" i="60" s="1"/>
  <c r="AQ69" i="60" s="1"/>
  <c r="R69" i="60"/>
  <c r="S69" i="60"/>
  <c r="U69" i="60"/>
  <c r="AL69" i="60"/>
  <c r="D70" i="60"/>
  <c r="V70" i="60" s="1"/>
  <c r="X70" i="60" s="1"/>
  <c r="R70" i="60"/>
  <c r="S70" i="60"/>
  <c r="U70" i="60"/>
  <c r="AL70" i="60"/>
  <c r="D71" i="60"/>
  <c r="V71" i="60" s="1"/>
  <c r="X71" i="60" s="1"/>
  <c r="AJ71" i="60" s="1"/>
  <c r="AY71" i="60" s="1"/>
  <c r="R71" i="60"/>
  <c r="S71" i="60"/>
  <c r="U71" i="60"/>
  <c r="AL71" i="60"/>
  <c r="D72" i="60"/>
  <c r="V72" i="60" s="1"/>
  <c r="X72" i="60" s="1"/>
  <c r="R72" i="60"/>
  <c r="S72" i="60"/>
  <c r="U72" i="60"/>
  <c r="AL72" i="60"/>
  <c r="D73" i="60"/>
  <c r="V73" i="60" s="1"/>
  <c r="X73" i="60" s="1"/>
  <c r="AB73" i="60" s="1"/>
  <c r="AQ73" i="60" s="1"/>
  <c r="R73" i="60"/>
  <c r="S73" i="60"/>
  <c r="U73" i="60"/>
  <c r="AL73" i="60"/>
  <c r="D74" i="60"/>
  <c r="V74" i="60" s="1"/>
  <c r="X74" i="60" s="1"/>
  <c r="Z74" i="60" s="1"/>
  <c r="AO74" i="60" s="1"/>
  <c r="R74" i="60"/>
  <c r="S74" i="60"/>
  <c r="U74" i="60"/>
  <c r="AL74" i="60"/>
  <c r="D75" i="60"/>
  <c r="V75" i="60" s="1"/>
  <c r="X75" i="60" s="1"/>
  <c r="AB75" i="60" s="1"/>
  <c r="AQ75" i="60" s="1"/>
  <c r="R75" i="60"/>
  <c r="S75" i="60"/>
  <c r="U75" i="60"/>
  <c r="AL75" i="60"/>
  <c r="D76" i="60"/>
  <c r="V76" i="60" s="1"/>
  <c r="X76" i="60" s="1"/>
  <c r="Y76" i="60" s="1"/>
  <c r="R76" i="60"/>
  <c r="S76" i="60"/>
  <c r="U76" i="60"/>
  <c r="AL76" i="60"/>
  <c r="D77" i="60"/>
  <c r="V77" i="60" s="1"/>
  <c r="X77" i="60" s="1"/>
  <c r="Z77" i="60" s="1"/>
  <c r="AO77" i="60" s="1"/>
  <c r="R77" i="60"/>
  <c r="S77" i="60"/>
  <c r="U77" i="60"/>
  <c r="W77" i="60" s="1"/>
  <c r="AL77" i="60"/>
  <c r="D78" i="60"/>
  <c r="V78" i="60" s="1"/>
  <c r="X78" i="60" s="1"/>
  <c r="Z78" i="60" s="1"/>
  <c r="AO78" i="60" s="1"/>
  <c r="R78" i="60"/>
  <c r="S78" i="60"/>
  <c r="U78" i="60"/>
  <c r="AL78" i="60"/>
  <c r="D79" i="60"/>
  <c r="V79" i="60" s="1"/>
  <c r="X79" i="60" s="1"/>
  <c r="Z79" i="60" s="1"/>
  <c r="AO79" i="60" s="1"/>
  <c r="R79" i="60"/>
  <c r="S79" i="60"/>
  <c r="U79" i="60"/>
  <c r="W79" i="60" s="1"/>
  <c r="AL79" i="60"/>
  <c r="D80" i="60"/>
  <c r="V80" i="60" s="1"/>
  <c r="X80" i="60" s="1"/>
  <c r="AC80" i="60" s="1"/>
  <c r="AR80" i="60" s="1"/>
  <c r="R80" i="60"/>
  <c r="S80" i="60"/>
  <c r="U80" i="60"/>
  <c r="AL80" i="60"/>
  <c r="D81" i="60"/>
  <c r="V81" i="60" s="1"/>
  <c r="X81" i="60" s="1"/>
  <c r="AB81" i="60" s="1"/>
  <c r="AQ81" i="60" s="1"/>
  <c r="R81" i="60"/>
  <c r="S81" i="60"/>
  <c r="U81" i="60"/>
  <c r="W81" i="60" s="1"/>
  <c r="AA81" i="60"/>
  <c r="AP81" i="60" s="1"/>
  <c r="AL81" i="60"/>
  <c r="D82" i="60"/>
  <c r="V82" i="60" s="1"/>
  <c r="X82" i="60" s="1"/>
  <c r="Z82" i="60" s="1"/>
  <c r="AO82" i="60" s="1"/>
  <c r="R82" i="60"/>
  <c r="S82" i="60"/>
  <c r="U82" i="60"/>
  <c r="W82" i="60" s="1"/>
  <c r="AB82" i="60"/>
  <c r="AQ82" i="60" s="1"/>
  <c r="AC82" i="60"/>
  <c r="AR82" i="60" s="1"/>
  <c r="AE82" i="60"/>
  <c r="AT82" i="60" s="1"/>
  <c r="AL82" i="60"/>
  <c r="D83" i="60"/>
  <c r="V83" i="60" s="1"/>
  <c r="X83" i="60" s="1"/>
  <c r="AE83" i="60" s="1"/>
  <c r="AT83" i="60" s="1"/>
  <c r="R83" i="60"/>
  <c r="S83" i="60"/>
  <c r="U83" i="60"/>
  <c r="AL83" i="60"/>
  <c r="D84" i="60"/>
  <c r="V84" i="60" s="1"/>
  <c r="X84" i="60" s="1"/>
  <c r="Z84" i="60" s="1"/>
  <c r="AO84" i="60" s="1"/>
  <c r="R84" i="60"/>
  <c r="S84" i="60"/>
  <c r="U84" i="60"/>
  <c r="AL84" i="60"/>
  <c r="D85" i="60"/>
  <c r="V85" i="60" s="1"/>
  <c r="X85" i="60" s="1"/>
  <c r="AC85" i="60" s="1"/>
  <c r="AR85" i="60" s="1"/>
  <c r="R85" i="60"/>
  <c r="S85" i="60"/>
  <c r="U85" i="60"/>
  <c r="W85" i="60" s="1"/>
  <c r="Z85" i="60"/>
  <c r="AO85" i="60" s="1"/>
  <c r="AA85" i="60"/>
  <c r="AP85" i="60" s="1"/>
  <c r="AB85" i="60"/>
  <c r="AQ85" i="60" s="1"/>
  <c r="AL85" i="60"/>
  <c r="D86" i="60"/>
  <c r="V86" i="60" s="1"/>
  <c r="X86" i="60" s="1"/>
  <c r="Z86" i="60" s="1"/>
  <c r="AO86" i="60" s="1"/>
  <c r="R86" i="60"/>
  <c r="S86" i="60"/>
  <c r="U86" i="60"/>
  <c r="W86" i="60" s="1"/>
  <c r="AA86" i="60"/>
  <c r="AP86" i="60" s="1"/>
  <c r="AC86" i="60"/>
  <c r="AR86" i="60" s="1"/>
  <c r="AE86" i="60"/>
  <c r="AT86" i="60" s="1"/>
  <c r="AL86" i="60"/>
  <c r="D87" i="60"/>
  <c r="V87" i="60" s="1"/>
  <c r="X87" i="60" s="1"/>
  <c r="AA87" i="60" s="1"/>
  <c r="AP87" i="60" s="1"/>
  <c r="R87" i="60"/>
  <c r="S87" i="60"/>
  <c r="U87" i="60"/>
  <c r="AL87" i="60"/>
  <c r="D88" i="60"/>
  <c r="V88" i="60" s="1"/>
  <c r="X88" i="60" s="1"/>
  <c r="AC88" i="60" s="1"/>
  <c r="AR88" i="60" s="1"/>
  <c r="R88" i="60"/>
  <c r="S88" i="60"/>
  <c r="U88" i="60"/>
  <c r="AL88" i="60"/>
  <c r="D89" i="60"/>
  <c r="V89" i="60" s="1"/>
  <c r="X89" i="60" s="1"/>
  <c r="AC89" i="60" s="1"/>
  <c r="AR89" i="60" s="1"/>
  <c r="R89" i="60"/>
  <c r="S89" i="60"/>
  <c r="U89" i="60"/>
  <c r="Y89" i="60"/>
  <c r="Z89" i="60"/>
  <c r="AO89" i="60" s="1"/>
  <c r="AB89" i="60"/>
  <c r="AQ89" i="60" s="1"/>
  <c r="AL89" i="60"/>
  <c r="D90" i="60"/>
  <c r="V90" i="60" s="1"/>
  <c r="X90" i="60" s="1"/>
  <c r="AC90" i="60" s="1"/>
  <c r="AR90" i="60" s="1"/>
  <c r="R90" i="60"/>
  <c r="S90" i="60"/>
  <c r="U90" i="60"/>
  <c r="W90" i="60" s="1"/>
  <c r="Y90" i="60"/>
  <c r="AB90" i="60"/>
  <c r="AQ90" i="60" s="1"/>
  <c r="AF90" i="60"/>
  <c r="AU90" i="60" s="1"/>
  <c r="AG90" i="60"/>
  <c r="AV90" i="60" s="1"/>
  <c r="AL90" i="60"/>
  <c r="D91" i="60"/>
  <c r="V91" i="60" s="1"/>
  <c r="X91" i="60" s="1"/>
  <c r="AG91" i="60" s="1"/>
  <c r="AV91" i="60" s="1"/>
  <c r="R91" i="60"/>
  <c r="S91" i="60"/>
  <c r="U91" i="60"/>
  <c r="AL91" i="60"/>
  <c r="D92" i="60"/>
  <c r="V92" i="60" s="1"/>
  <c r="X92" i="60" s="1"/>
  <c r="Y92" i="60" s="1"/>
  <c r="R92" i="60"/>
  <c r="S92" i="60"/>
  <c r="U92" i="60"/>
  <c r="AL92" i="60"/>
  <c r="D93" i="60"/>
  <c r="V93" i="60" s="1"/>
  <c r="X93" i="60" s="1"/>
  <c r="Y93" i="60" s="1"/>
  <c r="R93" i="60"/>
  <c r="S93" i="60"/>
  <c r="U93" i="60"/>
  <c r="AL93" i="60"/>
  <c r="D94" i="60"/>
  <c r="V94" i="60" s="1"/>
  <c r="X94" i="60" s="1"/>
  <c r="Y94" i="60" s="1"/>
  <c r="R94" i="60"/>
  <c r="S94" i="60"/>
  <c r="U94" i="60"/>
  <c r="AB94" i="60"/>
  <c r="AQ94" i="60" s="1"/>
  <c r="AC94" i="60"/>
  <c r="AR94" i="60" s="1"/>
  <c r="AD94" i="60"/>
  <c r="AS94" i="60" s="1"/>
  <c r="AE94" i="60"/>
  <c r="AT94" i="60" s="1"/>
  <c r="AF94" i="60"/>
  <c r="AU94" i="60" s="1"/>
  <c r="AL94" i="60"/>
  <c r="D95" i="60"/>
  <c r="V95" i="60" s="1"/>
  <c r="X95" i="60" s="1"/>
  <c r="AE95" i="60" s="1"/>
  <c r="AT95" i="60" s="1"/>
  <c r="R95" i="60"/>
  <c r="S95" i="60"/>
  <c r="U95" i="60"/>
  <c r="W95" i="60" s="1"/>
  <c r="AL95" i="60"/>
  <c r="D96" i="60"/>
  <c r="V96" i="60" s="1"/>
  <c r="X96" i="60" s="1"/>
  <c r="AB96" i="60" s="1"/>
  <c r="AQ96" i="60" s="1"/>
  <c r="R96" i="60"/>
  <c r="S96" i="60"/>
  <c r="U96" i="60"/>
  <c r="AL96" i="60"/>
  <c r="D97" i="60"/>
  <c r="V97" i="60" s="1"/>
  <c r="X97" i="60" s="1"/>
  <c r="Y97" i="60" s="1"/>
  <c r="R97" i="60"/>
  <c r="S97" i="60"/>
  <c r="U97" i="60"/>
  <c r="AL97" i="60"/>
  <c r="D98" i="60"/>
  <c r="V98" i="60" s="1"/>
  <c r="X98" i="60" s="1"/>
  <c r="Z98" i="60" s="1"/>
  <c r="AO98" i="60" s="1"/>
  <c r="R98" i="60"/>
  <c r="S98" i="60"/>
  <c r="U98" i="60"/>
  <c r="AL98" i="60"/>
  <c r="D99" i="60"/>
  <c r="V99" i="60" s="1"/>
  <c r="X99" i="60" s="1"/>
  <c r="AF99" i="60" s="1"/>
  <c r="AU99" i="60" s="1"/>
  <c r="R99" i="60"/>
  <c r="S99" i="60"/>
  <c r="U99" i="60"/>
  <c r="AL99" i="60"/>
  <c r="D100" i="60"/>
  <c r="V100" i="60" s="1"/>
  <c r="X100" i="60" s="1"/>
  <c r="AC100" i="60" s="1"/>
  <c r="AR100" i="60" s="1"/>
  <c r="R100" i="60"/>
  <c r="S100" i="60"/>
  <c r="U100" i="60"/>
  <c r="AL100" i="60"/>
  <c r="AG67" i="60" l="1"/>
  <c r="AV67" i="60" s="1"/>
  <c r="AA89" i="60"/>
  <c r="AP89" i="60" s="1"/>
  <c r="AJ76" i="60"/>
  <c r="AY76" i="60" s="1"/>
  <c r="AC76" i="60"/>
  <c r="AR76" i="60" s="1"/>
  <c r="AB76" i="60"/>
  <c r="AQ76" i="60" s="1"/>
  <c r="AA76" i="60"/>
  <c r="AP76" i="60" s="1"/>
  <c r="AG81" i="60"/>
  <c r="AV81" i="60" s="1"/>
  <c r="Y74" i="60"/>
  <c r="AG79" i="60"/>
  <c r="AV79" i="60" s="1"/>
  <c r="Z81" i="60"/>
  <c r="AO81" i="60" s="1"/>
  <c r="AF79" i="60"/>
  <c r="AU79" i="60" s="1"/>
  <c r="AG95" i="60"/>
  <c r="AV95" i="60" s="1"/>
  <c r="AB86" i="60"/>
  <c r="AQ86" i="60" s="1"/>
  <c r="AE79" i="60"/>
  <c r="AT79" i="60" s="1"/>
  <c r="AA79" i="60"/>
  <c r="AP79" i="60" s="1"/>
  <c r="AE67" i="60"/>
  <c r="AT67" i="60" s="1"/>
  <c r="W50" i="60"/>
  <c r="AB67" i="60"/>
  <c r="AQ67" i="60" s="1"/>
  <c r="W58" i="60"/>
  <c r="AE66" i="60"/>
  <c r="AT66" i="60" s="1"/>
  <c r="Y70" i="60"/>
  <c r="AC70" i="60"/>
  <c r="AR70" i="60" s="1"/>
  <c r="Z70" i="60"/>
  <c r="AO70" i="60" s="1"/>
  <c r="AA70" i="60"/>
  <c r="AP70" i="60" s="1"/>
  <c r="AG70" i="60"/>
  <c r="AV70" i="60" s="1"/>
  <c r="AB70" i="60"/>
  <c r="AQ70" i="60" s="1"/>
  <c r="AJ70" i="60"/>
  <c r="AY70" i="60" s="1"/>
  <c r="W78" i="60"/>
  <c r="Z97" i="60"/>
  <c r="AO97" i="60" s="1"/>
  <c r="AA95" i="60"/>
  <c r="AP95" i="60" s="1"/>
  <c r="AA90" i="60"/>
  <c r="AP90" i="60" s="1"/>
  <c r="W89" i="60"/>
  <c r="AD67" i="60"/>
  <c r="AS67" i="60" s="1"/>
  <c r="AC66" i="60"/>
  <c r="AR66" i="60" s="1"/>
  <c r="Q89" i="60"/>
  <c r="AM89" i="60" s="1"/>
  <c r="Z90" i="60"/>
  <c r="AO90" i="60" s="1"/>
  <c r="AC79" i="60"/>
  <c r="AR79" i="60" s="1"/>
  <c r="AG77" i="60"/>
  <c r="AV77" i="60" s="1"/>
  <c r="W76" i="60"/>
  <c r="W74" i="60"/>
  <c r="AC67" i="60"/>
  <c r="AR67" i="60" s="1"/>
  <c r="AA66" i="60"/>
  <c r="AP66" i="60" s="1"/>
  <c r="AE80" i="60"/>
  <c r="AT80" i="60" s="1"/>
  <c r="W57" i="60"/>
  <c r="AE84" i="60"/>
  <c r="AT84" i="60" s="1"/>
  <c r="AA80" i="60"/>
  <c r="AP80" i="60" s="1"/>
  <c r="AA67" i="60"/>
  <c r="AP67" i="60" s="1"/>
  <c r="W59" i="60"/>
  <c r="AN94" i="60"/>
  <c r="AG85" i="60"/>
  <c r="AV85" i="60" s="1"/>
  <c r="AC84" i="60"/>
  <c r="AR84" i="60" s="1"/>
  <c r="AE81" i="60"/>
  <c r="AT81" i="60" s="1"/>
  <c r="Z80" i="60"/>
  <c r="AO80" i="60" s="1"/>
  <c r="W70" i="60"/>
  <c r="Z67" i="60"/>
  <c r="AO67" i="60" s="1"/>
  <c r="W61" i="60"/>
  <c r="Q90" i="60"/>
  <c r="AM90" i="60" s="1"/>
  <c r="AA88" i="60"/>
  <c r="AP88" i="60" s="1"/>
  <c r="AG86" i="60"/>
  <c r="AV86" i="60" s="1"/>
  <c r="AE85" i="60"/>
  <c r="AT85" i="60" s="1"/>
  <c r="AA84" i="60"/>
  <c r="AP84" i="60" s="1"/>
  <c r="AG82" i="60"/>
  <c r="AV82" i="60" s="1"/>
  <c r="AC81" i="60"/>
  <c r="AR81" i="60" s="1"/>
  <c r="W80" i="60"/>
  <c r="AN68" i="60"/>
  <c r="Y67" i="60"/>
  <c r="AN67" i="60" s="1"/>
  <c r="Y98" i="60"/>
  <c r="AG94" i="60"/>
  <c r="AV94" i="60" s="1"/>
  <c r="Z88" i="60"/>
  <c r="AO88" i="60" s="1"/>
  <c r="AF86" i="60"/>
  <c r="AU86" i="60" s="1"/>
  <c r="AF82" i="60"/>
  <c r="AU82" i="60" s="1"/>
  <c r="W67" i="60"/>
  <c r="W88" i="60"/>
  <c r="W84" i="60"/>
  <c r="AJ72" i="60"/>
  <c r="AY72" i="60" s="1"/>
  <c r="Y72" i="60"/>
  <c r="Z72" i="60"/>
  <c r="AO72" i="60" s="1"/>
  <c r="AA72" i="60"/>
  <c r="AP72" i="60" s="1"/>
  <c r="AB72" i="60"/>
  <c r="AQ72" i="60" s="1"/>
  <c r="AG72" i="60"/>
  <c r="AV72" i="60" s="1"/>
  <c r="AC72" i="60"/>
  <c r="AR72" i="60" s="1"/>
  <c r="Z61" i="60"/>
  <c r="AO61" i="60" s="1"/>
  <c r="Y61" i="60"/>
  <c r="AH61" i="60"/>
  <c r="AW61" i="60" s="1"/>
  <c r="AI61" i="60"/>
  <c r="AX61" i="60" s="1"/>
  <c r="Y57" i="60"/>
  <c r="Q57" i="60" s="1"/>
  <c r="AM57" i="60" s="1"/>
  <c r="W98" i="60"/>
  <c r="AG98" i="60"/>
  <c r="AV98" i="60" s="1"/>
  <c r="AF98" i="60"/>
  <c r="AU98" i="60" s="1"/>
  <c r="AA94" i="60"/>
  <c r="AP94" i="60" s="1"/>
  <c r="AG68" i="60"/>
  <c r="AV68" i="60" s="1"/>
  <c r="AG93" i="60"/>
  <c r="AV93" i="60" s="1"/>
  <c r="AN90" i="60"/>
  <c r="AC93" i="60"/>
  <c r="AR93" i="60" s="1"/>
  <c r="Z94" i="60"/>
  <c r="AO94" i="60" s="1"/>
  <c r="AB93" i="60"/>
  <c r="AQ93" i="60" s="1"/>
  <c r="AA82" i="60"/>
  <c r="AP82" i="60" s="1"/>
  <c r="AF77" i="60"/>
  <c r="AU77" i="60" s="1"/>
  <c r="AF68" i="60"/>
  <c r="AU68" i="60" s="1"/>
  <c r="AJ57" i="60"/>
  <c r="AY57" i="60" s="1"/>
  <c r="AJ74" i="60"/>
  <c r="AY74" i="60" s="1"/>
  <c r="Z68" i="60"/>
  <c r="AO68" i="60" s="1"/>
  <c r="AI57" i="60"/>
  <c r="AX57" i="60" s="1"/>
  <c r="AD93" i="60"/>
  <c r="AS93" i="60" s="1"/>
  <c r="AG99" i="60"/>
  <c r="AV99" i="60" s="1"/>
  <c r="AE98" i="60"/>
  <c r="AT98" i="60" s="1"/>
  <c r="W99" i="60"/>
  <c r="AC98" i="60"/>
  <c r="AR98" i="60" s="1"/>
  <c r="AD97" i="60"/>
  <c r="AS97" i="60" s="1"/>
  <c r="W94" i="60"/>
  <c r="Z93" i="60"/>
  <c r="AO93" i="60" s="1"/>
  <c r="AA91" i="60"/>
  <c r="AP91" i="60" s="1"/>
  <c r="AE90" i="60"/>
  <c r="AT90" i="60" s="1"/>
  <c r="AF78" i="60"/>
  <c r="AU78" i="60" s="1"/>
  <c r="AC74" i="60"/>
  <c r="AR74" i="60" s="1"/>
  <c r="AD65" i="60"/>
  <c r="AS65" i="60" s="1"/>
  <c r="AH57" i="60"/>
  <c r="AW57" i="60" s="1"/>
  <c r="AA99" i="60"/>
  <c r="AP99" i="60" s="1"/>
  <c r="AG97" i="60"/>
  <c r="AV97" i="60" s="1"/>
  <c r="AG96" i="60"/>
  <c r="AV96" i="60" s="1"/>
  <c r="AD98" i="60"/>
  <c r="AS98" i="60" s="1"/>
  <c r="AF97" i="60"/>
  <c r="AU97" i="60" s="1"/>
  <c r="AA93" i="60"/>
  <c r="AP93" i="60" s="1"/>
  <c r="AB98" i="60"/>
  <c r="AQ98" i="60" s="1"/>
  <c r="AC97" i="60"/>
  <c r="AR97" i="60" s="1"/>
  <c r="W91" i="60"/>
  <c r="AD90" i="60"/>
  <c r="AS90" i="60" s="1"/>
  <c r="AG89" i="60"/>
  <c r="AV89" i="60" s="1"/>
  <c r="AE78" i="60"/>
  <c r="AT78" i="60" s="1"/>
  <c r="AB74" i="60"/>
  <c r="AQ74" i="60" s="1"/>
  <c r="AI59" i="60"/>
  <c r="AX59" i="60" s="1"/>
  <c r="AC57" i="60"/>
  <c r="AR57" i="60" s="1"/>
  <c r="AA98" i="60"/>
  <c r="AP98" i="60" s="1"/>
  <c r="AB97" i="60"/>
  <c r="AQ97" i="60" s="1"/>
  <c r="AF89" i="60"/>
  <c r="AU89" i="60" s="1"/>
  <c r="AE88" i="60"/>
  <c r="AT88" i="60" s="1"/>
  <c r="AA78" i="60"/>
  <c r="AP78" i="60" s="1"/>
  <c r="AA74" i="60"/>
  <c r="AP74" i="60" s="1"/>
  <c r="AF66" i="60"/>
  <c r="AU66" i="60" s="1"/>
  <c r="AH59" i="60"/>
  <c r="AW59" i="60" s="1"/>
  <c r="X58" i="60"/>
  <c r="AA58" i="60" s="1"/>
  <c r="AP58" i="60" s="1"/>
  <c r="AB57" i="60"/>
  <c r="AQ57" i="60" s="1"/>
  <c r="AG100" i="60"/>
  <c r="AV100" i="60" s="1"/>
  <c r="AA97" i="60"/>
  <c r="AP97" i="60" s="1"/>
  <c r="W72" i="60"/>
  <c r="AA59" i="60"/>
  <c r="AP59" i="60" s="1"/>
  <c r="W22" i="60"/>
  <c r="W21" i="60"/>
  <c r="W56" i="60"/>
  <c r="W16" i="60"/>
  <c r="W55" i="60"/>
  <c r="Y55" i="60"/>
  <c r="W32" i="60"/>
  <c r="Y32" i="60" s="1"/>
  <c r="W31" i="60"/>
  <c r="Y31" i="60" s="1"/>
  <c r="W54" i="60"/>
  <c r="Y54" i="60" s="1"/>
  <c r="W26" i="60"/>
  <c r="W28" i="60"/>
  <c r="Y28" i="60" s="1"/>
  <c r="W17" i="60"/>
  <c r="Y17" i="60" s="1"/>
  <c r="W51" i="60"/>
  <c r="W15" i="60"/>
  <c r="Y15" i="60" s="1"/>
  <c r="W38" i="60"/>
  <c r="Y38" i="60" s="1"/>
  <c r="W27" i="60"/>
  <c r="Y27" i="60" s="1"/>
  <c r="W18" i="60"/>
  <c r="Q93" i="60"/>
  <c r="AM93" i="60" s="1"/>
  <c r="AN93" i="60"/>
  <c r="Q92" i="60"/>
  <c r="AM92" i="60" s="1"/>
  <c r="AN92" i="60"/>
  <c r="Q97" i="60"/>
  <c r="AM97" i="60" s="1"/>
  <c r="AN97" i="60"/>
  <c r="AN98" i="60"/>
  <c r="AN72" i="60"/>
  <c r="Q72" i="60"/>
  <c r="AM72" i="60" s="1"/>
  <c r="W60" i="60"/>
  <c r="X60" i="60"/>
  <c r="AH91" i="60"/>
  <c r="AW91" i="60" s="1"/>
  <c r="AI91" i="60"/>
  <c r="AX91" i="60" s="1"/>
  <c r="AJ91" i="60"/>
  <c r="AY91" i="60" s="1"/>
  <c r="AG87" i="60"/>
  <c r="AV87" i="60" s="1"/>
  <c r="AG83" i="60"/>
  <c r="AV83" i="60" s="1"/>
  <c r="AE77" i="60"/>
  <c r="AT77" i="60" s="1"/>
  <c r="AJ75" i="60"/>
  <c r="AY75" i="60" s="1"/>
  <c r="AJ73" i="60"/>
  <c r="AY73" i="60" s="1"/>
  <c r="AN70" i="60"/>
  <c r="Q70" i="60"/>
  <c r="AM70" i="60" s="1"/>
  <c r="AF100" i="60"/>
  <c r="AU100" i="60" s="1"/>
  <c r="AF96" i="60"/>
  <c r="AU96" i="60" s="1"/>
  <c r="AF91" i="60"/>
  <c r="AU91" i="60" s="1"/>
  <c r="AB92" i="60"/>
  <c r="AQ92" i="60" s="1"/>
  <c r="AE91" i="60"/>
  <c r="AT91" i="60" s="1"/>
  <c r="AN89" i="60"/>
  <c r="AD88" i="60"/>
  <c r="AS88" i="60" s="1"/>
  <c r="AH88" i="60"/>
  <c r="AW88" i="60" s="1"/>
  <c r="AI88" i="60"/>
  <c r="AX88" i="60" s="1"/>
  <c r="AJ88" i="60"/>
  <c r="AY88" i="60" s="1"/>
  <c r="Y88" i="60"/>
  <c r="AF87" i="60"/>
  <c r="AU87" i="60" s="1"/>
  <c r="AD84" i="60"/>
  <c r="AS84" i="60" s="1"/>
  <c r="AH84" i="60"/>
  <c r="AW84" i="60" s="1"/>
  <c r="AI84" i="60"/>
  <c r="AX84" i="60" s="1"/>
  <c r="AJ84" i="60"/>
  <c r="AY84" i="60" s="1"/>
  <c r="Y84" i="60"/>
  <c r="AF83" i="60"/>
  <c r="AU83" i="60" s="1"/>
  <c r="AD80" i="60"/>
  <c r="AS80" i="60" s="1"/>
  <c r="AH80" i="60"/>
  <c r="AW80" i="60" s="1"/>
  <c r="AI80" i="60"/>
  <c r="AX80" i="60" s="1"/>
  <c r="AJ80" i="60"/>
  <c r="AY80" i="60" s="1"/>
  <c r="Y80" i="60"/>
  <c r="AD78" i="60"/>
  <c r="AS78" i="60" s="1"/>
  <c r="AH78" i="60"/>
  <c r="AW78" i="60" s="1"/>
  <c r="AI78" i="60"/>
  <c r="AX78" i="60" s="1"/>
  <c r="AJ78" i="60"/>
  <c r="AY78" i="60" s="1"/>
  <c r="Y78" i="60"/>
  <c r="AB78" i="60"/>
  <c r="AQ78" i="60" s="1"/>
  <c r="AC77" i="60"/>
  <c r="AR77" i="60" s="1"/>
  <c r="AG75" i="60"/>
  <c r="AV75" i="60" s="1"/>
  <c r="AG73" i="60"/>
  <c r="AV73" i="60" s="1"/>
  <c r="Q68" i="60"/>
  <c r="AM68" i="60" s="1"/>
  <c r="AH65" i="60"/>
  <c r="AW65" i="60" s="1"/>
  <c r="AI65" i="60"/>
  <c r="AX65" i="60" s="1"/>
  <c r="AJ65" i="60"/>
  <c r="AY65" i="60" s="1"/>
  <c r="AG65" i="60"/>
  <c r="AV65" i="60" s="1"/>
  <c r="Y65" i="60"/>
  <c r="Z65" i="60"/>
  <c r="AO65" i="60" s="1"/>
  <c r="AA65" i="60"/>
  <c r="AP65" i="60" s="1"/>
  <c r="AB65" i="60"/>
  <c r="AQ65" i="60" s="1"/>
  <c r="AE65" i="60"/>
  <c r="AT65" i="60" s="1"/>
  <c r="AI100" i="60"/>
  <c r="AX100" i="60" s="1"/>
  <c r="AJ100" i="60"/>
  <c r="AY100" i="60" s="1"/>
  <c r="AH71" i="60"/>
  <c r="AW71" i="60" s="1"/>
  <c r="AI71" i="60"/>
  <c r="AX71" i="60" s="1"/>
  <c r="AF71" i="60"/>
  <c r="AU71" i="60" s="1"/>
  <c r="Y71" i="60"/>
  <c r="Z71" i="60"/>
  <c r="AO71" i="60" s="1"/>
  <c r="AA71" i="60"/>
  <c r="AP71" i="60" s="1"/>
  <c r="AD71" i="60"/>
  <c r="AS71" i="60" s="1"/>
  <c r="AN76" i="60"/>
  <c r="Q76" i="60"/>
  <c r="AM76" i="60" s="1"/>
  <c r="AD92" i="60"/>
  <c r="AS92" i="60" s="1"/>
  <c r="AH99" i="60"/>
  <c r="AW99" i="60" s="1"/>
  <c r="AI99" i="60"/>
  <c r="AX99" i="60" s="1"/>
  <c r="AJ99" i="60"/>
  <c r="AY99" i="60" s="1"/>
  <c r="AE87" i="60"/>
  <c r="AT87" i="60" s="1"/>
  <c r="AA77" i="60"/>
  <c r="AP77" i="60" s="1"/>
  <c r="AE75" i="60"/>
  <c r="AT75" i="60" s="1"/>
  <c r="AE73" i="60"/>
  <c r="AT73" i="60" s="1"/>
  <c r="AG71" i="60"/>
  <c r="AV71" i="60" s="1"/>
  <c r="AJ69" i="60"/>
  <c r="AY69" i="60" s="1"/>
  <c r="AH68" i="60"/>
  <c r="AW68" i="60" s="1"/>
  <c r="AI68" i="60"/>
  <c r="AX68" i="60" s="1"/>
  <c r="AJ68" i="60"/>
  <c r="AY68" i="60" s="1"/>
  <c r="AB68" i="60"/>
  <c r="AQ68" i="60" s="1"/>
  <c r="AC68" i="60"/>
  <c r="AR68" i="60" s="1"/>
  <c r="AD68" i="60"/>
  <c r="AS68" i="60" s="1"/>
  <c r="AE68" i="60"/>
  <c r="AT68" i="60" s="1"/>
  <c r="AH96" i="60"/>
  <c r="AW96" i="60" s="1"/>
  <c r="AI96" i="60"/>
  <c r="AX96" i="60" s="1"/>
  <c r="AJ96" i="60"/>
  <c r="AY96" i="60" s="1"/>
  <c r="AF92" i="60"/>
  <c r="AU92" i="60" s="1"/>
  <c r="AD83" i="60"/>
  <c r="AS83" i="60" s="1"/>
  <c r="AH83" i="60"/>
  <c r="AW83" i="60" s="1"/>
  <c r="AI83" i="60"/>
  <c r="AX83" i="60" s="1"/>
  <c r="AJ83" i="60"/>
  <c r="AY83" i="60" s="1"/>
  <c r="Y83" i="60"/>
  <c r="AN74" i="60"/>
  <c r="Q74" i="60"/>
  <c r="AM74" i="60" s="1"/>
  <c r="AD96" i="60"/>
  <c r="AS96" i="60" s="1"/>
  <c r="AH64" i="60"/>
  <c r="AW64" i="60" s="1"/>
  <c r="AI64" i="60"/>
  <c r="AX64" i="60" s="1"/>
  <c r="AJ64" i="60"/>
  <c r="AY64" i="60" s="1"/>
  <c r="Y64" i="60"/>
  <c r="Z64" i="60"/>
  <c r="AO64" i="60" s="1"/>
  <c r="AA64" i="60"/>
  <c r="AP64" i="60" s="1"/>
  <c r="AB64" i="60"/>
  <c r="AQ64" i="60" s="1"/>
  <c r="AC64" i="60"/>
  <c r="AR64" i="60" s="1"/>
  <c r="AD64" i="60"/>
  <c r="AS64" i="60" s="1"/>
  <c r="AE64" i="60"/>
  <c r="AT64" i="60" s="1"/>
  <c r="AH95" i="60"/>
  <c r="AW95" i="60" s="1"/>
  <c r="AI95" i="60"/>
  <c r="AX95" i="60" s="1"/>
  <c r="AJ95" i="60"/>
  <c r="AY95" i="60" s="1"/>
  <c r="AB100" i="60"/>
  <c r="AQ100" i="60" s="1"/>
  <c r="AE99" i="60"/>
  <c r="AT99" i="60" s="1"/>
  <c r="AA100" i="60"/>
  <c r="AP100" i="60" s="1"/>
  <c r="AD99" i="60"/>
  <c r="AS99" i="60" s="1"/>
  <c r="W97" i="60"/>
  <c r="AA96" i="60"/>
  <c r="AP96" i="60" s="1"/>
  <c r="AD95" i="60"/>
  <c r="AS95" i="60" s="1"/>
  <c r="Q94" i="60"/>
  <c r="AM94" i="60" s="1"/>
  <c r="W93" i="60"/>
  <c r="AA92" i="60"/>
  <c r="AP92" i="60" s="1"/>
  <c r="AD91" i="60"/>
  <c r="AS91" i="60" s="1"/>
  <c r="Z100" i="60"/>
  <c r="AO100" i="60" s="1"/>
  <c r="AC99" i="60"/>
  <c r="AR99" i="60" s="1"/>
  <c r="AH98" i="60"/>
  <c r="AW98" i="60" s="1"/>
  <c r="AI98" i="60"/>
  <c r="AX98" i="60" s="1"/>
  <c r="AJ98" i="60"/>
  <c r="AY98" i="60" s="1"/>
  <c r="Z96" i="60"/>
  <c r="AO96" i="60" s="1"/>
  <c r="AC95" i="60"/>
  <c r="AR95" i="60" s="1"/>
  <c r="AH94" i="60"/>
  <c r="AW94" i="60" s="1"/>
  <c r="AI94" i="60"/>
  <c r="AX94" i="60" s="1"/>
  <c r="AJ94" i="60"/>
  <c r="AY94" i="60" s="1"/>
  <c r="Z92" i="60"/>
  <c r="AO92" i="60" s="1"/>
  <c r="AC91" i="60"/>
  <c r="AR91" i="60" s="1"/>
  <c r="AH90" i="60"/>
  <c r="AW90" i="60" s="1"/>
  <c r="AZ90" i="60" s="1"/>
  <c r="AI90" i="60"/>
  <c r="AX90" i="60" s="1"/>
  <c r="AJ90" i="60"/>
  <c r="AY90" i="60" s="1"/>
  <c r="AG88" i="60"/>
  <c r="AV88" i="60" s="1"/>
  <c r="AC87" i="60"/>
  <c r="AR87" i="60" s="1"/>
  <c r="AG84" i="60"/>
  <c r="AV84" i="60" s="1"/>
  <c r="AC83" i="60"/>
  <c r="AR83" i="60" s="1"/>
  <c r="AG80" i="60"/>
  <c r="AV80" i="60" s="1"/>
  <c r="AC75" i="60"/>
  <c r="AR75" i="60" s="1"/>
  <c r="AC73" i="60"/>
  <c r="AR73" i="60" s="1"/>
  <c r="AE71" i="60"/>
  <c r="AT71" i="60" s="1"/>
  <c r="AG69" i="60"/>
  <c r="AV69" i="60" s="1"/>
  <c r="AE96" i="60"/>
  <c r="AT96" i="60" s="1"/>
  <c r="AD100" i="60"/>
  <c r="AS100" i="60" s="1"/>
  <c r="AC96" i="60"/>
  <c r="AR96" i="60" s="1"/>
  <c r="AF95" i="60"/>
  <c r="AU95" i="60" s="1"/>
  <c r="AC92" i="60"/>
  <c r="AR92" i="60" s="1"/>
  <c r="Y100" i="60"/>
  <c r="AB99" i="60"/>
  <c r="AQ99" i="60" s="1"/>
  <c r="Y96" i="60"/>
  <c r="AB95" i="60"/>
  <c r="AQ95" i="60" s="1"/>
  <c r="AB91" i="60"/>
  <c r="AQ91" i="60" s="1"/>
  <c r="AD89" i="60"/>
  <c r="AS89" i="60" s="1"/>
  <c r="AH89" i="60"/>
  <c r="AW89" i="60" s="1"/>
  <c r="AI89" i="60"/>
  <c r="AX89" i="60" s="1"/>
  <c r="AJ89" i="60"/>
  <c r="AY89" i="60" s="1"/>
  <c r="AF88" i="60"/>
  <c r="AU88" i="60" s="1"/>
  <c r="AB87" i="60"/>
  <c r="AQ87" i="60" s="1"/>
  <c r="AD85" i="60"/>
  <c r="AS85" i="60" s="1"/>
  <c r="AH85" i="60"/>
  <c r="AW85" i="60" s="1"/>
  <c r="AI85" i="60"/>
  <c r="AX85" i="60" s="1"/>
  <c r="AJ85" i="60"/>
  <c r="AY85" i="60" s="1"/>
  <c r="Y85" i="60"/>
  <c r="AF84" i="60"/>
  <c r="AU84" i="60" s="1"/>
  <c r="AB83" i="60"/>
  <c r="AQ83" i="60" s="1"/>
  <c r="AD81" i="60"/>
  <c r="AS81" i="60" s="1"/>
  <c r="AH81" i="60"/>
  <c r="AW81" i="60" s="1"/>
  <c r="AI81" i="60"/>
  <c r="AX81" i="60" s="1"/>
  <c r="AJ81" i="60"/>
  <c r="AY81" i="60" s="1"/>
  <c r="Y81" i="60"/>
  <c r="AF80" i="60"/>
  <c r="AU80" i="60" s="1"/>
  <c r="AG78" i="60"/>
  <c r="AV78" i="60" s="1"/>
  <c r="AC71" i="60"/>
  <c r="AR71" i="60" s="1"/>
  <c r="AE69" i="60"/>
  <c r="AT69" i="60" s="1"/>
  <c r="W62" i="60"/>
  <c r="X62" i="60"/>
  <c r="AE100" i="60"/>
  <c r="AT100" i="60" s="1"/>
  <c r="AA83" i="60"/>
  <c r="AP83" i="60" s="1"/>
  <c r="W75" i="60"/>
  <c r="W73" i="60"/>
  <c r="AB71" i="60"/>
  <c r="AQ71" i="60" s="1"/>
  <c r="AC69" i="60"/>
  <c r="AR69" i="60" s="1"/>
  <c r="AG64" i="60"/>
  <c r="AV64" i="60" s="1"/>
  <c r="AD87" i="60"/>
  <c r="AS87" i="60" s="1"/>
  <c r="AH87" i="60"/>
  <c r="AW87" i="60" s="1"/>
  <c r="AI87" i="60"/>
  <c r="AX87" i="60" s="1"/>
  <c r="AJ87" i="60"/>
  <c r="AY87" i="60" s="1"/>
  <c r="Y87" i="60"/>
  <c r="W92" i="60"/>
  <c r="AH93" i="60"/>
  <c r="AW93" i="60" s="1"/>
  <c r="AI93" i="60"/>
  <c r="AX93" i="60" s="1"/>
  <c r="AJ93" i="60"/>
  <c r="AY93" i="60" s="1"/>
  <c r="W71" i="60"/>
  <c r="AF64" i="60"/>
  <c r="AU64" i="60" s="1"/>
  <c r="AH92" i="60"/>
  <c r="AW92" i="60" s="1"/>
  <c r="AI92" i="60"/>
  <c r="AX92" i="60" s="1"/>
  <c r="AJ92" i="60"/>
  <c r="AY92" i="60" s="1"/>
  <c r="AE92" i="60"/>
  <c r="AT92" i="60" s="1"/>
  <c r="AH69" i="60"/>
  <c r="AW69" i="60" s="1"/>
  <c r="AI69" i="60"/>
  <c r="AX69" i="60" s="1"/>
  <c r="AF69" i="60"/>
  <c r="AU69" i="60" s="1"/>
  <c r="Y69" i="60"/>
  <c r="Z69" i="60"/>
  <c r="AO69" i="60" s="1"/>
  <c r="AA69" i="60"/>
  <c r="AP69" i="60" s="1"/>
  <c r="AD69" i="60"/>
  <c r="AS69" i="60" s="1"/>
  <c r="W100" i="60"/>
  <c r="W96" i="60"/>
  <c r="Z99" i="60"/>
  <c r="AO99" i="60" s="1"/>
  <c r="AH97" i="60"/>
  <c r="AW97" i="60" s="1"/>
  <c r="AI97" i="60"/>
  <c r="AX97" i="60" s="1"/>
  <c r="AJ97" i="60"/>
  <c r="AY97" i="60" s="1"/>
  <c r="Z95" i="60"/>
  <c r="AO95" i="60" s="1"/>
  <c r="AF93" i="60"/>
  <c r="AU93" i="60" s="1"/>
  <c r="Z91" i="60"/>
  <c r="AO91" i="60" s="1"/>
  <c r="Z87" i="60"/>
  <c r="AO87" i="60" s="1"/>
  <c r="Z83" i="60"/>
  <c r="AO83" i="60" s="1"/>
  <c r="AH100" i="60"/>
  <c r="AW100" i="60" s="1"/>
  <c r="Y99" i="60"/>
  <c r="AE97" i="60"/>
  <c r="AT97" i="60" s="1"/>
  <c r="Y95" i="60"/>
  <c r="AE93" i="60"/>
  <c r="AT93" i="60" s="1"/>
  <c r="Y91" i="60"/>
  <c r="AE89" i="60"/>
  <c r="AT89" i="60" s="1"/>
  <c r="AB88" i="60"/>
  <c r="AQ88" i="60" s="1"/>
  <c r="W87" i="60"/>
  <c r="AD86" i="60"/>
  <c r="AS86" i="60" s="1"/>
  <c r="AH86" i="60"/>
  <c r="AW86" i="60" s="1"/>
  <c r="AI86" i="60"/>
  <c r="AX86" i="60" s="1"/>
  <c r="AJ86" i="60"/>
  <c r="AY86" i="60" s="1"/>
  <c r="Y86" i="60"/>
  <c r="AF85" i="60"/>
  <c r="AU85" i="60" s="1"/>
  <c r="AB84" i="60"/>
  <c r="AQ84" i="60" s="1"/>
  <c r="W83" i="60"/>
  <c r="AD82" i="60"/>
  <c r="AS82" i="60" s="1"/>
  <c r="AH82" i="60"/>
  <c r="AW82" i="60" s="1"/>
  <c r="AI82" i="60"/>
  <c r="AX82" i="60" s="1"/>
  <c r="AJ82" i="60"/>
  <c r="AY82" i="60" s="1"/>
  <c r="Y82" i="60"/>
  <c r="AF81" i="60"/>
  <c r="AU81" i="60" s="1"/>
  <c r="AB80" i="60"/>
  <c r="AQ80" i="60" s="1"/>
  <c r="AD79" i="60"/>
  <c r="AS79" i="60" s="1"/>
  <c r="AH79" i="60"/>
  <c r="AW79" i="60" s="1"/>
  <c r="AI79" i="60"/>
  <c r="AX79" i="60" s="1"/>
  <c r="AJ79" i="60"/>
  <c r="AY79" i="60" s="1"/>
  <c r="Y79" i="60"/>
  <c r="AB79" i="60"/>
  <c r="AQ79" i="60" s="1"/>
  <c r="AC78" i="60"/>
  <c r="AR78" i="60" s="1"/>
  <c r="W69" i="60"/>
  <c r="AA68" i="60"/>
  <c r="AP68" i="60" s="1"/>
  <c r="AF65" i="60"/>
  <c r="AU65" i="60" s="1"/>
  <c r="AG92" i="60"/>
  <c r="AV92" i="60" s="1"/>
  <c r="AD77" i="60"/>
  <c r="AS77" i="60" s="1"/>
  <c r="AH77" i="60"/>
  <c r="AW77" i="60" s="1"/>
  <c r="AI77" i="60"/>
  <c r="AX77" i="60" s="1"/>
  <c r="AJ77" i="60"/>
  <c r="AY77" i="60" s="1"/>
  <c r="Y77" i="60"/>
  <c r="AB77" i="60"/>
  <c r="AQ77" i="60" s="1"/>
  <c r="AH75" i="60"/>
  <c r="AW75" i="60" s="1"/>
  <c r="AI75" i="60"/>
  <c r="AX75" i="60" s="1"/>
  <c r="AF75" i="60"/>
  <c r="AU75" i="60" s="1"/>
  <c r="Y75" i="60"/>
  <c r="Z75" i="60"/>
  <c r="AO75" i="60" s="1"/>
  <c r="AA75" i="60"/>
  <c r="AP75" i="60" s="1"/>
  <c r="AD75" i="60"/>
  <c r="AS75" i="60" s="1"/>
  <c r="AH73" i="60"/>
  <c r="AW73" i="60" s="1"/>
  <c r="AI73" i="60"/>
  <c r="AX73" i="60" s="1"/>
  <c r="AF73" i="60"/>
  <c r="AU73" i="60" s="1"/>
  <c r="Y73" i="60"/>
  <c r="Z73" i="60"/>
  <c r="AO73" i="60" s="1"/>
  <c r="AA73" i="60"/>
  <c r="AP73" i="60" s="1"/>
  <c r="AD73" i="60"/>
  <c r="AS73" i="60" s="1"/>
  <c r="AH63" i="60"/>
  <c r="AW63" i="60" s="1"/>
  <c r="AI63" i="60"/>
  <c r="AX63" i="60" s="1"/>
  <c r="AJ63" i="60"/>
  <c r="AY63" i="60" s="1"/>
  <c r="AB63" i="60"/>
  <c r="AQ63" i="60" s="1"/>
  <c r="Y63" i="60"/>
  <c r="Z63" i="60"/>
  <c r="AO63" i="60" s="1"/>
  <c r="AA63" i="60"/>
  <c r="AP63" i="60" s="1"/>
  <c r="AC63" i="60"/>
  <c r="AR63" i="60" s="1"/>
  <c r="AD63" i="60"/>
  <c r="AS63" i="60" s="1"/>
  <c r="AE63" i="60"/>
  <c r="AT63" i="60" s="1"/>
  <c r="AF63" i="60"/>
  <c r="AU63" i="60" s="1"/>
  <c r="AH76" i="60"/>
  <c r="AW76" i="60" s="1"/>
  <c r="AI76" i="60"/>
  <c r="AX76" i="60" s="1"/>
  <c r="AH74" i="60"/>
  <c r="AW74" i="60" s="1"/>
  <c r="AI74" i="60"/>
  <c r="AX74" i="60" s="1"/>
  <c r="AH72" i="60"/>
  <c r="AW72" i="60" s="1"/>
  <c r="AI72" i="60"/>
  <c r="AX72" i="60" s="1"/>
  <c r="AH70" i="60"/>
  <c r="AW70" i="60" s="1"/>
  <c r="AI70" i="60"/>
  <c r="AX70" i="60" s="1"/>
  <c r="AB66" i="60"/>
  <c r="AQ66" i="60" s="1"/>
  <c r="AJ61" i="60"/>
  <c r="AY61" i="60" s="1"/>
  <c r="AJ59" i="60"/>
  <c r="AY59" i="60" s="1"/>
  <c r="AG76" i="60"/>
  <c r="AV76" i="60" s="1"/>
  <c r="AG74" i="60"/>
  <c r="AV74" i="60" s="1"/>
  <c r="Y66" i="60"/>
  <c r="AC61" i="60"/>
  <c r="AR61" i="60" s="1"/>
  <c r="AG59" i="60"/>
  <c r="AV59" i="60" s="1"/>
  <c r="AE58" i="60"/>
  <c r="AT58" i="60" s="1"/>
  <c r="AF76" i="60"/>
  <c r="AU76" i="60" s="1"/>
  <c r="AF74" i="60"/>
  <c r="AU74" i="60" s="1"/>
  <c r="AF72" i="60"/>
  <c r="AU72" i="60" s="1"/>
  <c r="AF70" i="60"/>
  <c r="AU70" i="60" s="1"/>
  <c r="W66" i="60"/>
  <c r="AB61" i="60"/>
  <c r="AQ61" i="60" s="1"/>
  <c r="AF59" i="60"/>
  <c r="AU59" i="60" s="1"/>
  <c r="AC58" i="60"/>
  <c r="AR58" i="60" s="1"/>
  <c r="AE76" i="60"/>
  <c r="AT76" i="60" s="1"/>
  <c r="AE74" i="60"/>
  <c r="AT74" i="60" s="1"/>
  <c r="AE72" i="60"/>
  <c r="AT72" i="60" s="1"/>
  <c r="AE70" i="60"/>
  <c r="AT70" i="60" s="1"/>
  <c r="AH67" i="60"/>
  <c r="AW67" i="60" s="1"/>
  <c r="AI67" i="60"/>
  <c r="AX67" i="60" s="1"/>
  <c r="AJ67" i="60"/>
  <c r="AY67" i="60" s="1"/>
  <c r="AA61" i="60"/>
  <c r="AP61" i="60" s="1"/>
  <c r="AC59" i="60"/>
  <c r="AR59" i="60" s="1"/>
  <c r="AD57" i="60"/>
  <c r="AS57" i="60" s="1"/>
  <c r="Z57" i="60"/>
  <c r="AO57" i="60" s="1"/>
  <c r="AE57" i="60"/>
  <c r="AT57" i="60" s="1"/>
  <c r="AF57" i="60"/>
  <c r="AU57" i="60" s="1"/>
  <c r="AG57" i="60"/>
  <c r="AV57" i="60" s="1"/>
  <c r="W49" i="60"/>
  <c r="AD76" i="60"/>
  <c r="AS76" i="60" s="1"/>
  <c r="AD74" i="60"/>
  <c r="AS74" i="60" s="1"/>
  <c r="AD72" i="60"/>
  <c r="AS72" i="60" s="1"/>
  <c r="AD70" i="60"/>
  <c r="AS70" i="60" s="1"/>
  <c r="W65" i="60"/>
  <c r="AH66" i="60"/>
  <c r="AW66" i="60" s="1"/>
  <c r="AI66" i="60"/>
  <c r="AX66" i="60" s="1"/>
  <c r="AJ66" i="60"/>
  <c r="AY66" i="60" s="1"/>
  <c r="AI58" i="60"/>
  <c r="AX58" i="60" s="1"/>
  <c r="AJ58" i="60"/>
  <c r="AY58" i="60" s="1"/>
  <c r="Q55" i="60"/>
  <c r="AD61" i="60"/>
  <c r="AS61" i="60" s="1"/>
  <c r="AE61" i="60"/>
  <c r="AT61" i="60" s="1"/>
  <c r="AF61" i="60"/>
  <c r="AU61" i="60" s="1"/>
  <c r="AG61" i="60"/>
  <c r="AV61" i="60" s="1"/>
  <c r="AD59" i="60"/>
  <c r="AS59" i="60" s="1"/>
  <c r="Y59" i="60"/>
  <c r="Z59" i="60"/>
  <c r="AO59" i="60" s="1"/>
  <c r="AE59" i="60"/>
  <c r="AT59" i="60" s="1"/>
  <c r="W48" i="60"/>
  <c r="Z76" i="60"/>
  <c r="AO76" i="60" s="1"/>
  <c r="W68" i="60"/>
  <c r="AD66" i="60"/>
  <c r="AS66" i="60" s="1"/>
  <c r="W64" i="60"/>
  <c r="W63" i="60"/>
  <c r="W53" i="60"/>
  <c r="W30" i="60"/>
  <c r="Y30" i="60" s="1"/>
  <c r="W42" i="60"/>
  <c r="W46" i="60"/>
  <c r="W43" i="60"/>
  <c r="Y50" i="60"/>
  <c r="W44" i="60"/>
  <c r="Y44" i="60" s="1"/>
  <c r="W34" i="60"/>
  <c r="W40" i="60"/>
  <c r="W47" i="60"/>
  <c r="W52" i="60"/>
  <c r="Y52" i="60" s="1"/>
  <c r="W36" i="60"/>
  <c r="Y36" i="60" s="1"/>
  <c r="W45" i="60"/>
  <c r="W25" i="60"/>
  <c r="W24" i="60"/>
  <c r="W29" i="60"/>
  <c r="Y18" i="60"/>
  <c r="W23" i="60"/>
  <c r="Y23" i="60" s="1"/>
  <c r="W19" i="60"/>
  <c r="W13" i="60"/>
  <c r="W41" i="60"/>
  <c r="W39" i="60"/>
  <c r="W37" i="60"/>
  <c r="W35" i="60"/>
  <c r="W33" i="60"/>
  <c r="W14" i="60"/>
  <c r="W20" i="60"/>
  <c r="Y20" i="60" s="1"/>
  <c r="BB74" i="60" l="1"/>
  <c r="Q31" i="60"/>
  <c r="AN32" i="60"/>
  <c r="AN55" i="60"/>
  <c r="BA79" i="60"/>
  <c r="BB79" i="60"/>
  <c r="BA74" i="60"/>
  <c r="BB95" i="60"/>
  <c r="BA95" i="60"/>
  <c r="BA100" i="60"/>
  <c r="BB100" i="60"/>
  <c r="BA78" i="60"/>
  <c r="BB78" i="60"/>
  <c r="BA76" i="60"/>
  <c r="BB59" i="60"/>
  <c r="BA59" i="60"/>
  <c r="Q61" i="60"/>
  <c r="AM61" i="60" s="1"/>
  <c r="BA61" i="60"/>
  <c r="BB61" i="60"/>
  <c r="BA89" i="60"/>
  <c r="BB93" i="60"/>
  <c r="BA92" i="60"/>
  <c r="BA73" i="60"/>
  <c r="BB73" i="60"/>
  <c r="BA84" i="60"/>
  <c r="BB84" i="60"/>
  <c r="BB76" i="60"/>
  <c r="BA86" i="60"/>
  <c r="BB86" i="60"/>
  <c r="BA99" i="60"/>
  <c r="BB99" i="60"/>
  <c r="BA81" i="60"/>
  <c r="BB81" i="60"/>
  <c r="BA64" i="60"/>
  <c r="BB64" i="60"/>
  <c r="BB65" i="60"/>
  <c r="BA65" i="60"/>
  <c r="BB89" i="60"/>
  <c r="BA93" i="60"/>
  <c r="BA63" i="60"/>
  <c r="BB63" i="60"/>
  <c r="BB71" i="60"/>
  <c r="BA71" i="60"/>
  <c r="BA91" i="60"/>
  <c r="BB91" i="60"/>
  <c r="BB96" i="60"/>
  <c r="BA96" i="60"/>
  <c r="AN57" i="60"/>
  <c r="AZ57" i="60" s="1"/>
  <c r="BA57" i="60"/>
  <c r="BB57" i="60"/>
  <c r="BA80" i="60"/>
  <c r="BB80" i="60"/>
  <c r="BA88" i="60"/>
  <c r="BB88" i="60"/>
  <c r="Q98" i="60"/>
  <c r="AM98" i="60" s="1"/>
  <c r="BA98" i="60"/>
  <c r="BB98" i="60"/>
  <c r="BB97" i="60"/>
  <c r="BB94" i="60"/>
  <c r="BA85" i="60"/>
  <c r="BB85" i="60"/>
  <c r="BA75" i="60"/>
  <c r="BB75" i="60"/>
  <c r="BA82" i="60"/>
  <c r="BB82" i="60"/>
  <c r="BA69" i="60"/>
  <c r="BB69" i="60"/>
  <c r="Q67" i="60"/>
  <c r="AM67" i="60" s="1"/>
  <c r="BA67" i="60"/>
  <c r="BB67" i="60"/>
  <c r="BA97" i="60"/>
  <c r="BA94" i="60"/>
  <c r="BA66" i="60"/>
  <c r="BB66" i="60"/>
  <c r="BB68" i="60"/>
  <c r="BA90" i="60"/>
  <c r="BA83" i="60"/>
  <c r="BB83" i="60"/>
  <c r="BB77" i="60"/>
  <c r="BA77" i="60"/>
  <c r="BA87" i="60"/>
  <c r="BB87" i="60"/>
  <c r="BA72" i="60"/>
  <c r="BB72" i="60"/>
  <c r="BA68" i="60"/>
  <c r="BB90" i="60"/>
  <c r="BB92" i="60"/>
  <c r="BA70" i="60"/>
  <c r="BB70" i="60"/>
  <c r="Z58" i="60"/>
  <c r="AO58" i="60" s="1"/>
  <c r="Y58" i="60"/>
  <c r="AF58" i="60"/>
  <c r="AU58" i="60" s="1"/>
  <c r="AG58" i="60"/>
  <c r="AV58" i="60" s="1"/>
  <c r="Y34" i="60"/>
  <c r="AN34" i="60" s="1"/>
  <c r="AN61" i="60"/>
  <c r="AH58" i="60"/>
  <c r="AW58" i="60" s="1"/>
  <c r="AD58" i="60"/>
  <c r="AS58" i="60" s="1"/>
  <c r="AZ94" i="60"/>
  <c r="AB58" i="60"/>
  <c r="AQ58" i="60" s="1"/>
  <c r="AZ68" i="60"/>
  <c r="AK70" i="60"/>
  <c r="Y37" i="60"/>
  <c r="Q37" i="60" s="1"/>
  <c r="AZ97" i="60"/>
  <c r="Y53" i="60"/>
  <c r="Y26" i="60"/>
  <c r="AN26" i="60" s="1"/>
  <c r="Q44" i="60"/>
  <c r="AM44" i="60" s="1"/>
  <c r="AN44" i="60"/>
  <c r="Q28" i="60"/>
  <c r="AM28" i="60" s="1"/>
  <c r="AN28" i="60"/>
  <c r="AN54" i="60"/>
  <c r="Q54" i="60"/>
  <c r="AM54" i="60" s="1"/>
  <c r="Q23" i="60"/>
  <c r="AM23" i="60" s="1"/>
  <c r="AN23" i="60"/>
  <c r="Y46" i="60"/>
  <c r="AN31" i="60"/>
  <c r="Y14" i="60"/>
  <c r="AN14" i="60" s="1"/>
  <c r="Y48" i="60"/>
  <c r="Y25" i="60"/>
  <c r="Y16" i="60"/>
  <c r="Y24" i="60"/>
  <c r="Q32" i="60"/>
  <c r="AM32" i="60" s="1"/>
  <c r="Y21" i="60"/>
  <c r="Y13" i="60"/>
  <c r="Q13" i="60" s="1"/>
  <c r="AN27" i="60"/>
  <c r="Y33" i="60"/>
  <c r="Y43" i="60"/>
  <c r="Y47" i="60"/>
  <c r="Q27" i="60"/>
  <c r="AM27" i="60" s="1"/>
  <c r="Y49" i="60"/>
  <c r="Y42" i="60"/>
  <c r="Y29" i="60"/>
  <c r="Y39" i="60"/>
  <c r="Y22" i="60"/>
  <c r="Y35" i="60"/>
  <c r="Y41" i="60"/>
  <c r="Q41" i="60" s="1"/>
  <c r="Y45" i="60"/>
  <c r="Y51" i="60"/>
  <c r="Y40" i="60"/>
  <c r="Y56" i="60"/>
  <c r="Y19" i="60"/>
  <c r="R54" i="60"/>
  <c r="AM55" i="60"/>
  <c r="R55" i="60"/>
  <c r="AM31" i="60"/>
  <c r="R31" i="60"/>
  <c r="AN63" i="60"/>
  <c r="AZ63" i="60" s="1"/>
  <c r="Q63" i="60"/>
  <c r="AM63" i="60" s="1"/>
  <c r="AK63" i="60"/>
  <c r="Q80" i="60"/>
  <c r="AM80" i="60" s="1"/>
  <c r="AK80" i="60"/>
  <c r="AN80" i="60"/>
  <c r="AZ80" i="60" s="1"/>
  <c r="Q88" i="60"/>
  <c r="AM88" i="60" s="1"/>
  <c r="AK88" i="60"/>
  <c r="AN88" i="60"/>
  <c r="AZ88" i="60" s="1"/>
  <c r="AK72" i="60"/>
  <c r="AZ74" i="60"/>
  <c r="AK67" i="60"/>
  <c r="AK74" i="60"/>
  <c r="AK96" i="60"/>
  <c r="AN96" i="60"/>
  <c r="AZ96" i="60" s="1"/>
  <c r="Q96" i="60"/>
  <c r="AM96" i="60" s="1"/>
  <c r="Q83" i="60"/>
  <c r="AM83" i="60" s="1"/>
  <c r="AK83" i="60"/>
  <c r="AN83" i="60"/>
  <c r="AZ83" i="60" s="1"/>
  <c r="AK57" i="60"/>
  <c r="Q75" i="60"/>
  <c r="AM75" i="60" s="1"/>
  <c r="AN75" i="60"/>
  <c r="AZ75" i="60" s="1"/>
  <c r="AK75" i="60"/>
  <c r="AZ67" i="60"/>
  <c r="Q82" i="60"/>
  <c r="AM82" i="60" s="1"/>
  <c r="AK82" i="60"/>
  <c r="AN82" i="60"/>
  <c r="AZ82" i="60" s="1"/>
  <c r="Q69" i="60"/>
  <c r="AM69" i="60" s="1"/>
  <c r="AN69" i="60"/>
  <c r="AZ69" i="60" s="1"/>
  <c r="AK69" i="60"/>
  <c r="AK100" i="60"/>
  <c r="Q100" i="60"/>
  <c r="AM100" i="60" s="1"/>
  <c r="AN100" i="60"/>
  <c r="AZ100" i="60" s="1"/>
  <c r="AZ76" i="60"/>
  <c r="AK97" i="60"/>
  <c r="Q38" i="60"/>
  <c r="AN38" i="60"/>
  <c r="Q59" i="60"/>
  <c r="AM59" i="60" s="1"/>
  <c r="AK59" i="60"/>
  <c r="AN59" i="60"/>
  <c r="AZ59" i="60" s="1"/>
  <c r="Q81" i="60"/>
  <c r="AM81" i="60" s="1"/>
  <c r="AK81" i="60"/>
  <c r="AN81" i="60"/>
  <c r="AZ81" i="60" s="1"/>
  <c r="AD60" i="60"/>
  <c r="AS60" i="60" s="1"/>
  <c r="AA60" i="60"/>
  <c r="AP60" i="60" s="1"/>
  <c r="AB60" i="60"/>
  <c r="AQ60" i="60" s="1"/>
  <c r="AC60" i="60"/>
  <c r="AR60" i="60" s="1"/>
  <c r="AH60" i="60"/>
  <c r="AW60" i="60" s="1"/>
  <c r="Y60" i="60"/>
  <c r="Z60" i="60"/>
  <c r="AO60" i="60" s="1"/>
  <c r="AE60" i="60"/>
  <c r="AT60" i="60" s="1"/>
  <c r="AF60" i="60"/>
  <c r="AU60" i="60" s="1"/>
  <c r="AG60" i="60"/>
  <c r="AV60" i="60" s="1"/>
  <c r="AI60" i="60"/>
  <c r="AX60" i="60" s="1"/>
  <c r="AJ60" i="60"/>
  <c r="AY60" i="60" s="1"/>
  <c r="Q18" i="60"/>
  <c r="AN18" i="60"/>
  <c r="Q20" i="60"/>
  <c r="AN20" i="60"/>
  <c r="AK94" i="60"/>
  <c r="AZ89" i="60"/>
  <c r="AZ92" i="60"/>
  <c r="AK61" i="60"/>
  <c r="AK76" i="60"/>
  <c r="AK98" i="60"/>
  <c r="AN64" i="60"/>
  <c r="AZ64" i="60" s="1"/>
  <c r="AK64" i="60"/>
  <c r="Q64" i="60"/>
  <c r="AM64" i="60" s="1"/>
  <c r="Q84" i="60"/>
  <c r="AM84" i="60" s="1"/>
  <c r="AK84" i="60"/>
  <c r="AN84" i="60"/>
  <c r="AZ84" i="60" s="1"/>
  <c r="AK90" i="60"/>
  <c r="AK92" i="60"/>
  <c r="Q17" i="60"/>
  <c r="AN17" i="60"/>
  <c r="AN91" i="60"/>
  <c r="AZ91" i="60" s="1"/>
  <c r="AK91" i="60"/>
  <c r="Q91" i="60"/>
  <c r="AM91" i="60" s="1"/>
  <c r="Q87" i="60"/>
  <c r="AM87" i="60" s="1"/>
  <c r="AK87" i="60"/>
  <c r="AN87" i="60"/>
  <c r="AZ87" i="60" s="1"/>
  <c r="Q71" i="60"/>
  <c r="AM71" i="60" s="1"/>
  <c r="AN71" i="60"/>
  <c r="AZ71" i="60" s="1"/>
  <c r="AK71" i="60"/>
  <c r="Q78" i="60"/>
  <c r="AM78" i="60" s="1"/>
  <c r="AK78" i="60"/>
  <c r="AN78" i="60"/>
  <c r="AZ78" i="60" s="1"/>
  <c r="AZ72" i="60"/>
  <c r="Q36" i="60"/>
  <c r="AN36" i="60"/>
  <c r="Q52" i="60"/>
  <c r="AN52" i="60"/>
  <c r="Q66" i="60"/>
  <c r="AM66" i="60" s="1"/>
  <c r="AK66" i="60"/>
  <c r="AN66" i="60"/>
  <c r="AZ66" i="60" s="1"/>
  <c r="Q73" i="60"/>
  <c r="AM73" i="60" s="1"/>
  <c r="AN73" i="60"/>
  <c r="AZ73" i="60" s="1"/>
  <c r="AK73" i="60"/>
  <c r="AK77" i="60"/>
  <c r="AN77" i="60"/>
  <c r="AZ77" i="60" s="1"/>
  <c r="Q77" i="60"/>
  <c r="AM77" i="60" s="1"/>
  <c r="Q79" i="60"/>
  <c r="AM79" i="60" s="1"/>
  <c r="AK79" i="60"/>
  <c r="AN79" i="60"/>
  <c r="AZ79" i="60" s="1"/>
  <c r="AK68" i="60"/>
  <c r="AD62" i="60"/>
  <c r="AS62" i="60" s="1"/>
  <c r="AH62" i="60"/>
  <c r="AW62" i="60" s="1"/>
  <c r="AI62" i="60"/>
  <c r="AX62" i="60" s="1"/>
  <c r="AJ62" i="60"/>
  <c r="AY62" i="60" s="1"/>
  <c r="AA62" i="60"/>
  <c r="AP62" i="60" s="1"/>
  <c r="Y62" i="60"/>
  <c r="Z62" i="60"/>
  <c r="AO62" i="60" s="1"/>
  <c r="AB62" i="60"/>
  <c r="AQ62" i="60" s="1"/>
  <c r="AC62" i="60"/>
  <c r="AR62" i="60" s="1"/>
  <c r="AE62" i="60"/>
  <c r="AT62" i="60" s="1"/>
  <c r="AF62" i="60"/>
  <c r="AU62" i="60" s="1"/>
  <c r="AG62" i="60"/>
  <c r="AV62" i="60" s="1"/>
  <c r="AZ70" i="60"/>
  <c r="AZ98" i="60"/>
  <c r="AZ93" i="60"/>
  <c r="AN95" i="60"/>
  <c r="AZ95" i="60" s="1"/>
  <c r="Q95" i="60"/>
  <c r="AM95" i="60" s="1"/>
  <c r="AK95" i="60"/>
  <c r="Q65" i="60"/>
  <c r="AM65" i="60" s="1"/>
  <c r="AK65" i="60"/>
  <c r="AN65" i="60"/>
  <c r="AZ65" i="60" s="1"/>
  <c r="AK93" i="60"/>
  <c r="Q50" i="60"/>
  <c r="AN50" i="60"/>
  <c r="Q30" i="60"/>
  <c r="AN30" i="60"/>
  <c r="AZ61" i="60"/>
  <c r="AK89" i="60"/>
  <c r="Q15" i="60"/>
  <c r="AN15" i="60"/>
  <c r="Q86" i="60"/>
  <c r="AM86" i="60" s="1"/>
  <c r="AK86" i="60"/>
  <c r="AN86" i="60"/>
  <c r="AZ86" i="60" s="1"/>
  <c r="AN99" i="60"/>
  <c r="AZ99" i="60" s="1"/>
  <c r="Q99" i="60"/>
  <c r="AM99" i="60" s="1"/>
  <c r="AK99" i="60"/>
  <c r="Q85" i="60"/>
  <c r="AM85" i="60" s="1"/>
  <c r="AK85" i="60"/>
  <c r="AN85" i="60"/>
  <c r="AZ85" i="60" s="1"/>
  <c r="AN37" i="60" l="1"/>
  <c r="Q34" i="60"/>
  <c r="R44" i="60"/>
  <c r="Q14" i="60"/>
  <c r="AM14" i="60" s="1"/>
  <c r="Q26" i="60"/>
  <c r="AM26" i="60" s="1"/>
  <c r="R32" i="60"/>
  <c r="AN43" i="60"/>
  <c r="AN45" i="60"/>
  <c r="AN47" i="60"/>
  <c r="AN33" i="60"/>
  <c r="AN41" i="60"/>
  <c r="Q51" i="60"/>
  <c r="AM51" i="60" s="1"/>
  <c r="Q35" i="60"/>
  <c r="R35" i="60" s="1"/>
  <c r="AN39" i="60"/>
  <c r="AN35" i="60"/>
  <c r="Q47" i="60"/>
  <c r="AM47" i="60" s="1"/>
  <c r="AN48" i="60"/>
  <c r="Q33" i="60"/>
  <c r="AM33" i="60" s="1"/>
  <c r="AN53" i="60"/>
  <c r="R23" i="60"/>
  <c r="AN13" i="60"/>
  <c r="Q24" i="60"/>
  <c r="R24" i="60" s="1"/>
  <c r="AN29" i="60"/>
  <c r="Q25" i="60"/>
  <c r="AM25" i="60" s="1"/>
  <c r="AN25" i="60"/>
  <c r="Q29" i="60"/>
  <c r="AM29" i="60" s="1"/>
  <c r="R28" i="60"/>
  <c r="AN24" i="60"/>
  <c r="BA62" i="60"/>
  <c r="BB62" i="60"/>
  <c r="BA58" i="60"/>
  <c r="BB58" i="60"/>
  <c r="BA60" i="60"/>
  <c r="BB60" i="60"/>
  <c r="Q56" i="60"/>
  <c r="R56" i="60" s="1"/>
  <c r="Q58" i="60"/>
  <c r="AM58" i="60" s="1"/>
  <c r="AN58" i="60"/>
  <c r="AZ58" i="60" s="1"/>
  <c r="AN56" i="60"/>
  <c r="AK58" i="60"/>
  <c r="Q43" i="60"/>
  <c r="AM43" i="60" s="1"/>
  <c r="R27" i="60"/>
  <c r="Q53" i="60"/>
  <c r="Q39" i="60"/>
  <c r="AM39" i="60" s="1"/>
  <c r="Q21" i="60"/>
  <c r="AN21" i="60"/>
  <c r="AN42" i="60"/>
  <c r="AN49" i="60"/>
  <c r="Q49" i="60"/>
  <c r="Q42" i="60"/>
  <c r="AM42" i="60" s="1"/>
  <c r="Q19" i="60"/>
  <c r="AN19" i="60"/>
  <c r="Q46" i="60"/>
  <c r="AM46" i="60" s="1"/>
  <c r="AN51" i="60"/>
  <c r="Q22" i="60"/>
  <c r="AN22" i="60"/>
  <c r="Q16" i="60"/>
  <c r="AM16" i="60" s="1"/>
  <c r="AN46" i="60"/>
  <c r="Q48" i="60"/>
  <c r="R48" i="60" s="1"/>
  <c r="Q40" i="60"/>
  <c r="AN40" i="60"/>
  <c r="AN16" i="60"/>
  <c r="Q45" i="60"/>
  <c r="AM45" i="60" s="1"/>
  <c r="R14" i="60"/>
  <c r="AM15" i="60"/>
  <c r="R15" i="60"/>
  <c r="AM41" i="60"/>
  <c r="R41" i="60"/>
  <c r="AM18" i="60"/>
  <c r="R18" i="60"/>
  <c r="AM13" i="60"/>
  <c r="R13" i="60"/>
  <c r="AM36" i="60"/>
  <c r="R36" i="60"/>
  <c r="AM50" i="60"/>
  <c r="R50" i="60"/>
  <c r="R39" i="60"/>
  <c r="AM17" i="60"/>
  <c r="R17" i="60"/>
  <c r="AM34" i="60"/>
  <c r="R34" i="60"/>
  <c r="AM52" i="60"/>
  <c r="R52" i="60"/>
  <c r="AM38" i="60"/>
  <c r="R38" i="60"/>
  <c r="AM37" i="60"/>
  <c r="R37" i="60"/>
  <c r="AM30" i="60"/>
  <c r="R30" i="60"/>
  <c r="AM20" i="60"/>
  <c r="R20" i="60"/>
  <c r="Q60" i="60"/>
  <c r="AM60" i="60" s="1"/>
  <c r="AN60" i="60"/>
  <c r="AZ60" i="60" s="1"/>
  <c r="AK60" i="60"/>
  <c r="Q62" i="60"/>
  <c r="AM62" i="60" s="1"/>
  <c r="AN62" i="60"/>
  <c r="AZ62" i="60" s="1"/>
  <c r="AK62" i="60"/>
  <c r="R26" i="60" l="1"/>
  <c r="R51" i="60"/>
  <c r="R47" i="60"/>
  <c r="AM24" i="60"/>
  <c r="AM35" i="60"/>
  <c r="R25" i="60"/>
  <c r="R43" i="60"/>
  <c r="R33" i="60"/>
  <c r="R42" i="60"/>
  <c r="AM48" i="60"/>
  <c r="R29" i="60"/>
  <c r="AM56" i="60"/>
  <c r="R46" i="60"/>
  <c r="R53" i="60"/>
  <c r="AM53" i="60"/>
  <c r="AM22" i="60"/>
  <c r="R22" i="60"/>
  <c r="AM49" i="60"/>
  <c r="R49" i="60"/>
  <c r="R21" i="60"/>
  <c r="AM21" i="60"/>
  <c r="R19" i="60"/>
  <c r="AM19" i="60"/>
  <c r="R16" i="60"/>
  <c r="R45" i="60"/>
  <c r="AM40" i="60"/>
  <c r="R40" i="60"/>
  <c r="D11" i="60"/>
  <c r="S12" i="60"/>
  <c r="S11" i="60"/>
  <c r="M6" i="60" l="1"/>
  <c r="W27" i="86" l="1"/>
  <c r="D12" i="60" l="1"/>
  <c r="U1" i="92" l="1"/>
  <c r="X6" i="92" l="1"/>
  <c r="X7" i="92"/>
  <c r="X8" i="92"/>
  <c r="X9" i="92"/>
  <c r="X10" i="92"/>
  <c r="X11" i="92"/>
  <c r="X12" i="92"/>
  <c r="X13" i="92"/>
  <c r="X14" i="92"/>
  <c r="X15" i="92"/>
  <c r="X16" i="92"/>
  <c r="X17" i="92"/>
  <c r="X18" i="92"/>
  <c r="X19" i="92"/>
  <c r="X20" i="92"/>
  <c r="X21" i="92"/>
  <c r="X22" i="92"/>
  <c r="X23" i="92"/>
  <c r="X24" i="92"/>
  <c r="X25" i="92"/>
  <c r="X26" i="92"/>
  <c r="X27" i="92"/>
  <c r="X28" i="92"/>
  <c r="X29" i="92"/>
  <c r="X30" i="92"/>
  <c r="X31" i="92"/>
  <c r="X32" i="92"/>
  <c r="X33" i="92"/>
  <c r="X34" i="92"/>
  <c r="X35" i="92"/>
  <c r="X36" i="92"/>
  <c r="X37" i="92"/>
  <c r="X38" i="92"/>
  <c r="X39" i="92"/>
  <c r="X40" i="92"/>
  <c r="X41" i="92"/>
  <c r="X42" i="92"/>
  <c r="X43" i="92"/>
  <c r="X44" i="92"/>
  <c r="X45" i="92"/>
  <c r="X46" i="92"/>
  <c r="X47" i="92"/>
  <c r="X48" i="92"/>
  <c r="X49" i="92"/>
  <c r="X50" i="92"/>
  <c r="X51" i="92"/>
  <c r="X52" i="92"/>
  <c r="X53" i="92"/>
  <c r="X54" i="92"/>
  <c r="X55" i="92"/>
  <c r="X56" i="92"/>
  <c r="X57" i="92"/>
  <c r="X58" i="92"/>
  <c r="X59" i="92"/>
  <c r="X60" i="92"/>
  <c r="X61" i="92"/>
  <c r="X62" i="92"/>
  <c r="X63" i="92"/>
  <c r="X64" i="92"/>
  <c r="X65" i="92"/>
  <c r="X66" i="92"/>
  <c r="X67" i="92"/>
  <c r="X68" i="92"/>
  <c r="X69" i="92"/>
  <c r="X70" i="92"/>
  <c r="X71" i="92"/>
  <c r="X72" i="92"/>
  <c r="X73" i="92"/>
  <c r="X74" i="92"/>
  <c r="X75" i="92"/>
  <c r="X76" i="92"/>
  <c r="X77" i="92"/>
  <c r="X78" i="92"/>
  <c r="X79" i="92"/>
  <c r="X80" i="92"/>
  <c r="X81" i="92"/>
  <c r="X82" i="92"/>
  <c r="X83" i="92"/>
  <c r="X84" i="92"/>
  <c r="X85" i="92"/>
  <c r="X86" i="92"/>
  <c r="X87" i="92"/>
  <c r="X88" i="92"/>
  <c r="X89" i="92"/>
  <c r="X90" i="92"/>
  <c r="X91" i="92"/>
  <c r="X92" i="92"/>
  <c r="X93" i="92"/>
  <c r="X94" i="92"/>
  <c r="X95" i="92"/>
  <c r="X96" i="92"/>
  <c r="X97" i="92"/>
  <c r="X98" i="92"/>
  <c r="X99" i="92"/>
  <c r="X100" i="92"/>
  <c r="X101" i="92"/>
  <c r="X102" i="92"/>
  <c r="X103" i="92"/>
  <c r="X104" i="92"/>
  <c r="X105" i="92"/>
  <c r="X106" i="92"/>
  <c r="X107" i="92"/>
  <c r="X108" i="92"/>
  <c r="X109" i="92"/>
  <c r="X110" i="92"/>
  <c r="X111" i="92"/>
  <c r="X112" i="92"/>
  <c r="X113" i="92"/>
  <c r="X114" i="92"/>
  <c r="X115" i="92"/>
  <c r="X116" i="92"/>
  <c r="X117" i="92"/>
  <c r="X118" i="92"/>
  <c r="X119" i="92"/>
  <c r="X120" i="92"/>
  <c r="X121" i="92"/>
  <c r="X122" i="92"/>
  <c r="X123" i="92"/>
  <c r="X124" i="92"/>
  <c r="X125" i="92"/>
  <c r="X126" i="92"/>
  <c r="X127" i="92"/>
  <c r="X128" i="92"/>
  <c r="X129" i="92"/>
  <c r="X130" i="92"/>
  <c r="X131" i="92"/>
  <c r="X132" i="92"/>
  <c r="X133" i="92"/>
  <c r="X134" i="92"/>
  <c r="X135" i="92"/>
  <c r="X136" i="92"/>
  <c r="X137" i="92"/>
  <c r="X138" i="92"/>
  <c r="X139" i="92"/>
  <c r="X140" i="92"/>
  <c r="X141" i="92"/>
  <c r="X142" i="92"/>
  <c r="X143" i="92"/>
  <c r="X144" i="92"/>
  <c r="X145" i="92"/>
  <c r="X146" i="92"/>
  <c r="X147" i="92"/>
  <c r="X148" i="92"/>
  <c r="X149" i="92"/>
  <c r="X150" i="92"/>
  <c r="X151" i="92"/>
  <c r="X152" i="92"/>
  <c r="X153" i="92"/>
  <c r="X154" i="92"/>
  <c r="X155" i="92"/>
  <c r="X156" i="92"/>
  <c r="X157" i="92"/>
  <c r="X158" i="92"/>
  <c r="X159" i="92"/>
  <c r="X160" i="92"/>
  <c r="X161" i="92"/>
  <c r="X162" i="92"/>
  <c r="X163" i="92"/>
  <c r="X164" i="92"/>
  <c r="X165" i="92"/>
  <c r="X166" i="92"/>
  <c r="X167" i="92"/>
  <c r="X168" i="92"/>
  <c r="X169" i="92"/>
  <c r="X170" i="92"/>
  <c r="X171" i="92"/>
  <c r="X172" i="92"/>
  <c r="X173" i="92"/>
  <c r="X174" i="92"/>
  <c r="X175" i="92"/>
  <c r="X176" i="92"/>
  <c r="X177" i="92"/>
  <c r="X178" i="92"/>
  <c r="X179" i="92"/>
  <c r="X180" i="92"/>
  <c r="X181" i="92"/>
  <c r="X182" i="92"/>
  <c r="X183" i="92"/>
  <c r="X184" i="92"/>
  <c r="X185" i="92"/>
  <c r="X186" i="92"/>
  <c r="X187" i="92"/>
  <c r="X188" i="92"/>
  <c r="X189" i="92"/>
  <c r="X190" i="92"/>
  <c r="X191" i="92"/>
  <c r="X192" i="92"/>
  <c r="X193" i="92"/>
  <c r="X194" i="92"/>
  <c r="X195" i="92"/>
  <c r="X196" i="92"/>
  <c r="X197" i="92"/>
  <c r="X198" i="92"/>
  <c r="X199" i="92"/>
  <c r="X200" i="92"/>
  <c r="X201" i="92"/>
  <c r="X202" i="92"/>
  <c r="X203" i="92"/>
  <c r="X204" i="92"/>
  <c r="X205" i="92"/>
  <c r="X206" i="92"/>
  <c r="X207" i="92"/>
  <c r="X208" i="92"/>
  <c r="X209" i="92"/>
  <c r="X210" i="92"/>
  <c r="X211" i="92"/>
  <c r="X212" i="92"/>
  <c r="X213" i="92"/>
  <c r="X214" i="92"/>
  <c r="X215" i="92"/>
  <c r="X216" i="92"/>
  <c r="X217" i="92"/>
  <c r="X218" i="92"/>
  <c r="X219" i="92"/>
  <c r="X220" i="92"/>
  <c r="X221" i="92"/>
  <c r="X222" i="92"/>
  <c r="X223" i="92"/>
  <c r="X224" i="92"/>
  <c r="X225" i="92"/>
  <c r="X226" i="92"/>
  <c r="X227" i="92"/>
  <c r="X228" i="92"/>
  <c r="X229" i="92"/>
  <c r="X230" i="92"/>
  <c r="X231" i="92"/>
  <c r="X232" i="92"/>
  <c r="X233" i="92"/>
  <c r="X234" i="92"/>
  <c r="X235" i="92"/>
  <c r="X236" i="92"/>
  <c r="X237" i="92"/>
  <c r="X238" i="92"/>
  <c r="X239" i="92"/>
  <c r="X240" i="92"/>
  <c r="X241" i="92"/>
  <c r="X242" i="92"/>
  <c r="X243" i="92"/>
  <c r="X244" i="92"/>
  <c r="X245" i="92"/>
  <c r="X246" i="92"/>
  <c r="X247" i="92"/>
  <c r="X248" i="92"/>
  <c r="X249" i="92"/>
  <c r="X250" i="92"/>
  <c r="X251" i="92"/>
  <c r="X252" i="92"/>
  <c r="X253" i="92"/>
  <c r="X254" i="92"/>
  <c r="X255" i="92"/>
  <c r="X256" i="92"/>
  <c r="X257" i="92"/>
  <c r="X258" i="92"/>
  <c r="X259" i="92"/>
  <c r="X260" i="92"/>
  <c r="X261" i="92"/>
  <c r="X262" i="92"/>
  <c r="X263" i="92"/>
  <c r="X264" i="92"/>
  <c r="X265" i="92"/>
  <c r="X266" i="92"/>
  <c r="X267" i="92"/>
  <c r="X268" i="92"/>
  <c r="X269" i="92"/>
  <c r="X270" i="92"/>
  <c r="X271" i="92"/>
  <c r="X272" i="92"/>
  <c r="X273" i="92"/>
  <c r="X274" i="92"/>
  <c r="X275" i="92"/>
  <c r="X276" i="92"/>
  <c r="X277" i="92"/>
  <c r="X278" i="92"/>
  <c r="X279" i="92"/>
  <c r="X280" i="92"/>
  <c r="X281" i="92"/>
  <c r="X282" i="92"/>
  <c r="X283" i="92"/>
  <c r="X284" i="92"/>
  <c r="X285" i="92"/>
  <c r="X286" i="92"/>
  <c r="X287" i="92"/>
  <c r="X288" i="92"/>
  <c r="X289" i="92"/>
  <c r="X290" i="92"/>
  <c r="X291" i="92"/>
  <c r="X292" i="92"/>
  <c r="X293" i="92"/>
  <c r="X294" i="92"/>
  <c r="X295" i="92"/>
  <c r="X296" i="92"/>
  <c r="X297" i="92"/>
  <c r="X298" i="92"/>
  <c r="X299" i="92"/>
  <c r="X300" i="92"/>
  <c r="X301" i="92"/>
  <c r="X302" i="92"/>
  <c r="X303" i="92"/>
  <c r="X304" i="92"/>
  <c r="X305" i="92"/>
  <c r="X306" i="92"/>
  <c r="X307" i="92"/>
  <c r="X308" i="92"/>
  <c r="X309" i="92"/>
  <c r="X310" i="92"/>
  <c r="X311" i="92"/>
  <c r="X312" i="92"/>
  <c r="X313" i="92"/>
  <c r="X314" i="92"/>
  <c r="X315" i="92"/>
  <c r="X316" i="92"/>
  <c r="X317" i="92"/>
  <c r="X318" i="92"/>
  <c r="X319" i="92"/>
  <c r="X320" i="92"/>
  <c r="X321" i="92"/>
  <c r="X322" i="92"/>
  <c r="X323" i="92"/>
  <c r="X324" i="92"/>
  <c r="X325" i="92"/>
  <c r="X326" i="92"/>
  <c r="X327" i="92"/>
  <c r="X328" i="92"/>
  <c r="X329" i="92"/>
  <c r="X330" i="92"/>
  <c r="X331" i="92"/>
  <c r="X332" i="92"/>
  <c r="X333" i="92"/>
  <c r="X334" i="92"/>
  <c r="X335" i="92"/>
  <c r="X336" i="92"/>
  <c r="X337" i="92"/>
  <c r="X338" i="92"/>
  <c r="X339" i="92"/>
  <c r="X340" i="92"/>
  <c r="X341" i="92"/>
  <c r="X342" i="92"/>
  <c r="X343" i="92"/>
  <c r="X344" i="92"/>
  <c r="X345" i="92"/>
  <c r="X346" i="92"/>
  <c r="X347" i="92"/>
  <c r="X348" i="92"/>
  <c r="X5" i="92"/>
  <c r="T1" i="92"/>
  <c r="G352" i="92" l="1"/>
  <c r="I348" i="92" s="1"/>
  <c r="J348" i="92"/>
  <c r="F348" i="92"/>
  <c r="J347" i="92"/>
  <c r="F347" i="92"/>
  <c r="J346" i="92"/>
  <c r="J345" i="92"/>
  <c r="J344" i="92"/>
  <c r="J343" i="92"/>
  <c r="J342" i="92"/>
  <c r="J341" i="92"/>
  <c r="J340" i="92"/>
  <c r="J339" i="92"/>
  <c r="J338" i="92"/>
  <c r="J337" i="92"/>
  <c r="J336" i="92"/>
  <c r="J335" i="92"/>
  <c r="J334" i="92"/>
  <c r="J333" i="92"/>
  <c r="J332" i="92"/>
  <c r="J331" i="92"/>
  <c r="J330" i="92"/>
  <c r="J329" i="92"/>
  <c r="F329" i="92"/>
  <c r="J328" i="92"/>
  <c r="F328" i="92"/>
  <c r="J327" i="92"/>
  <c r="F327" i="92"/>
  <c r="J326" i="92"/>
  <c r="F326" i="92"/>
  <c r="J325" i="92"/>
  <c r="F325" i="92"/>
  <c r="J324" i="92"/>
  <c r="F324" i="92"/>
  <c r="B324" i="92"/>
  <c r="B325" i="92" s="1"/>
  <c r="J323" i="92"/>
  <c r="F323" i="92"/>
  <c r="D323" i="92"/>
  <c r="J322" i="92"/>
  <c r="F322" i="92"/>
  <c r="J321" i="92"/>
  <c r="F321" i="92"/>
  <c r="J320" i="92"/>
  <c r="F320" i="92"/>
  <c r="J319" i="92"/>
  <c r="F319" i="92"/>
  <c r="J318" i="92"/>
  <c r="F318" i="92"/>
  <c r="J317" i="92"/>
  <c r="F317" i="92"/>
  <c r="J316" i="92"/>
  <c r="F316" i="92"/>
  <c r="J315" i="92"/>
  <c r="F315" i="92"/>
  <c r="J314" i="92"/>
  <c r="F314" i="92"/>
  <c r="J313" i="92"/>
  <c r="F313" i="92"/>
  <c r="J312" i="92"/>
  <c r="F312" i="92"/>
  <c r="J311" i="92"/>
  <c r="F311" i="92"/>
  <c r="J310" i="92"/>
  <c r="F310" i="92"/>
  <c r="J309" i="92"/>
  <c r="F309" i="92"/>
  <c r="J308" i="92"/>
  <c r="F308" i="92"/>
  <c r="J307" i="92"/>
  <c r="F307" i="92"/>
  <c r="J306" i="92"/>
  <c r="F306" i="92"/>
  <c r="J305" i="92"/>
  <c r="F305" i="92"/>
  <c r="J304" i="92"/>
  <c r="F304" i="92"/>
  <c r="J303" i="92"/>
  <c r="F303" i="92"/>
  <c r="J302" i="92"/>
  <c r="F302" i="92"/>
  <c r="J301" i="92"/>
  <c r="F301" i="92"/>
  <c r="J300" i="92"/>
  <c r="F300" i="92"/>
  <c r="J299" i="92"/>
  <c r="F299" i="92"/>
  <c r="J298" i="92"/>
  <c r="F298" i="92"/>
  <c r="J297" i="92"/>
  <c r="F297" i="92"/>
  <c r="J296" i="92"/>
  <c r="F296" i="92"/>
  <c r="J295" i="92"/>
  <c r="F295" i="92"/>
  <c r="J294" i="92"/>
  <c r="F294" i="92"/>
  <c r="J293" i="92"/>
  <c r="F293" i="92"/>
  <c r="J292" i="92"/>
  <c r="F292" i="92"/>
  <c r="J291" i="92"/>
  <c r="F291" i="92"/>
  <c r="J290" i="92"/>
  <c r="F290" i="92"/>
  <c r="J289" i="92"/>
  <c r="F289" i="92"/>
  <c r="J288" i="92"/>
  <c r="F288" i="92"/>
  <c r="J287" i="92"/>
  <c r="F287" i="92"/>
  <c r="J286" i="92"/>
  <c r="F286" i="92"/>
  <c r="J285" i="92"/>
  <c r="F285" i="92"/>
  <c r="J284" i="92"/>
  <c r="F284" i="92"/>
  <c r="J283" i="92"/>
  <c r="F283" i="92"/>
  <c r="J282" i="92"/>
  <c r="F282" i="92"/>
  <c r="J281" i="92"/>
  <c r="F281" i="92"/>
  <c r="J280" i="92"/>
  <c r="F280" i="92"/>
  <c r="J279" i="92"/>
  <c r="F279" i="92"/>
  <c r="J278" i="92"/>
  <c r="F278" i="92"/>
  <c r="J277" i="92"/>
  <c r="F277" i="92"/>
  <c r="J276" i="92"/>
  <c r="F276" i="92"/>
  <c r="J275" i="92"/>
  <c r="F275" i="92"/>
  <c r="J274" i="92"/>
  <c r="F274" i="92"/>
  <c r="J273" i="92"/>
  <c r="F273" i="92"/>
  <c r="J272" i="92"/>
  <c r="F272" i="92"/>
  <c r="J271" i="92"/>
  <c r="F271" i="92"/>
  <c r="J270" i="92"/>
  <c r="F270" i="92"/>
  <c r="J269" i="92"/>
  <c r="F269" i="92"/>
  <c r="J268" i="92"/>
  <c r="F268" i="92"/>
  <c r="J267" i="92"/>
  <c r="F267" i="92"/>
  <c r="J266" i="92"/>
  <c r="D266" i="92"/>
  <c r="J265" i="92"/>
  <c r="D265" i="92"/>
  <c r="J264" i="92"/>
  <c r="D264" i="92"/>
  <c r="J263" i="92"/>
  <c r="D263" i="92"/>
  <c r="J262" i="92"/>
  <c r="D262" i="92"/>
  <c r="J261" i="92"/>
  <c r="D261" i="92"/>
  <c r="J260" i="92"/>
  <c r="D260" i="92"/>
  <c r="J259" i="92"/>
  <c r="D259" i="92"/>
  <c r="J258" i="92"/>
  <c r="D258" i="92"/>
  <c r="J257" i="92"/>
  <c r="F257" i="92"/>
  <c r="D257" i="92"/>
  <c r="J256" i="92"/>
  <c r="F256" i="92"/>
  <c r="J255" i="92"/>
  <c r="F255" i="92"/>
  <c r="J254" i="92"/>
  <c r="F254" i="92"/>
  <c r="J253" i="92"/>
  <c r="F253" i="92"/>
  <c r="J252" i="92"/>
  <c r="J251" i="92"/>
  <c r="J250" i="92"/>
  <c r="J249" i="92"/>
  <c r="J248" i="92"/>
  <c r="J247" i="92"/>
  <c r="J246" i="92"/>
  <c r="J245" i="92"/>
  <c r="J244" i="92"/>
  <c r="J243" i="92"/>
  <c r="J242" i="92"/>
  <c r="J241" i="92"/>
  <c r="J240" i="92"/>
  <c r="J239" i="92"/>
  <c r="J238" i="92"/>
  <c r="J237" i="92"/>
  <c r="J236" i="92"/>
  <c r="F236" i="92"/>
  <c r="J235" i="92"/>
  <c r="F235" i="92"/>
  <c r="J234" i="92"/>
  <c r="F234" i="92"/>
  <c r="J233" i="92"/>
  <c r="F233" i="92"/>
  <c r="J232" i="92"/>
  <c r="F232" i="92"/>
  <c r="J231" i="92"/>
  <c r="F231" i="92"/>
  <c r="J230" i="92"/>
  <c r="F230" i="92"/>
  <c r="J229" i="92"/>
  <c r="F229" i="92"/>
  <c r="J228" i="92"/>
  <c r="F228" i="92"/>
  <c r="J227" i="92"/>
  <c r="F227" i="92"/>
  <c r="J226" i="92"/>
  <c r="F226" i="92"/>
  <c r="J225" i="92"/>
  <c r="F225" i="92"/>
  <c r="J224" i="92"/>
  <c r="F224" i="92"/>
  <c r="J223" i="92"/>
  <c r="F223" i="92"/>
  <c r="J222" i="92"/>
  <c r="F222" i="92"/>
  <c r="J221" i="92"/>
  <c r="F221" i="92"/>
  <c r="J220" i="92"/>
  <c r="F220" i="92"/>
  <c r="J219" i="92"/>
  <c r="F219" i="92"/>
  <c r="J218" i="92"/>
  <c r="F218" i="92"/>
  <c r="J217" i="92"/>
  <c r="F217" i="92"/>
  <c r="J216" i="92"/>
  <c r="F216" i="92"/>
  <c r="J215" i="92"/>
  <c r="F215" i="92"/>
  <c r="J214" i="92"/>
  <c r="F214" i="92"/>
  <c r="J213" i="92"/>
  <c r="F213" i="92"/>
  <c r="J212" i="92"/>
  <c r="F212" i="92"/>
  <c r="J211" i="92"/>
  <c r="F211" i="92"/>
  <c r="J210" i="92"/>
  <c r="F210" i="92"/>
  <c r="J209" i="92"/>
  <c r="F209" i="92"/>
  <c r="J208" i="92"/>
  <c r="F208" i="92"/>
  <c r="J207" i="92"/>
  <c r="F207" i="92"/>
  <c r="J206" i="92"/>
  <c r="F206" i="92"/>
  <c r="J205" i="92"/>
  <c r="F205" i="92"/>
  <c r="J204" i="92"/>
  <c r="F204" i="92"/>
  <c r="J203" i="92"/>
  <c r="F203" i="92"/>
  <c r="J202" i="92"/>
  <c r="F202" i="92"/>
  <c r="J201" i="92"/>
  <c r="F201" i="92"/>
  <c r="J200" i="92"/>
  <c r="F200" i="92"/>
  <c r="J199" i="92"/>
  <c r="F199" i="92"/>
  <c r="J198" i="92"/>
  <c r="F198" i="92"/>
  <c r="J197" i="92"/>
  <c r="F197" i="92"/>
  <c r="J196" i="92"/>
  <c r="F196" i="92"/>
  <c r="J195" i="92"/>
  <c r="F195" i="92"/>
  <c r="J194" i="92"/>
  <c r="F194" i="92"/>
  <c r="J193" i="92"/>
  <c r="J192" i="92"/>
  <c r="J191" i="92"/>
  <c r="J190" i="92"/>
  <c r="J189" i="92"/>
  <c r="J188" i="92"/>
  <c r="J187" i="92"/>
  <c r="J186" i="92"/>
  <c r="J185" i="92"/>
  <c r="J184" i="92"/>
  <c r="J183" i="92"/>
  <c r="J182" i="92"/>
  <c r="J181" i="92"/>
  <c r="J180" i="92"/>
  <c r="J179" i="92"/>
  <c r="J178" i="92"/>
  <c r="J177" i="92"/>
  <c r="J176" i="92"/>
  <c r="J175" i="92"/>
  <c r="J174" i="92"/>
  <c r="J173" i="92"/>
  <c r="J172" i="92"/>
  <c r="J169" i="92"/>
  <c r="J168" i="92"/>
  <c r="J167" i="92"/>
  <c r="J166" i="92"/>
  <c r="J165" i="92"/>
  <c r="J164" i="92"/>
  <c r="J163" i="92"/>
  <c r="J162" i="92"/>
  <c r="J161" i="92"/>
  <c r="J160" i="92"/>
  <c r="J159" i="92"/>
  <c r="J158" i="92"/>
  <c r="J157" i="92"/>
  <c r="J156" i="92"/>
  <c r="J155" i="92"/>
  <c r="J154" i="92"/>
  <c r="J153" i="92"/>
  <c r="J152" i="92"/>
  <c r="J151" i="92"/>
  <c r="J150" i="92"/>
  <c r="J149" i="92"/>
  <c r="J148" i="92"/>
  <c r="J147" i="92"/>
  <c r="J146" i="92"/>
  <c r="J145" i="92"/>
  <c r="J144" i="92"/>
  <c r="J143" i="92"/>
  <c r="J142" i="92"/>
  <c r="J141" i="92"/>
  <c r="J140" i="92"/>
  <c r="J139" i="92"/>
  <c r="J138" i="92"/>
  <c r="J137" i="92"/>
  <c r="J136" i="92"/>
  <c r="J135" i="92"/>
  <c r="J134" i="92"/>
  <c r="J133" i="92"/>
  <c r="J132" i="92"/>
  <c r="J131" i="92"/>
  <c r="J130" i="92"/>
  <c r="J129" i="92"/>
  <c r="J128" i="92"/>
  <c r="J127" i="92"/>
  <c r="J126" i="92"/>
  <c r="J125" i="92"/>
  <c r="J124" i="92"/>
  <c r="J123" i="92"/>
  <c r="J122" i="92"/>
  <c r="J121" i="92"/>
  <c r="J120" i="92"/>
  <c r="J119" i="92"/>
  <c r="J118" i="92"/>
  <c r="J117" i="92"/>
  <c r="J116" i="92"/>
  <c r="J115" i="92"/>
  <c r="J114" i="92"/>
  <c r="J113" i="92"/>
  <c r="J112" i="92"/>
  <c r="J111" i="92"/>
  <c r="J110" i="92"/>
  <c r="J109" i="92"/>
  <c r="J108" i="92"/>
  <c r="J107" i="92"/>
  <c r="J106" i="92"/>
  <c r="J105" i="92"/>
  <c r="J104" i="92"/>
  <c r="J103" i="92"/>
  <c r="J102" i="92"/>
  <c r="J101" i="92"/>
  <c r="J100" i="92"/>
  <c r="J99" i="92"/>
  <c r="J98" i="92"/>
  <c r="J97" i="92"/>
  <c r="J96" i="92"/>
  <c r="J95" i="92"/>
  <c r="J94" i="92"/>
  <c r="J93" i="92"/>
  <c r="J92" i="92"/>
  <c r="J91" i="92"/>
  <c r="J90" i="92"/>
  <c r="J89" i="92"/>
  <c r="J88" i="92"/>
  <c r="J87" i="92"/>
  <c r="J86" i="92"/>
  <c r="J85" i="92"/>
  <c r="J84" i="92"/>
  <c r="J83" i="92"/>
  <c r="J82" i="92"/>
  <c r="J81" i="92"/>
  <c r="J80" i="92"/>
  <c r="J79" i="92"/>
  <c r="J78" i="92"/>
  <c r="J77" i="92"/>
  <c r="J76" i="92"/>
  <c r="J75" i="92"/>
  <c r="J74" i="92"/>
  <c r="J73" i="92"/>
  <c r="J72" i="92"/>
  <c r="J71" i="92"/>
  <c r="J70" i="92"/>
  <c r="J69" i="92"/>
  <c r="J68" i="92"/>
  <c r="J67" i="92"/>
  <c r="J66" i="92"/>
  <c r="J65" i="92"/>
  <c r="J64" i="92"/>
  <c r="J63" i="92"/>
  <c r="J62" i="92"/>
  <c r="J61" i="92"/>
  <c r="J60" i="92"/>
  <c r="J59" i="92"/>
  <c r="J58" i="92"/>
  <c r="J57" i="92"/>
  <c r="J56" i="92"/>
  <c r="J55" i="92"/>
  <c r="J54" i="92"/>
  <c r="J53" i="92"/>
  <c r="J52" i="92"/>
  <c r="J51" i="92"/>
  <c r="J50" i="92"/>
  <c r="J49" i="92"/>
  <c r="J48" i="92"/>
  <c r="J47" i="92"/>
  <c r="J46" i="92"/>
  <c r="J45" i="92"/>
  <c r="J44" i="92"/>
  <c r="J43" i="92"/>
  <c r="J42" i="92"/>
  <c r="J41" i="92"/>
  <c r="J40" i="92"/>
  <c r="J39" i="92"/>
  <c r="J38" i="92"/>
  <c r="J37" i="92"/>
  <c r="J36" i="92"/>
  <c r="J35" i="92"/>
  <c r="J34" i="92"/>
  <c r="J33" i="92"/>
  <c r="J32" i="92"/>
  <c r="J31" i="92"/>
  <c r="J30" i="92"/>
  <c r="J29" i="92"/>
  <c r="J28" i="92"/>
  <c r="J27" i="92"/>
  <c r="J26" i="92"/>
  <c r="J25" i="92"/>
  <c r="J24" i="92"/>
  <c r="J23" i="92"/>
  <c r="J22" i="92"/>
  <c r="J21" i="92"/>
  <c r="J20" i="92"/>
  <c r="J19" i="92"/>
  <c r="J18" i="92"/>
  <c r="J17" i="92"/>
  <c r="J16" i="92"/>
  <c r="J15" i="92"/>
  <c r="J14" i="92"/>
  <c r="J13" i="92"/>
  <c r="J12" i="92"/>
  <c r="J11" i="92"/>
  <c r="J10" i="92"/>
  <c r="J9" i="92"/>
  <c r="J8" i="92"/>
  <c r="J7" i="92"/>
  <c r="J6" i="92"/>
  <c r="J5" i="92"/>
  <c r="G3" i="92"/>
  <c r="H3" i="92" s="1"/>
  <c r="I3" i="92" s="1"/>
  <c r="E1" i="92"/>
  <c r="F1" i="92" s="1"/>
  <c r="G1" i="92" s="1"/>
  <c r="H1" i="92" s="1"/>
  <c r="I1" i="92" s="1"/>
  <c r="J1" i="92" s="1"/>
  <c r="K1" i="92" s="1"/>
  <c r="L1" i="92" s="1"/>
  <c r="M1" i="92" s="1"/>
  <c r="N1" i="92" s="1"/>
  <c r="O1" i="92" s="1"/>
  <c r="P1" i="92" s="1"/>
  <c r="Q1" i="92" s="1"/>
  <c r="R1" i="92" s="1"/>
  <c r="S1" i="92" s="1"/>
  <c r="BY3" i="93"/>
  <c r="BX3" i="93"/>
  <c r="BW3" i="93"/>
  <c r="BV3" i="93"/>
  <c r="BU3" i="93"/>
  <c r="BT3" i="93"/>
  <c r="BS3" i="93"/>
  <c r="BR3" i="93"/>
  <c r="BQ3" i="93"/>
  <c r="BP3" i="93"/>
  <c r="BO3" i="93"/>
  <c r="BN3" i="93"/>
  <c r="BM3" i="93"/>
  <c r="BL3" i="93"/>
  <c r="BK3" i="93"/>
  <c r="BJ3" i="93"/>
  <c r="BI3" i="93"/>
  <c r="BH3" i="93"/>
  <c r="BG3" i="93"/>
  <c r="BF3" i="93"/>
  <c r="BE3" i="93"/>
  <c r="BD3" i="93"/>
  <c r="BC3" i="93"/>
  <c r="BB3" i="93"/>
  <c r="BA3" i="93"/>
  <c r="AZ3" i="93"/>
  <c r="AY3" i="93"/>
  <c r="AX3" i="93"/>
  <c r="AW3" i="93"/>
  <c r="AV3" i="93"/>
  <c r="AU3" i="93"/>
  <c r="AT3" i="93"/>
  <c r="AS3" i="93"/>
  <c r="AR3" i="93"/>
  <c r="AQ3" i="93"/>
  <c r="P1" i="93" s="1"/>
  <c r="AP3" i="93"/>
  <c r="AO3" i="93"/>
  <c r="AN3" i="93"/>
  <c r="AM3" i="93"/>
  <c r="AL3" i="93"/>
  <c r="AK3" i="93"/>
  <c r="AD1" i="93" s="1"/>
  <c r="AJ3" i="93"/>
  <c r="AI3" i="93"/>
  <c r="AH3" i="93"/>
  <c r="X1" i="93" s="1"/>
  <c r="AG3" i="93"/>
  <c r="AF3" i="93"/>
  <c r="AE3" i="93"/>
  <c r="R1" i="93" s="1"/>
  <c r="AD3" i="93"/>
  <c r="AC3" i="93"/>
  <c r="AB3" i="93"/>
  <c r="AA3" i="93"/>
  <c r="Z3" i="93"/>
  <c r="Y3" i="93"/>
  <c r="AF1" i="93" s="1"/>
  <c r="X3" i="93"/>
  <c r="W3" i="93"/>
  <c r="V3" i="93"/>
  <c r="Z1" i="93" s="1"/>
  <c r="U3" i="93"/>
  <c r="T3" i="93"/>
  <c r="S3" i="93"/>
  <c r="T1" i="93" s="1"/>
  <c r="R3" i="93"/>
  <c r="Q3" i="93"/>
  <c r="P3" i="93"/>
  <c r="O3" i="93"/>
  <c r="L1" i="93" s="1"/>
  <c r="N3" i="93"/>
  <c r="M3" i="93"/>
  <c r="L3" i="93"/>
  <c r="K3" i="93"/>
  <c r="J3" i="93"/>
  <c r="AB1" i="93" s="1"/>
  <c r="I3" i="93"/>
  <c r="H3" i="93"/>
  <c r="G3" i="93"/>
  <c r="F3" i="93"/>
  <c r="E3" i="93"/>
  <c r="D3" i="93"/>
  <c r="C3" i="93"/>
  <c r="N1" i="93" s="1"/>
  <c r="B3" i="93"/>
  <c r="A3" i="93"/>
  <c r="V1" i="93"/>
  <c r="J1" i="93"/>
  <c r="I10" i="92" l="1"/>
  <c r="I24" i="92"/>
  <c r="I27" i="92"/>
  <c r="I123" i="92"/>
  <c r="I13" i="92"/>
  <c r="I56" i="92"/>
  <c r="I80" i="92"/>
  <c r="I117" i="92"/>
  <c r="I191" i="92"/>
  <c r="I212" i="92"/>
  <c r="I228" i="92"/>
  <c r="I341" i="92"/>
  <c r="I159" i="92"/>
  <c r="I6" i="92"/>
  <c r="I63" i="92"/>
  <c r="I20" i="92"/>
  <c r="I42" i="92"/>
  <c r="I49" i="92"/>
  <c r="I73" i="92"/>
  <c r="I14" i="92"/>
  <c r="I57" i="92"/>
  <c r="I81" i="92"/>
  <c r="I129" i="92"/>
  <c r="I19" i="92"/>
  <c r="I87" i="92"/>
  <c r="I21" i="92"/>
  <c r="I50" i="92"/>
  <c r="I74" i="92"/>
  <c r="I99" i="92"/>
  <c r="I173" i="92"/>
  <c r="I203" i="92"/>
  <c r="I208" i="92"/>
  <c r="I224" i="92"/>
  <c r="I45" i="92"/>
  <c r="I33" i="92"/>
  <c r="I7" i="92"/>
  <c r="I43" i="92"/>
  <c r="I15" i="92"/>
  <c r="I67" i="92"/>
  <c r="I91" i="92"/>
  <c r="I141" i="92"/>
  <c r="I31" i="92"/>
  <c r="I26" i="92"/>
  <c r="I147" i="92"/>
  <c r="I36" i="92"/>
  <c r="I30" i="92"/>
  <c r="I37" i="92"/>
  <c r="I44" i="92"/>
  <c r="I51" i="92"/>
  <c r="I75" i="92"/>
  <c r="I111" i="92"/>
  <c r="I185" i="92"/>
  <c r="I199" i="92"/>
  <c r="I61" i="92"/>
  <c r="I48" i="92"/>
  <c r="I8" i="92"/>
  <c r="I9" i="92"/>
  <c r="I16" i="92"/>
  <c r="I68" i="92"/>
  <c r="I92" i="92"/>
  <c r="I153" i="92"/>
  <c r="I204" i="92"/>
  <c r="I220" i="92"/>
  <c r="I236" i="92"/>
  <c r="I195" i="92"/>
  <c r="I85" i="92"/>
  <c r="I93" i="92"/>
  <c r="I165" i="92"/>
  <c r="I200" i="92"/>
  <c r="I39" i="92"/>
  <c r="I62" i="92"/>
  <c r="I86" i="92"/>
  <c r="I135" i="92"/>
  <c r="I216" i="92"/>
  <c r="I232" i="92"/>
  <c r="I38" i="92"/>
  <c r="I69" i="92"/>
  <c r="I18" i="92"/>
  <c r="I25" i="92"/>
  <c r="I32" i="92"/>
  <c r="I12" i="92"/>
  <c r="I55" i="92"/>
  <c r="I79" i="92"/>
  <c r="I105" i="92"/>
  <c r="I179" i="92"/>
  <c r="I196" i="92"/>
  <c r="I242" i="92"/>
  <c r="I248" i="92"/>
  <c r="I257" i="92"/>
  <c r="I261" i="92"/>
  <c r="I265" i="92"/>
  <c r="I269" i="92"/>
  <c r="I273" i="92"/>
  <c r="I277" i="92"/>
  <c r="I281" i="92"/>
  <c r="I285" i="92"/>
  <c r="I289" i="92"/>
  <c r="I293" i="92"/>
  <c r="I297" i="92"/>
  <c r="I301" i="92"/>
  <c r="I305" i="92"/>
  <c r="I309" i="92"/>
  <c r="I313" i="92"/>
  <c r="I317" i="92"/>
  <c r="I321" i="92"/>
  <c r="I325" i="92"/>
  <c r="I330" i="92"/>
  <c r="I336" i="92"/>
  <c r="I342" i="92"/>
  <c r="I34" i="92"/>
  <c r="I52" i="92"/>
  <c r="I70" i="92"/>
  <c r="I94" i="92"/>
  <c r="I118" i="92"/>
  <c r="I136" i="92"/>
  <c r="I142" i="92"/>
  <c r="I148" i="92"/>
  <c r="I154" i="92"/>
  <c r="I160" i="92"/>
  <c r="I166" i="92"/>
  <c r="I174" i="92"/>
  <c r="I180" i="92"/>
  <c r="I186" i="92"/>
  <c r="I237" i="92"/>
  <c r="I243" i="92"/>
  <c r="I249" i="92"/>
  <c r="I254" i="92"/>
  <c r="I331" i="92"/>
  <c r="I337" i="92"/>
  <c r="I343" i="92"/>
  <c r="I22" i="92"/>
  <c r="I40" i="92"/>
  <c r="I58" i="92"/>
  <c r="I76" i="92"/>
  <c r="I100" i="92"/>
  <c r="I130" i="92"/>
  <c r="I193" i="92"/>
  <c r="I197" i="92"/>
  <c r="I201" i="92"/>
  <c r="I205" i="92"/>
  <c r="I209" i="92"/>
  <c r="I213" i="92"/>
  <c r="I217" i="92"/>
  <c r="I221" i="92"/>
  <c r="I225" i="92"/>
  <c r="I229" i="92"/>
  <c r="I233" i="92"/>
  <c r="I258" i="92"/>
  <c r="I262" i="92"/>
  <c r="I266" i="92"/>
  <c r="I270" i="92"/>
  <c r="I274" i="92"/>
  <c r="I278" i="92"/>
  <c r="I282" i="92"/>
  <c r="I286" i="92"/>
  <c r="I290" i="92"/>
  <c r="I294" i="92"/>
  <c r="I298" i="92"/>
  <c r="I302" i="92"/>
  <c r="I306" i="92"/>
  <c r="I310" i="92"/>
  <c r="I314" i="92"/>
  <c r="I318" i="92"/>
  <c r="I28" i="92"/>
  <c r="I46" i="92"/>
  <c r="I64" i="92"/>
  <c r="I88" i="92"/>
  <c r="I112" i="92"/>
  <c r="I5" i="92"/>
  <c r="I17" i="92"/>
  <c r="I29" i="92"/>
  <c r="I41" i="92"/>
  <c r="I53" i="92"/>
  <c r="I65" i="92"/>
  <c r="I77" i="92"/>
  <c r="I89" i="92"/>
  <c r="I107" i="92"/>
  <c r="I125" i="92"/>
  <c r="I131" i="92"/>
  <c r="I143" i="92"/>
  <c r="I161" i="92"/>
  <c r="I181" i="92"/>
  <c r="I244" i="92"/>
  <c r="I250" i="92"/>
  <c r="I332" i="92"/>
  <c r="I338" i="92"/>
  <c r="I82" i="92"/>
  <c r="I106" i="92"/>
  <c r="I124" i="92"/>
  <c r="I11" i="92"/>
  <c r="I23" i="92"/>
  <c r="I35" i="92"/>
  <c r="I47" i="92"/>
  <c r="I59" i="92"/>
  <c r="I71" i="92"/>
  <c r="I83" i="92"/>
  <c r="I95" i="92"/>
  <c r="I101" i="92"/>
  <c r="I113" i="92"/>
  <c r="I119" i="92"/>
  <c r="I137" i="92"/>
  <c r="I149" i="92"/>
  <c r="I155" i="92"/>
  <c r="I167" i="92"/>
  <c r="I175" i="92"/>
  <c r="I187" i="92"/>
  <c r="I238" i="92"/>
  <c r="I255" i="92"/>
  <c r="I327" i="92"/>
  <c r="I345" i="92"/>
  <c r="I54" i="92"/>
  <c r="I66" i="92"/>
  <c r="I78" i="92"/>
  <c r="I90" i="92"/>
  <c r="I102" i="92"/>
  <c r="I114" i="92"/>
  <c r="I126" i="92"/>
  <c r="I138" i="92"/>
  <c r="I150" i="92"/>
  <c r="I162" i="92"/>
  <c r="I176" i="92"/>
  <c r="I188" i="92"/>
  <c r="I202" i="92"/>
  <c r="I214" i="92"/>
  <c r="I226" i="92"/>
  <c r="I245" i="92"/>
  <c r="I259" i="92"/>
  <c r="I271" i="92"/>
  <c r="I283" i="92"/>
  <c r="I295" i="92"/>
  <c r="I307" i="92"/>
  <c r="I319" i="92"/>
  <c r="I339" i="92"/>
  <c r="I60" i="92"/>
  <c r="I72" i="92"/>
  <c r="I84" i="92"/>
  <c r="I96" i="92"/>
  <c r="I108" i="92"/>
  <c r="I120" i="92"/>
  <c r="I132" i="92"/>
  <c r="I144" i="92"/>
  <c r="I156" i="92"/>
  <c r="I168" i="92"/>
  <c r="I182" i="92"/>
  <c r="I194" i="92"/>
  <c r="I198" i="92"/>
  <c r="I206" i="92"/>
  <c r="I210" i="92"/>
  <c r="I218" i="92"/>
  <c r="I222" i="92"/>
  <c r="I230" i="92"/>
  <c r="I234" i="92"/>
  <c r="I239" i="92"/>
  <c r="I251" i="92"/>
  <c r="I263" i="92"/>
  <c r="I267" i="92"/>
  <c r="I275" i="92"/>
  <c r="I279" i="92"/>
  <c r="I287" i="92"/>
  <c r="I291" i="92"/>
  <c r="I299" i="92"/>
  <c r="I303" i="92"/>
  <c r="I311" i="92"/>
  <c r="I315" i="92"/>
  <c r="I323" i="92"/>
  <c r="I333" i="92"/>
  <c r="I97" i="92"/>
  <c r="I103" i="92"/>
  <c r="I109" i="92"/>
  <c r="I115" i="92"/>
  <c r="I121" i="92"/>
  <c r="I127" i="92"/>
  <c r="I133" i="92"/>
  <c r="I139" i="92"/>
  <c r="I145" i="92"/>
  <c r="I151" i="92"/>
  <c r="I157" i="92"/>
  <c r="I163" i="92"/>
  <c r="I169" i="92"/>
  <c r="I177" i="92"/>
  <c r="I183" i="92"/>
  <c r="I189" i="92"/>
  <c r="I240" i="92"/>
  <c r="I246" i="92"/>
  <c r="I252" i="92"/>
  <c r="I256" i="92"/>
  <c r="I334" i="92"/>
  <c r="I340" i="92"/>
  <c r="I207" i="92"/>
  <c r="I211" i="92"/>
  <c r="I215" i="92"/>
  <c r="I219" i="92"/>
  <c r="I223" i="92"/>
  <c r="I227" i="92"/>
  <c r="I231" i="92"/>
  <c r="I235" i="92"/>
  <c r="I260" i="92"/>
  <c r="I264" i="92"/>
  <c r="I268" i="92"/>
  <c r="I272" i="92"/>
  <c r="I276" i="92"/>
  <c r="I280" i="92"/>
  <c r="I284" i="92"/>
  <c r="I288" i="92"/>
  <c r="I292" i="92"/>
  <c r="I296" i="92"/>
  <c r="I300" i="92"/>
  <c r="I304" i="92"/>
  <c r="I308" i="92"/>
  <c r="I312" i="92"/>
  <c r="I316" i="92"/>
  <c r="I320" i="92"/>
  <c r="I98" i="92"/>
  <c r="I104" i="92"/>
  <c r="I110" i="92"/>
  <c r="I116" i="92"/>
  <c r="I122" i="92"/>
  <c r="I128" i="92"/>
  <c r="I134" i="92"/>
  <c r="I140" i="92"/>
  <c r="I146" i="92"/>
  <c r="I152" i="92"/>
  <c r="I158" i="92"/>
  <c r="I164" i="92"/>
  <c r="I172" i="92"/>
  <c r="I178" i="92"/>
  <c r="I184" i="92"/>
  <c r="I190" i="92"/>
  <c r="I241" i="92"/>
  <c r="I247" i="92"/>
  <c r="I329" i="92"/>
  <c r="I335" i="92"/>
  <c r="I253" i="92"/>
  <c r="I344" i="92"/>
  <c r="I346" i="92"/>
  <c r="I324" i="92"/>
  <c r="I347" i="92"/>
  <c r="I322" i="92"/>
  <c r="I328" i="92"/>
  <c r="I192" i="92"/>
  <c r="I326" i="92"/>
  <c r="B326" i="92"/>
  <c r="D325" i="92"/>
  <c r="D324" i="92"/>
  <c r="H352" i="92"/>
  <c r="J352" i="92" s="1"/>
  <c r="J3" i="92" s="1"/>
  <c r="I352" i="92"/>
  <c r="H1" i="93"/>
  <c r="F1" i="93"/>
  <c r="D1" i="93" s="1"/>
  <c r="D326" i="92" l="1"/>
  <c r="B327" i="92"/>
  <c r="B328" i="92" l="1"/>
  <c r="D327" i="92"/>
  <c r="D328" i="92" l="1"/>
  <c r="B329" i="92"/>
  <c r="B330" i="92" l="1"/>
  <c r="D329" i="92"/>
  <c r="B331" i="92" l="1"/>
  <c r="D330" i="92"/>
  <c r="D331" i="92" l="1"/>
  <c r="B332" i="92"/>
  <c r="B333" i="92" l="1"/>
  <c r="D332" i="92"/>
  <c r="B334" i="92" l="1"/>
  <c r="D333" i="92"/>
  <c r="D334" i="92" l="1"/>
  <c r="B335" i="92"/>
  <c r="B336" i="92" l="1"/>
  <c r="D335" i="92"/>
  <c r="B337" i="92" l="1"/>
  <c r="D336" i="92"/>
  <c r="D337" i="92" l="1"/>
  <c r="B338" i="92"/>
  <c r="B339" i="92" l="1"/>
  <c r="D338" i="92"/>
  <c r="B340" i="92" l="1"/>
  <c r="D340" i="92" s="1"/>
  <c r="D339" i="92"/>
  <c r="Z9" i="60" l="1"/>
  <c r="Z53" i="60" l="1"/>
  <c r="Z51" i="60"/>
  <c r="Z45" i="60"/>
  <c r="Z54" i="60"/>
  <c r="Z40" i="60"/>
  <c r="Z34" i="60"/>
  <c r="Z28" i="60"/>
  <c r="Z52" i="60"/>
  <c r="Z38" i="60"/>
  <c r="Z36" i="60"/>
  <c r="Z25" i="60"/>
  <c r="Z20" i="60"/>
  <c r="Z55" i="60"/>
  <c r="Z50" i="60"/>
  <c r="Z27" i="60"/>
  <c r="Z14" i="60"/>
  <c r="Z32" i="60"/>
  <c r="Z47" i="60"/>
  <c r="Z46" i="60"/>
  <c r="Z33" i="60"/>
  <c r="Z31" i="60"/>
  <c r="Z30" i="60"/>
  <c r="Z19" i="60"/>
  <c r="Z26" i="60"/>
  <c r="Z18" i="60"/>
  <c r="Z15" i="60"/>
  <c r="Z48" i="60"/>
  <c r="Z21" i="60"/>
  <c r="Z29" i="60"/>
  <c r="Z35" i="60"/>
  <c r="Z56" i="60"/>
  <c r="Z43" i="60"/>
  <c r="Z41" i="60"/>
  <c r="Z22" i="60"/>
  <c r="Z42" i="60"/>
  <c r="Z17" i="60"/>
  <c r="Z24" i="60"/>
  <c r="Z13" i="60"/>
  <c r="Z44" i="60"/>
  <c r="Z37" i="60"/>
  <c r="Z49" i="60"/>
  <c r="Z23" i="60"/>
  <c r="Z39" i="60"/>
  <c r="Z16" i="60"/>
  <c r="AA9" i="60"/>
  <c r="H6" i="87" l="1"/>
  <c r="E6" i="98"/>
  <c r="AO42" i="60"/>
  <c r="AO19" i="60"/>
  <c r="AO25" i="60"/>
  <c r="AA38" i="60"/>
  <c r="AP38" i="60" s="1"/>
  <c r="AA21" i="60"/>
  <c r="AP21" i="60" s="1"/>
  <c r="AA54" i="60"/>
  <c r="AP54" i="60" s="1"/>
  <c r="AA22" i="60"/>
  <c r="AP22" i="60" s="1"/>
  <c r="AA53" i="60"/>
  <c r="AP53" i="60" s="1"/>
  <c r="AA30" i="60"/>
  <c r="AP30" i="60" s="1"/>
  <c r="AA26" i="60"/>
  <c r="AP26" i="60" s="1"/>
  <c r="AA50" i="60"/>
  <c r="AP50" i="60" s="1"/>
  <c r="AA55" i="60"/>
  <c r="AP55" i="60" s="1"/>
  <c r="AA32" i="60"/>
  <c r="AP32" i="60" s="1"/>
  <c r="AA28" i="60"/>
  <c r="AP28" i="60" s="1"/>
  <c r="AA20" i="60"/>
  <c r="AP20" i="60" s="1"/>
  <c r="AA19" i="60"/>
  <c r="AP19" i="60" s="1"/>
  <c r="AA15" i="60"/>
  <c r="AP15" i="60" s="1"/>
  <c r="AA31" i="60"/>
  <c r="AP31" i="60" s="1"/>
  <c r="AA27" i="60"/>
  <c r="AP27" i="60" s="1"/>
  <c r="AA42" i="60"/>
  <c r="AP42" i="60" s="1"/>
  <c r="AA40" i="60"/>
  <c r="AP40" i="60" s="1"/>
  <c r="AA18" i="60"/>
  <c r="AP18" i="60" s="1"/>
  <c r="AA35" i="60"/>
  <c r="AP35" i="60" s="1"/>
  <c r="AA17" i="60"/>
  <c r="AP17" i="60" s="1"/>
  <c r="AA46" i="60"/>
  <c r="AP46" i="60" s="1"/>
  <c r="AA45" i="60"/>
  <c r="AP45" i="60" s="1"/>
  <c r="AA29" i="60"/>
  <c r="AP29" i="60" s="1"/>
  <c r="AA34" i="60"/>
  <c r="AP34" i="60" s="1"/>
  <c r="AA43" i="60"/>
  <c r="AP43" i="60" s="1"/>
  <c r="AA33" i="60"/>
  <c r="AP33" i="60" s="1"/>
  <c r="AA44" i="60"/>
  <c r="AP44" i="60" s="1"/>
  <c r="AA16" i="60"/>
  <c r="AP16" i="60" s="1"/>
  <c r="AA36" i="60"/>
  <c r="AP36" i="60" s="1"/>
  <c r="AA23" i="60"/>
  <c r="AP23" i="60" s="1"/>
  <c r="AA51" i="60"/>
  <c r="AP51" i="60" s="1"/>
  <c r="AA52" i="60"/>
  <c r="AP52" i="60" s="1"/>
  <c r="AA49" i="60"/>
  <c r="AP49" i="60" s="1"/>
  <c r="AA47" i="60"/>
  <c r="AP47" i="60" s="1"/>
  <c r="AA24" i="60"/>
  <c r="AP24" i="60" s="1"/>
  <c r="AA48" i="60"/>
  <c r="AP48" i="60" s="1"/>
  <c r="AA37" i="60"/>
  <c r="AP37" i="60" s="1"/>
  <c r="AA56" i="60"/>
  <c r="AP56" i="60" s="1"/>
  <c r="AA41" i="60"/>
  <c r="AP41" i="60" s="1"/>
  <c r="AA39" i="60"/>
  <c r="AP39" i="60" s="1"/>
  <c r="AA14" i="60"/>
  <c r="AP14" i="60" s="1"/>
  <c r="AA13" i="60"/>
  <c r="AP13" i="60" s="1"/>
  <c r="AA25" i="60"/>
  <c r="AP25" i="60" s="1"/>
  <c r="AO31" i="60"/>
  <c r="AO38" i="60"/>
  <c r="AO26" i="60"/>
  <c r="AO33" i="60"/>
  <c r="AO52" i="60"/>
  <c r="AO22" i="60"/>
  <c r="AO46" i="60"/>
  <c r="AO28" i="60"/>
  <c r="AO43" i="60"/>
  <c r="AO35" i="60"/>
  <c r="AO47" i="60"/>
  <c r="AO34" i="60"/>
  <c r="AO17" i="60"/>
  <c r="AO16" i="60"/>
  <c r="AO29" i="60"/>
  <c r="AO32" i="60"/>
  <c r="AO40" i="60"/>
  <c r="AO20" i="60"/>
  <c r="AO56" i="60"/>
  <c r="AO49" i="60"/>
  <c r="AO37" i="60"/>
  <c r="AO21" i="60"/>
  <c r="AO14" i="60"/>
  <c r="AO54" i="60"/>
  <c r="AO30" i="60"/>
  <c r="AO39" i="60"/>
  <c r="AO44" i="60"/>
  <c r="AO48" i="60"/>
  <c r="AO27" i="60"/>
  <c r="AO45" i="60"/>
  <c r="AO41" i="60"/>
  <c r="AO15" i="60"/>
  <c r="AO51" i="60"/>
  <c r="AO36" i="60"/>
  <c r="AO23" i="60"/>
  <c r="AO13" i="60"/>
  <c r="AO50" i="60"/>
  <c r="AO24" i="60"/>
  <c r="AO18" i="60"/>
  <c r="AO55" i="60"/>
  <c r="AO53" i="60"/>
  <c r="AB9" i="60"/>
  <c r="U37" i="86" l="1"/>
  <c r="V37" i="86" s="1"/>
  <c r="U38" i="86"/>
  <c r="V38" i="86" s="1"/>
  <c r="U39" i="86"/>
  <c r="V39" i="86" s="1"/>
  <c r="AB27" i="60"/>
  <c r="AB50" i="60"/>
  <c r="AQ50" i="60" s="1"/>
  <c r="AB39" i="60"/>
  <c r="AB18" i="60"/>
  <c r="AB21" i="60"/>
  <c r="AQ21" i="60" s="1"/>
  <c r="AB19" i="60"/>
  <c r="AB53" i="60"/>
  <c r="AB54" i="60"/>
  <c r="AQ54" i="60" s="1"/>
  <c r="AB48" i="60"/>
  <c r="AB40" i="60"/>
  <c r="AB30" i="60"/>
  <c r="AB38" i="60"/>
  <c r="AB26" i="60"/>
  <c r="AB20" i="60"/>
  <c r="AB36" i="60"/>
  <c r="AB55" i="60"/>
  <c r="AB14" i="60"/>
  <c r="AB34" i="60"/>
  <c r="AQ34" i="60" s="1"/>
  <c r="AB44" i="60"/>
  <c r="AB15" i="60"/>
  <c r="AB41" i="60"/>
  <c r="AB51" i="60"/>
  <c r="AQ51" i="60" s="1"/>
  <c r="AB56" i="60"/>
  <c r="AB25" i="60"/>
  <c r="AQ25" i="60" s="1"/>
  <c r="AB42" i="60"/>
  <c r="AQ42" i="60" s="1"/>
  <c r="AB29" i="60"/>
  <c r="AB33" i="60"/>
  <c r="AQ33" i="60" s="1"/>
  <c r="AB35" i="60"/>
  <c r="AB45" i="60"/>
  <c r="AB43" i="60"/>
  <c r="AB13" i="60"/>
  <c r="AB31" i="60"/>
  <c r="AQ31" i="60" s="1"/>
  <c r="AB32" i="60"/>
  <c r="AB52" i="60"/>
  <c r="AB23" i="60"/>
  <c r="AB46" i="60"/>
  <c r="AB37" i="60"/>
  <c r="AB22" i="60"/>
  <c r="AB16" i="60"/>
  <c r="AB49" i="60"/>
  <c r="AB17" i="60"/>
  <c r="AB47" i="60"/>
  <c r="AB24" i="60"/>
  <c r="AB28" i="60"/>
  <c r="AC9" i="60"/>
  <c r="U12" i="60"/>
  <c r="AQ43" i="60" l="1"/>
  <c r="AQ37" i="60"/>
  <c r="AQ19" i="60"/>
  <c r="AQ23" i="60"/>
  <c r="AQ56" i="60"/>
  <c r="AQ30" i="60"/>
  <c r="AQ40" i="60"/>
  <c r="AQ28" i="60"/>
  <c r="AQ15" i="60"/>
  <c r="AQ52" i="60"/>
  <c r="AQ24" i="60"/>
  <c r="AQ13" i="60"/>
  <c r="AQ44" i="60"/>
  <c r="AQ53" i="60"/>
  <c r="AQ46" i="60"/>
  <c r="AQ32" i="60"/>
  <c r="AQ47" i="60"/>
  <c r="AQ41" i="60"/>
  <c r="AQ17" i="60"/>
  <c r="AQ45" i="60"/>
  <c r="AQ14" i="60"/>
  <c r="AQ49" i="60"/>
  <c r="AQ35" i="60"/>
  <c r="AQ55" i="60"/>
  <c r="AQ18" i="60"/>
  <c r="AC40" i="60"/>
  <c r="AR40" i="60" s="1"/>
  <c r="AC20" i="60"/>
  <c r="AR20" i="60" s="1"/>
  <c r="AC26" i="60"/>
  <c r="AC27" i="60"/>
  <c r="AR27" i="60" s="1"/>
  <c r="AC38" i="60"/>
  <c r="AR38" i="60" s="1"/>
  <c r="AC31" i="60"/>
  <c r="AC18" i="60"/>
  <c r="AR18" i="60" s="1"/>
  <c r="AC16" i="60"/>
  <c r="AR16" i="60" s="1"/>
  <c r="AC48" i="60"/>
  <c r="AR48" i="60" s="1"/>
  <c r="AC50" i="60"/>
  <c r="AC30" i="60"/>
  <c r="AR30" i="60" s="1"/>
  <c r="AC14" i="60"/>
  <c r="AR14" i="60" s="1"/>
  <c r="AC32" i="60"/>
  <c r="AR32" i="60" s="1"/>
  <c r="AC15" i="60"/>
  <c r="AC17" i="60"/>
  <c r="AR17" i="60" s="1"/>
  <c r="AC28" i="60"/>
  <c r="AR28" i="60" s="1"/>
  <c r="AC22" i="60"/>
  <c r="AR22" i="60" s="1"/>
  <c r="AC55" i="60"/>
  <c r="AR55" i="60" s="1"/>
  <c r="AC13" i="60"/>
  <c r="AR13" i="60" s="1"/>
  <c r="AC51" i="60"/>
  <c r="AR51" i="60" s="1"/>
  <c r="AC54" i="60"/>
  <c r="AC49" i="60"/>
  <c r="AR49" i="60" s="1"/>
  <c r="AC21" i="60"/>
  <c r="AC19" i="60"/>
  <c r="AC56" i="60"/>
  <c r="AR56" i="60" s="1"/>
  <c r="AC46" i="60"/>
  <c r="AR46" i="60" s="1"/>
  <c r="AC24" i="60"/>
  <c r="AR24" i="60" s="1"/>
  <c r="AC34" i="60"/>
  <c r="AC42" i="60"/>
  <c r="AC43" i="60"/>
  <c r="AC23" i="60"/>
  <c r="AC53" i="60"/>
  <c r="AC25" i="60"/>
  <c r="AR25" i="60" s="1"/>
  <c r="AC36" i="60"/>
  <c r="AC39" i="60"/>
  <c r="AR39" i="60" s="1"/>
  <c r="AC44" i="60"/>
  <c r="AC35" i="60"/>
  <c r="AC41" i="60"/>
  <c r="AR41" i="60" s="1"/>
  <c r="AC47" i="60"/>
  <c r="AC45" i="60"/>
  <c r="AR45" i="60" s="1"/>
  <c r="AC33" i="60"/>
  <c r="AC52" i="60"/>
  <c r="AR52" i="60" s="1"/>
  <c r="AC37" i="60"/>
  <c r="AC29" i="60"/>
  <c r="AR29" i="60" s="1"/>
  <c r="AQ16" i="60"/>
  <c r="AQ36" i="60"/>
  <c r="AQ39" i="60"/>
  <c r="AQ38" i="60"/>
  <c r="AQ22" i="60"/>
  <c r="AQ29" i="60"/>
  <c r="AQ20" i="60"/>
  <c r="AQ48" i="60"/>
  <c r="AQ26" i="60"/>
  <c r="AQ27" i="60"/>
  <c r="AD9" i="60"/>
  <c r="U11" i="60"/>
  <c r="AR36" i="60" l="1"/>
  <c r="AR47" i="60"/>
  <c r="AR53" i="60"/>
  <c r="AR44" i="60"/>
  <c r="AR15" i="60"/>
  <c r="AR23" i="60"/>
  <c r="AR50" i="60"/>
  <c r="AR37" i="60"/>
  <c r="AR31" i="60"/>
  <c r="AR33" i="60"/>
  <c r="AR42" i="60"/>
  <c r="AD32" i="60"/>
  <c r="AD18" i="60"/>
  <c r="AD51" i="60"/>
  <c r="AD20" i="60"/>
  <c r="AD31" i="60"/>
  <c r="AS31" i="60" s="1"/>
  <c r="AD50" i="60"/>
  <c r="AS50" i="60" s="1"/>
  <c r="AD27" i="60"/>
  <c r="AD17" i="60"/>
  <c r="AD36" i="60"/>
  <c r="AS36" i="60" s="1"/>
  <c r="AD37" i="60"/>
  <c r="AS37" i="60" s="1"/>
  <c r="AD55" i="60"/>
  <c r="AD22" i="60"/>
  <c r="AD16" i="60"/>
  <c r="AD48" i="60"/>
  <c r="AD30" i="60"/>
  <c r="AD25" i="60"/>
  <c r="AD54" i="60"/>
  <c r="AS54" i="60" s="1"/>
  <c r="AD38" i="60"/>
  <c r="AD13" i="60"/>
  <c r="AS13" i="60" s="1"/>
  <c r="AD15" i="60"/>
  <c r="AS15" i="60" s="1"/>
  <c r="AD19" i="60"/>
  <c r="AS19" i="60" s="1"/>
  <c r="AD33" i="60"/>
  <c r="AD56" i="60"/>
  <c r="AS56" i="60" s="1"/>
  <c r="AD29" i="60"/>
  <c r="AS29" i="60" s="1"/>
  <c r="AD23" i="60"/>
  <c r="AS23" i="60" s="1"/>
  <c r="AD35" i="60"/>
  <c r="AS35" i="60" s="1"/>
  <c r="AD14" i="60"/>
  <c r="AS14" i="60" s="1"/>
  <c r="AD43" i="60"/>
  <c r="AD21" i="60"/>
  <c r="AD24" i="60"/>
  <c r="AD49" i="60"/>
  <c r="AS49" i="60" s="1"/>
  <c r="AD42" i="60"/>
  <c r="AS42" i="60" s="1"/>
  <c r="AD47" i="60"/>
  <c r="AS47" i="60" s="1"/>
  <c r="AD39" i="60"/>
  <c r="AS39" i="60" s="1"/>
  <c r="AD52" i="60"/>
  <c r="AS52" i="60" s="1"/>
  <c r="AD40" i="60"/>
  <c r="AD28" i="60"/>
  <c r="AS28" i="60" s="1"/>
  <c r="AD41" i="60"/>
  <c r="AD53" i="60"/>
  <c r="AS53" i="60" s="1"/>
  <c r="AD45" i="60"/>
  <c r="AD44" i="60"/>
  <c r="AS44" i="60" s="1"/>
  <c r="AD46" i="60"/>
  <c r="AD34" i="60"/>
  <c r="AS34" i="60" s="1"/>
  <c r="AD26" i="60"/>
  <c r="AR34" i="60"/>
  <c r="AR26" i="60"/>
  <c r="AR21" i="60"/>
  <c r="AR43" i="60"/>
  <c r="AR35" i="60"/>
  <c r="AR54" i="60"/>
  <c r="AR19" i="60"/>
  <c r="AE9" i="60"/>
  <c r="I13" i="87"/>
  <c r="AS43" i="60" l="1"/>
  <c r="AS33" i="60"/>
  <c r="AS30" i="60"/>
  <c r="AS21" i="60"/>
  <c r="AS22" i="60"/>
  <c r="AS45" i="60"/>
  <c r="AS25" i="60"/>
  <c r="AS20" i="60"/>
  <c r="AS51" i="60"/>
  <c r="AS41" i="60"/>
  <c r="AS48" i="60"/>
  <c r="AS18" i="60"/>
  <c r="AS16" i="60"/>
  <c r="AS32" i="60"/>
  <c r="AS40" i="60"/>
  <c r="AS26" i="60"/>
  <c r="AS55" i="60"/>
  <c r="AS17" i="60"/>
  <c r="AS27" i="60"/>
  <c r="AE54" i="60"/>
  <c r="AT54" i="60" s="1"/>
  <c r="AE26" i="60"/>
  <c r="AE20" i="60"/>
  <c r="AT20" i="60" s="1"/>
  <c r="AE16" i="60"/>
  <c r="AE21" i="60"/>
  <c r="AE19" i="60"/>
  <c r="AE46" i="60"/>
  <c r="AT46" i="60" s="1"/>
  <c r="AE15" i="60"/>
  <c r="AE27" i="60"/>
  <c r="AE24" i="60"/>
  <c r="AT24" i="60" s="1"/>
  <c r="AE17" i="60"/>
  <c r="AT17" i="60" s="1"/>
  <c r="AE31" i="60"/>
  <c r="AT31" i="60" s="1"/>
  <c r="AE40" i="60"/>
  <c r="AT40" i="60" s="1"/>
  <c r="AE38" i="60"/>
  <c r="AE13" i="60"/>
  <c r="AE55" i="60"/>
  <c r="AE22" i="60"/>
  <c r="AT22" i="60" s="1"/>
  <c r="AE43" i="60"/>
  <c r="AE25" i="60"/>
  <c r="AT25" i="60" s="1"/>
  <c r="AE30" i="60"/>
  <c r="AE32" i="60"/>
  <c r="AE18" i="60"/>
  <c r="AE50" i="60"/>
  <c r="AT50" i="60" s="1"/>
  <c r="AE51" i="60"/>
  <c r="AT51" i="60" s="1"/>
  <c r="AE44" i="60"/>
  <c r="AT44" i="60" s="1"/>
  <c r="AE37" i="60"/>
  <c r="AT37" i="60" s="1"/>
  <c r="AE41" i="60"/>
  <c r="AE34" i="60"/>
  <c r="AE53" i="60"/>
  <c r="AE42" i="60"/>
  <c r="AE56" i="60"/>
  <c r="AE49" i="60"/>
  <c r="AE36" i="60"/>
  <c r="AE35" i="60"/>
  <c r="AE28" i="60"/>
  <c r="AE48" i="60"/>
  <c r="AT48" i="60" s="1"/>
  <c r="AE39" i="60"/>
  <c r="AT39" i="60" s="1"/>
  <c r="AE33" i="60"/>
  <c r="AT33" i="60" s="1"/>
  <c r="AE29" i="60"/>
  <c r="AT29" i="60" s="1"/>
  <c r="AE23" i="60"/>
  <c r="AE47" i="60"/>
  <c r="AE45" i="60"/>
  <c r="AE52" i="60"/>
  <c r="AT52" i="60" s="1"/>
  <c r="AE14" i="60"/>
  <c r="AS46" i="60"/>
  <c r="AS24" i="60"/>
  <c r="AS38" i="60"/>
  <c r="AF9" i="60"/>
  <c r="W29" i="86"/>
  <c r="AT55" i="60" l="1"/>
  <c r="AT42" i="60"/>
  <c r="AT38" i="60"/>
  <c r="AT18" i="60"/>
  <c r="AT56" i="60"/>
  <c r="AT45" i="60"/>
  <c r="AT43" i="60"/>
  <c r="AT19" i="60"/>
  <c r="AT16" i="60"/>
  <c r="AT21" i="60"/>
  <c r="AT23" i="60"/>
  <c r="AT41" i="60"/>
  <c r="AT13" i="60"/>
  <c r="AT47" i="60"/>
  <c r="AT34" i="60"/>
  <c r="AT26" i="60"/>
  <c r="AT53" i="60"/>
  <c r="AF15" i="60"/>
  <c r="AF38" i="60"/>
  <c r="AF40" i="60"/>
  <c r="AU40" i="60" s="1"/>
  <c r="AF18" i="60"/>
  <c r="AU18" i="60" s="1"/>
  <c r="AF24" i="60"/>
  <c r="AU24" i="60" s="1"/>
  <c r="AF19" i="60"/>
  <c r="AU19" i="60" s="1"/>
  <c r="AF50" i="60"/>
  <c r="AU50" i="60" s="1"/>
  <c r="AF17" i="60"/>
  <c r="AF54" i="60"/>
  <c r="AU54" i="60" s="1"/>
  <c r="AF33" i="60"/>
  <c r="AU33" i="60" s="1"/>
  <c r="AF32" i="60"/>
  <c r="AU32" i="60" s="1"/>
  <c r="AF28" i="60"/>
  <c r="AU28" i="60" s="1"/>
  <c r="AF30" i="60"/>
  <c r="AF27" i="60"/>
  <c r="AF31" i="60"/>
  <c r="AF55" i="60"/>
  <c r="AU55" i="60" s="1"/>
  <c r="AF20" i="60"/>
  <c r="AU20" i="60" s="1"/>
  <c r="AF26" i="60"/>
  <c r="AF29" i="60"/>
  <c r="AF16" i="60"/>
  <c r="AU16" i="60" s="1"/>
  <c r="AF51" i="60"/>
  <c r="AU51" i="60" s="1"/>
  <c r="AF41" i="60"/>
  <c r="AU41" i="60" s="1"/>
  <c r="AF47" i="60"/>
  <c r="AU47" i="60" s="1"/>
  <c r="AF52" i="60"/>
  <c r="AF43" i="60"/>
  <c r="AU43" i="60" s="1"/>
  <c r="AF44" i="60"/>
  <c r="AU44" i="60" s="1"/>
  <c r="AF23" i="60"/>
  <c r="AU23" i="60" s="1"/>
  <c r="AF53" i="60"/>
  <c r="AU53" i="60" s="1"/>
  <c r="AF21" i="60"/>
  <c r="AU21" i="60" s="1"/>
  <c r="AF49" i="60"/>
  <c r="AU49" i="60" s="1"/>
  <c r="AF35" i="60"/>
  <c r="AU35" i="60" s="1"/>
  <c r="AF42" i="60"/>
  <c r="AF37" i="60"/>
  <c r="AF22" i="60"/>
  <c r="AU22" i="60" s="1"/>
  <c r="AF45" i="60"/>
  <c r="AU45" i="60" s="1"/>
  <c r="AF25" i="60"/>
  <c r="AU25" i="60" s="1"/>
  <c r="AF34" i="60"/>
  <c r="AU34" i="60" s="1"/>
  <c r="AF36" i="60"/>
  <c r="AU36" i="60" s="1"/>
  <c r="AF48" i="60"/>
  <c r="AF14" i="60"/>
  <c r="AU14" i="60" s="1"/>
  <c r="AF39" i="60"/>
  <c r="AU39" i="60" s="1"/>
  <c r="AF13" i="60"/>
  <c r="AU13" i="60" s="1"/>
  <c r="AF56" i="60"/>
  <c r="AU56" i="60" s="1"/>
  <c r="AF46" i="60"/>
  <c r="AT28" i="60"/>
  <c r="AT35" i="60"/>
  <c r="AT36" i="60"/>
  <c r="AT32" i="60"/>
  <c r="AT27" i="60"/>
  <c r="AT14" i="60"/>
  <c r="AT49" i="60"/>
  <c r="AT30" i="60"/>
  <c r="AT15" i="60"/>
  <c r="AG9" i="60"/>
  <c r="M12" i="90"/>
  <c r="AU48" i="60" l="1"/>
  <c r="AU31" i="60"/>
  <c r="AU38" i="60"/>
  <c r="AU30" i="60"/>
  <c r="AU15" i="60"/>
  <c r="AU52" i="60"/>
  <c r="AU27" i="60"/>
  <c r="AU37" i="60"/>
  <c r="AU46" i="60"/>
  <c r="AU42" i="60"/>
  <c r="AU17" i="60"/>
  <c r="AU26" i="60"/>
  <c r="AG19" i="60"/>
  <c r="AV19" i="60" s="1"/>
  <c r="AG20" i="60"/>
  <c r="AG15" i="60"/>
  <c r="AG13" i="60"/>
  <c r="AV13" i="60" s="1"/>
  <c r="AG26" i="60"/>
  <c r="AV26" i="60" s="1"/>
  <c r="AG50" i="60"/>
  <c r="AV50" i="60" s="1"/>
  <c r="AG18" i="60"/>
  <c r="AV18" i="60" s="1"/>
  <c r="AG24" i="60"/>
  <c r="AV24" i="60" s="1"/>
  <c r="AG22" i="60"/>
  <c r="AG46" i="60"/>
  <c r="AV46" i="60" s="1"/>
  <c r="AG54" i="60"/>
  <c r="AV54" i="60" s="1"/>
  <c r="AG27" i="60"/>
  <c r="AG38" i="60"/>
  <c r="AV38" i="60" s="1"/>
  <c r="AG17" i="60"/>
  <c r="AG30" i="60"/>
  <c r="AG48" i="60"/>
  <c r="AV48" i="60" s="1"/>
  <c r="AG40" i="60"/>
  <c r="AG55" i="60"/>
  <c r="AV55" i="60" s="1"/>
  <c r="AG33" i="60"/>
  <c r="AV33" i="60" s="1"/>
  <c r="AG45" i="60"/>
  <c r="AV45" i="60" s="1"/>
  <c r="AG16" i="60"/>
  <c r="AV16" i="60" s="1"/>
  <c r="AG43" i="60"/>
  <c r="AG53" i="60"/>
  <c r="AV53" i="60" s="1"/>
  <c r="AG44" i="60"/>
  <c r="AV44" i="60" s="1"/>
  <c r="AG21" i="60"/>
  <c r="AV21" i="60" s="1"/>
  <c r="AG25" i="60"/>
  <c r="AV25" i="60" s="1"/>
  <c r="AG31" i="60"/>
  <c r="AV31" i="60" s="1"/>
  <c r="AG51" i="60"/>
  <c r="AV51" i="60" s="1"/>
  <c r="AG28" i="60"/>
  <c r="AG39" i="60"/>
  <c r="AV39" i="60" s="1"/>
  <c r="AG37" i="60"/>
  <c r="AV37" i="60" s="1"/>
  <c r="AG49" i="60"/>
  <c r="AV49" i="60" s="1"/>
  <c r="AG41" i="60"/>
  <c r="AG35" i="60"/>
  <c r="AG56" i="60"/>
  <c r="AV56" i="60" s="1"/>
  <c r="AG32" i="60"/>
  <c r="AG47" i="60"/>
  <c r="AV47" i="60" s="1"/>
  <c r="AG23" i="60"/>
  <c r="AV23" i="60" s="1"/>
  <c r="AG34" i="60"/>
  <c r="AG29" i="60"/>
  <c r="AV29" i="60" s="1"/>
  <c r="AG52" i="60"/>
  <c r="AV52" i="60" s="1"/>
  <c r="AG14" i="60"/>
  <c r="AV14" i="60" s="1"/>
  <c r="AG36" i="60"/>
  <c r="AV36" i="60" s="1"/>
  <c r="AG42" i="60"/>
  <c r="AV42" i="60" s="1"/>
  <c r="AU29" i="60"/>
  <c r="AH9" i="60"/>
  <c r="M36" i="90"/>
  <c r="AH50" i="60" l="1"/>
  <c r="AW50" i="60" s="1"/>
  <c r="AH23" i="60"/>
  <c r="AW23" i="60" s="1"/>
  <c r="AH35" i="60"/>
  <c r="AW35" i="60" s="1"/>
  <c r="AH28" i="60"/>
  <c r="AW28" i="60" s="1"/>
  <c r="AH15" i="60"/>
  <c r="AW15" i="60" s="1"/>
  <c r="AH20" i="60"/>
  <c r="AW20" i="60" s="1"/>
  <c r="AH19" i="60"/>
  <c r="AW19" i="60" s="1"/>
  <c r="AH54" i="60"/>
  <c r="AW54" i="60" s="1"/>
  <c r="AH18" i="60"/>
  <c r="AW18" i="60" s="1"/>
  <c r="AH48" i="60"/>
  <c r="AW48" i="60" s="1"/>
  <c r="AH52" i="60"/>
  <c r="AW52" i="60" s="1"/>
  <c r="AH22" i="60"/>
  <c r="AW22" i="60" s="1"/>
  <c r="AH38" i="60"/>
  <c r="AW38" i="60" s="1"/>
  <c r="AH33" i="60"/>
  <c r="AW33" i="60" s="1"/>
  <c r="AH31" i="60"/>
  <c r="AW31" i="60" s="1"/>
  <c r="AH17" i="60"/>
  <c r="AW17" i="60" s="1"/>
  <c r="AH26" i="60"/>
  <c r="AW26" i="60" s="1"/>
  <c r="AH45" i="60"/>
  <c r="AW45" i="60" s="1"/>
  <c r="AH29" i="60"/>
  <c r="AW29" i="60" s="1"/>
  <c r="AH27" i="60"/>
  <c r="AW27" i="60" s="1"/>
  <c r="AH55" i="60"/>
  <c r="AW55" i="60" s="1"/>
  <c r="AH36" i="60"/>
  <c r="AW36" i="60" s="1"/>
  <c r="AH13" i="60"/>
  <c r="AW13" i="60" s="1"/>
  <c r="AH49" i="60"/>
  <c r="AW49" i="60" s="1"/>
  <c r="AH42" i="60"/>
  <c r="AW42" i="60" s="1"/>
  <c r="AH39" i="60"/>
  <c r="AW39" i="60" s="1"/>
  <c r="AH51" i="60"/>
  <c r="AW51" i="60" s="1"/>
  <c r="AH37" i="60"/>
  <c r="AW37" i="60" s="1"/>
  <c r="AH24" i="60"/>
  <c r="AW24" i="60" s="1"/>
  <c r="AH21" i="60"/>
  <c r="AW21" i="60" s="1"/>
  <c r="AH14" i="60"/>
  <c r="AW14" i="60" s="1"/>
  <c r="AH46" i="60"/>
  <c r="AW46" i="60" s="1"/>
  <c r="AH43" i="60"/>
  <c r="AW43" i="60" s="1"/>
  <c r="AH32" i="60"/>
  <c r="AW32" i="60" s="1"/>
  <c r="AH41" i="60"/>
  <c r="AW41" i="60" s="1"/>
  <c r="AH30" i="60"/>
  <c r="AW30" i="60" s="1"/>
  <c r="AH25" i="60"/>
  <c r="AW25" i="60" s="1"/>
  <c r="AH16" i="60"/>
  <c r="AW16" i="60" s="1"/>
  <c r="AH34" i="60"/>
  <c r="AW34" i="60" s="1"/>
  <c r="AH47" i="60"/>
  <c r="AW47" i="60" s="1"/>
  <c r="AH53" i="60"/>
  <c r="AW53" i="60" s="1"/>
  <c r="AH44" i="60"/>
  <c r="AW44" i="60" s="1"/>
  <c r="AH56" i="60"/>
  <c r="AW56" i="60" s="1"/>
  <c r="AH40" i="60"/>
  <c r="AW40" i="60" s="1"/>
  <c r="AV30" i="60"/>
  <c r="AV32" i="60"/>
  <c r="AV27" i="60"/>
  <c r="AV15" i="60"/>
  <c r="AV28" i="60"/>
  <c r="AV34" i="60"/>
  <c r="AV17" i="60"/>
  <c r="AV35" i="60"/>
  <c r="AV40" i="60"/>
  <c r="AV20" i="60"/>
  <c r="AV41" i="60"/>
  <c r="AV22" i="60"/>
  <c r="AV43" i="60"/>
  <c r="AI9" i="60"/>
  <c r="V11" i="60"/>
  <c r="X11" i="60" s="1"/>
  <c r="V12" i="60"/>
  <c r="AI45" i="60" l="1"/>
  <c r="AX45" i="60" s="1"/>
  <c r="AI30" i="60"/>
  <c r="AX30" i="60" s="1"/>
  <c r="AI26" i="60"/>
  <c r="AX26" i="60" s="1"/>
  <c r="AI39" i="60"/>
  <c r="AX39" i="60" s="1"/>
  <c r="AI32" i="60"/>
  <c r="AX32" i="60" s="1"/>
  <c r="AI20" i="60"/>
  <c r="AX20" i="60" s="1"/>
  <c r="AI28" i="60"/>
  <c r="AX28" i="60" s="1"/>
  <c r="AI15" i="60"/>
  <c r="AX15" i="60" s="1"/>
  <c r="AI19" i="60"/>
  <c r="AX19" i="60" s="1"/>
  <c r="AI54" i="60"/>
  <c r="AX54" i="60" s="1"/>
  <c r="AI38" i="60"/>
  <c r="AX38" i="60" s="1"/>
  <c r="AI18" i="60"/>
  <c r="AX18" i="60" s="1"/>
  <c r="AI22" i="60"/>
  <c r="AX22" i="60" s="1"/>
  <c r="AI27" i="60"/>
  <c r="AX27" i="60" s="1"/>
  <c r="AI13" i="60"/>
  <c r="AX13" i="60" s="1"/>
  <c r="AI55" i="60"/>
  <c r="AX55" i="60" s="1"/>
  <c r="AI31" i="60"/>
  <c r="AX31" i="60" s="1"/>
  <c r="AI17" i="60"/>
  <c r="AX17" i="60" s="1"/>
  <c r="AI50" i="60"/>
  <c r="AX50" i="60" s="1"/>
  <c r="AI35" i="60"/>
  <c r="AX35" i="60" s="1"/>
  <c r="AI21" i="60"/>
  <c r="AX21" i="60" s="1"/>
  <c r="AI40" i="60"/>
  <c r="AX40" i="60" s="1"/>
  <c r="AI34" i="60"/>
  <c r="AX34" i="60" s="1"/>
  <c r="AI29" i="60"/>
  <c r="AX29" i="60" s="1"/>
  <c r="AI37" i="60"/>
  <c r="AX37" i="60" s="1"/>
  <c r="AI36" i="60"/>
  <c r="AX36" i="60" s="1"/>
  <c r="AI43" i="60"/>
  <c r="AX43" i="60" s="1"/>
  <c r="AI48" i="60"/>
  <c r="AX48" i="60" s="1"/>
  <c r="AI16" i="60"/>
  <c r="AX16" i="60" s="1"/>
  <c r="AI23" i="60"/>
  <c r="AX23" i="60" s="1"/>
  <c r="AI52" i="60"/>
  <c r="AX52" i="60" s="1"/>
  <c r="AI42" i="60"/>
  <c r="AX42" i="60" s="1"/>
  <c r="AI46" i="60"/>
  <c r="AX46" i="60" s="1"/>
  <c r="AI41" i="60"/>
  <c r="AX41" i="60" s="1"/>
  <c r="AI47" i="60"/>
  <c r="AX47" i="60" s="1"/>
  <c r="AI53" i="60"/>
  <c r="AX53" i="60" s="1"/>
  <c r="AI51" i="60"/>
  <c r="AX51" i="60" s="1"/>
  <c r="AI44" i="60"/>
  <c r="AX44" i="60" s="1"/>
  <c r="AI33" i="60"/>
  <c r="AX33" i="60" s="1"/>
  <c r="AI49" i="60"/>
  <c r="AX49" i="60" s="1"/>
  <c r="AI25" i="60"/>
  <c r="AX25" i="60" s="1"/>
  <c r="AI24" i="60"/>
  <c r="AX24" i="60" s="1"/>
  <c r="AI14" i="60"/>
  <c r="AX14" i="60" s="1"/>
  <c r="AI56" i="60"/>
  <c r="AX56" i="60" s="1"/>
  <c r="AJ9" i="60"/>
  <c r="W12" i="60"/>
  <c r="X12" i="60"/>
  <c r="W11" i="60"/>
  <c r="AJ11" i="60" s="1"/>
  <c r="Y101" i="60"/>
  <c r="Y11" i="60" l="1"/>
  <c r="AJ45" i="60"/>
  <c r="AJ27" i="60"/>
  <c r="AJ40" i="60"/>
  <c r="AJ37" i="60"/>
  <c r="AJ17" i="60"/>
  <c r="AJ55" i="60"/>
  <c r="AJ29" i="60"/>
  <c r="AJ15" i="60"/>
  <c r="AJ19" i="60"/>
  <c r="AJ20" i="60"/>
  <c r="AJ49" i="60"/>
  <c r="AJ26" i="60"/>
  <c r="AJ36" i="60"/>
  <c r="AJ52" i="60"/>
  <c r="AJ18" i="60"/>
  <c r="AJ30" i="60"/>
  <c r="AJ21" i="60"/>
  <c r="AJ38" i="60"/>
  <c r="AJ28" i="60"/>
  <c r="AJ22" i="60"/>
  <c r="AJ50" i="60"/>
  <c r="AJ32" i="60"/>
  <c r="AJ46" i="60"/>
  <c r="AJ53" i="60"/>
  <c r="AJ33" i="60"/>
  <c r="AJ39" i="60"/>
  <c r="AJ35" i="60"/>
  <c r="AJ16" i="60"/>
  <c r="AJ24" i="60"/>
  <c r="AJ47" i="60"/>
  <c r="AJ23" i="60"/>
  <c r="AJ51" i="60"/>
  <c r="AJ54" i="60"/>
  <c r="AJ44" i="60"/>
  <c r="AJ31" i="60"/>
  <c r="AJ43" i="60"/>
  <c r="AJ25" i="60"/>
  <c r="AJ34" i="60"/>
  <c r="AJ48" i="60"/>
  <c r="AJ42" i="60"/>
  <c r="AJ41" i="60"/>
  <c r="AJ14" i="60"/>
  <c r="AJ13" i="60"/>
  <c r="AJ56" i="60"/>
  <c r="AC11" i="60"/>
  <c r="AD11" i="60"/>
  <c r="AE11" i="60"/>
  <c r="AA11" i="60"/>
  <c r="AF11" i="60"/>
  <c r="AG11" i="60"/>
  <c r="Z11" i="60"/>
  <c r="AB11" i="60"/>
  <c r="AH11" i="60"/>
  <c r="AI11" i="60"/>
  <c r="AJ12" i="60"/>
  <c r="AI12" i="60"/>
  <c r="AH12" i="60"/>
  <c r="AG12" i="60"/>
  <c r="AF12" i="60"/>
  <c r="AE12" i="60"/>
  <c r="AD12" i="60"/>
  <c r="AC12" i="60"/>
  <c r="AB12" i="60"/>
  <c r="AA12" i="60"/>
  <c r="Z12" i="60"/>
  <c r="Y12" i="60"/>
  <c r="S24" i="90"/>
  <c r="BA43" i="60" l="1"/>
  <c r="BB43" i="60"/>
  <c r="BB51" i="60"/>
  <c r="BA51" i="60"/>
  <c r="BB54" i="60"/>
  <c r="BA54" i="60"/>
  <c r="BB44" i="60"/>
  <c r="BA44" i="60"/>
  <c r="BB38" i="60"/>
  <c r="BA38" i="60"/>
  <c r="BB55" i="60"/>
  <c r="BA55" i="60"/>
  <c r="BA46" i="60"/>
  <c r="BB46" i="60"/>
  <c r="BB50" i="60"/>
  <c r="BA50" i="60"/>
  <c r="BA41" i="60"/>
  <c r="BB41" i="60"/>
  <c r="BB42" i="60"/>
  <c r="BA42" i="60"/>
  <c r="BA37" i="60"/>
  <c r="BB37" i="60"/>
  <c r="BA31" i="60"/>
  <c r="BB31" i="60"/>
  <c r="BA48" i="60"/>
  <c r="BB48" i="60"/>
  <c r="BA35" i="60"/>
  <c r="BB35" i="60"/>
  <c r="BA40" i="60"/>
  <c r="BB40" i="60"/>
  <c r="BA49" i="60"/>
  <c r="BB49" i="60"/>
  <c r="BB34" i="60"/>
  <c r="BA34" i="60"/>
  <c r="BA39" i="60"/>
  <c r="BB39" i="60"/>
  <c r="BB52" i="60"/>
  <c r="BA52" i="60"/>
  <c r="BA53" i="60"/>
  <c r="BB53" i="60"/>
  <c r="BB32" i="60"/>
  <c r="BA32" i="60"/>
  <c r="BA47" i="60"/>
  <c r="BB47" i="60"/>
  <c r="BB33" i="60"/>
  <c r="BA33" i="60"/>
  <c r="BB36" i="60"/>
  <c r="BA36" i="60"/>
  <c r="BB45" i="60"/>
  <c r="BA45" i="60"/>
  <c r="BB19" i="60"/>
  <c r="BA19" i="60"/>
  <c r="BB29" i="60"/>
  <c r="BA29" i="60"/>
  <c r="BB13" i="60"/>
  <c r="BA13" i="60"/>
  <c r="BA14" i="60"/>
  <c r="BB14" i="60"/>
  <c r="BB15" i="60"/>
  <c r="BA15" i="60"/>
  <c r="BB21" i="60"/>
  <c r="BA21" i="60"/>
  <c r="BB17" i="60"/>
  <c r="BA17" i="60"/>
  <c r="BB20" i="60"/>
  <c r="BA20" i="60"/>
  <c r="BA28" i="60"/>
  <c r="BB28" i="60"/>
  <c r="BA16" i="60"/>
  <c r="BB16" i="60"/>
  <c r="BB30" i="60"/>
  <c r="BA30" i="60"/>
  <c r="BB23" i="60"/>
  <c r="BA23" i="60"/>
  <c r="BB18" i="60"/>
  <c r="BA18" i="60"/>
  <c r="BA22" i="60"/>
  <c r="BB22" i="60"/>
  <c r="BA27" i="60"/>
  <c r="BB27" i="60"/>
  <c r="BA26" i="60"/>
  <c r="BB26" i="60"/>
  <c r="Q12" i="60"/>
  <c r="R12" i="60" s="1"/>
  <c r="BA12" i="60"/>
  <c r="BB12" i="60"/>
  <c r="BA24" i="60"/>
  <c r="BB24" i="60"/>
  <c r="BA25" i="60"/>
  <c r="BB25" i="60"/>
  <c r="BB56" i="60"/>
  <c r="BA56" i="60"/>
  <c r="Q11" i="60"/>
  <c r="R11" i="60" s="1"/>
  <c r="BA11" i="60"/>
  <c r="BB11" i="60"/>
  <c r="AY50" i="60"/>
  <c r="AZ50" i="60" s="1"/>
  <c r="AK50" i="60"/>
  <c r="AY19" i="60"/>
  <c r="AZ19" i="60" s="1"/>
  <c r="AK19" i="60"/>
  <c r="AL19" i="60"/>
  <c r="AY43" i="60"/>
  <c r="AZ43" i="60" s="1"/>
  <c r="AL43" i="60"/>
  <c r="AK43" i="60"/>
  <c r="AY20" i="60"/>
  <c r="AZ20" i="60" s="1"/>
  <c r="AL20" i="60"/>
  <c r="AK20" i="60"/>
  <c r="AY23" i="60"/>
  <c r="AZ23" i="60" s="1"/>
  <c r="AK23" i="60"/>
  <c r="AL23" i="60"/>
  <c r="AY28" i="60"/>
  <c r="AZ28" i="60" s="1"/>
  <c r="AK28" i="60"/>
  <c r="AL28" i="60"/>
  <c r="AY29" i="60"/>
  <c r="AZ29" i="60" s="1"/>
  <c r="AL29" i="60"/>
  <c r="AK29" i="60"/>
  <c r="AY49" i="60"/>
  <c r="AZ49" i="60" s="1"/>
  <c r="AK49" i="60"/>
  <c r="AY38" i="60"/>
  <c r="AZ38" i="60" s="1"/>
  <c r="AK38" i="60"/>
  <c r="AL38" i="60"/>
  <c r="AY55" i="60"/>
  <c r="AZ55" i="60" s="1"/>
  <c r="AK55" i="60"/>
  <c r="AY53" i="60"/>
  <c r="AZ53" i="60" s="1"/>
  <c r="AK53" i="60"/>
  <c r="AY32" i="60"/>
  <c r="AZ32" i="60" s="1"/>
  <c r="AL32" i="60"/>
  <c r="AK32" i="60"/>
  <c r="AY51" i="60"/>
  <c r="AZ51" i="60" s="1"/>
  <c r="AK51" i="60"/>
  <c r="AY13" i="60"/>
  <c r="AZ13" i="60" s="1"/>
  <c r="AK13" i="60"/>
  <c r="AL13" i="60"/>
  <c r="AY41" i="60"/>
  <c r="AZ41" i="60" s="1"/>
  <c r="AK41" i="60"/>
  <c r="AL41" i="60"/>
  <c r="AY24" i="60"/>
  <c r="AZ24" i="60" s="1"/>
  <c r="AK24" i="60"/>
  <c r="AL24" i="60"/>
  <c r="AY21" i="60"/>
  <c r="AZ21" i="60" s="1"/>
  <c r="AK21" i="60"/>
  <c r="AL21" i="60"/>
  <c r="AY17" i="60"/>
  <c r="AZ17" i="60" s="1"/>
  <c r="AK17" i="60"/>
  <c r="AL17" i="60"/>
  <c r="AY31" i="60"/>
  <c r="AZ31" i="60" s="1"/>
  <c r="AK31" i="60"/>
  <c r="AL31" i="60"/>
  <c r="AY22" i="60"/>
  <c r="AZ22" i="60" s="1"/>
  <c r="AK22" i="60"/>
  <c r="AL22" i="60"/>
  <c r="AY14" i="60"/>
  <c r="AZ14" i="60" s="1"/>
  <c r="AL14" i="60"/>
  <c r="AK14" i="60"/>
  <c r="AY42" i="60"/>
  <c r="AZ42" i="60" s="1"/>
  <c r="AL42" i="60"/>
  <c r="AK42" i="60"/>
  <c r="AY16" i="60"/>
  <c r="AZ16" i="60" s="1"/>
  <c r="AK16" i="60"/>
  <c r="AL16" i="60"/>
  <c r="AY30" i="60"/>
  <c r="AZ30" i="60" s="1"/>
  <c r="AK30" i="60"/>
  <c r="AL30" i="60"/>
  <c r="AY37" i="60"/>
  <c r="AZ37" i="60" s="1"/>
  <c r="AL37" i="60"/>
  <c r="AK37" i="60"/>
  <c r="AY48" i="60"/>
  <c r="AZ48" i="60" s="1"/>
  <c r="AK48" i="60"/>
  <c r="AY35" i="60"/>
  <c r="AZ35" i="60" s="1"/>
  <c r="AK35" i="60"/>
  <c r="AL35" i="60"/>
  <c r="AY18" i="60"/>
  <c r="AZ18" i="60" s="1"/>
  <c r="AL18" i="60"/>
  <c r="AK18" i="60"/>
  <c r="AY40" i="60"/>
  <c r="AZ40" i="60" s="1"/>
  <c r="AK40" i="60"/>
  <c r="AL40" i="60"/>
  <c r="AY46" i="60"/>
  <c r="AZ46" i="60" s="1"/>
  <c r="AK46" i="60"/>
  <c r="AL46" i="60"/>
  <c r="AY54" i="60"/>
  <c r="AZ54" i="60" s="1"/>
  <c r="AK54" i="60"/>
  <c r="AY15" i="60"/>
  <c r="AZ15" i="60" s="1"/>
  <c r="AK15" i="60"/>
  <c r="AL15" i="60"/>
  <c r="AY47" i="60"/>
  <c r="AZ47" i="60" s="1"/>
  <c r="AL47" i="60"/>
  <c r="AK47" i="60"/>
  <c r="AY34" i="60"/>
  <c r="AZ34" i="60" s="1"/>
  <c r="AK34" i="60"/>
  <c r="AL34" i="60"/>
  <c r="AY39" i="60"/>
  <c r="AZ39" i="60" s="1"/>
  <c r="AL39" i="60"/>
  <c r="AK39" i="60"/>
  <c r="AY52" i="60"/>
  <c r="AZ52" i="60" s="1"/>
  <c r="AK52" i="60"/>
  <c r="AY27" i="60"/>
  <c r="AZ27" i="60" s="1"/>
  <c r="AL27" i="60"/>
  <c r="AK27" i="60"/>
  <c r="AY26" i="60"/>
  <c r="AZ26" i="60" s="1"/>
  <c r="AL26" i="60"/>
  <c r="AK26" i="60"/>
  <c r="AY44" i="60"/>
  <c r="AZ44" i="60" s="1"/>
  <c r="AK44" i="60"/>
  <c r="AL44" i="60"/>
  <c r="AY56" i="60"/>
  <c r="AZ56" i="60" s="1"/>
  <c r="AK56" i="60"/>
  <c r="AY25" i="60"/>
  <c r="AZ25" i="60" s="1"/>
  <c r="AL25" i="60"/>
  <c r="AK25" i="60"/>
  <c r="AY33" i="60"/>
  <c r="AZ33" i="60" s="1"/>
  <c r="AL33" i="60"/>
  <c r="AK33" i="60"/>
  <c r="AY36" i="60"/>
  <c r="AZ36" i="60" s="1"/>
  <c r="AL36" i="60"/>
  <c r="AK36" i="60"/>
  <c r="AY45" i="60"/>
  <c r="AZ45" i="60" s="1"/>
  <c r="AL45" i="60"/>
  <c r="AK45" i="60"/>
  <c r="AB5" i="60"/>
  <c r="AB4" i="60"/>
  <c r="AB6" i="60"/>
  <c r="AB3" i="60"/>
  <c r="AG3" i="60"/>
  <c r="AG4" i="60"/>
  <c r="AG5" i="60"/>
  <c r="AG6" i="60"/>
  <c r="AE3" i="60"/>
  <c r="AE4" i="60"/>
  <c r="AE5" i="60"/>
  <c r="AE6" i="60"/>
  <c r="AJ6" i="60"/>
  <c r="AJ4" i="60"/>
  <c r="AJ3" i="60"/>
  <c r="AJ5" i="60"/>
  <c r="AH4" i="60"/>
  <c r="AH5" i="60"/>
  <c r="AH6" i="60"/>
  <c r="AH3" i="60"/>
  <c r="AC5" i="60"/>
  <c r="AC4" i="60"/>
  <c r="AC3" i="60"/>
  <c r="AC6" i="60"/>
  <c r="AA4" i="60"/>
  <c r="AA5" i="60"/>
  <c r="AA3" i="60"/>
  <c r="AA6" i="60"/>
  <c r="AD5" i="60"/>
  <c r="AD3" i="60"/>
  <c r="AD4" i="60"/>
  <c r="AD6" i="60"/>
  <c r="AF3" i="60"/>
  <c r="AF4" i="60"/>
  <c r="AF5" i="60"/>
  <c r="AF6" i="60"/>
  <c r="Z4" i="60"/>
  <c r="Z3" i="60"/>
  <c r="Z5" i="60"/>
  <c r="Z6" i="60"/>
  <c r="AI5" i="60"/>
  <c r="AI4" i="60"/>
  <c r="AI6" i="60"/>
  <c r="AI3" i="60"/>
  <c r="A32" i="90"/>
  <c r="A33" i="90"/>
  <c r="A35" i="90"/>
  <c r="S1" i="90"/>
  <c r="E10" i="98" l="1"/>
  <c r="R1" i="60"/>
  <c r="M35" i="90"/>
  <c r="M11" i="90"/>
  <c r="M32" i="90"/>
  <c r="M13" i="90"/>
  <c r="M37" i="90" s="1"/>
  <c r="M10" i="90"/>
  <c r="M8" i="90"/>
  <c r="Y5" i="60"/>
  <c r="Y6" i="60"/>
  <c r="Y3" i="60"/>
  <c r="Y4" i="60"/>
  <c r="S25" i="90"/>
  <c r="M34" i="90" l="1"/>
  <c r="H2" i="87" l="1"/>
  <c r="F9" i="87" l="1"/>
  <c r="F8" i="87"/>
  <c r="F7" i="87"/>
  <c r="B17" i="87" l="1"/>
  <c r="Y7" i="60"/>
  <c r="F6" i="87"/>
  <c r="B18" i="87" s="1"/>
  <c r="D18" i="87" s="1"/>
  <c r="D19" i="87" s="1"/>
  <c r="AY12" i="60"/>
  <c r="AL12" i="60"/>
  <c r="AL11" i="60"/>
  <c r="AK11" i="60"/>
  <c r="AK12" i="60"/>
  <c r="AN11" i="60"/>
  <c r="AS12" i="60"/>
  <c r="AW12" i="60"/>
  <c r="AX12" i="60"/>
  <c r="AV12" i="60"/>
  <c r="AU12" i="60"/>
  <c r="AT12" i="60"/>
  <c r="AR12" i="60"/>
  <c r="B19" i="87" l="1"/>
  <c r="C18" i="87"/>
  <c r="C17" i="87"/>
  <c r="AC7" i="60"/>
  <c r="AI7" i="60"/>
  <c r="AJ7" i="60"/>
  <c r="AA7" i="60"/>
  <c r="AH7" i="60"/>
  <c r="AE7" i="60"/>
  <c r="AD7" i="60"/>
  <c r="AB7" i="60"/>
  <c r="AG7" i="60"/>
  <c r="Z7" i="60"/>
  <c r="AF7" i="60"/>
  <c r="E17" i="87" l="1"/>
  <c r="C19" i="87"/>
  <c r="G9" i="87"/>
  <c r="G8" i="87"/>
  <c r="G6" i="87"/>
  <c r="G10" i="87" l="1"/>
  <c r="G12" i="87" s="1"/>
  <c r="I6" i="87"/>
  <c r="I12" i="87" s="1"/>
  <c r="G19" i="90" s="1"/>
  <c r="I43" i="90" s="1"/>
  <c r="AJ101" i="60"/>
  <c r="I45" i="90" l="1"/>
  <c r="E18" i="87"/>
  <c r="E19" i="87" s="1"/>
  <c r="AP12" i="60" l="1"/>
  <c r="AQ12" i="60"/>
  <c r="AU11" i="60"/>
  <c r="AX11" i="60"/>
  <c r="AT11" i="60" l="1"/>
  <c r="AS11" i="60"/>
  <c r="AQ11" i="60"/>
  <c r="AP11" i="60"/>
  <c r="AR11" i="60"/>
  <c r="AV11" i="60"/>
  <c r="AO11" i="60"/>
  <c r="AW11" i="60"/>
  <c r="AY11" i="60"/>
  <c r="AO12" i="60"/>
  <c r="AZ11" i="60" l="1"/>
  <c r="AN12" i="60"/>
  <c r="AM12" i="60" l="1"/>
  <c r="AM11" i="60"/>
  <c r="AZ1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平手　英里</author>
    <author>角田　芳樹</author>
  </authors>
  <commentList>
    <comment ref="N207" authorId="0" shapeId="0" xr:uid="{3712CE91-27C2-4A4E-84B4-A9BB2D26AA72}">
      <text>
        <r>
          <rPr>
            <b/>
            <sz val="9"/>
            <color indexed="81"/>
            <rFont val="MS P ゴシック"/>
            <family val="3"/>
            <charset val="128"/>
          </rPr>
          <t>2022/3/14修正しました</t>
        </r>
      </text>
    </comment>
    <comment ref="G234" authorId="0" shapeId="0" xr:uid="{CB2B3FFE-575D-48BC-8D01-DA86F5E1F799}">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G318" authorId="1" shapeId="0" xr:uid="{9D879C6D-7551-4352-9B52-F5A0FBD0AE09}">
      <text>
        <r>
          <rPr>
            <b/>
            <sz val="9"/>
            <color indexed="81"/>
            <rFont val="MS P ゴシック"/>
            <family val="3"/>
            <charset val="128"/>
          </rPr>
          <t>事業譲渡前
以下は使用不可
SUG44922</t>
        </r>
      </text>
    </comment>
    <comment ref="G320" authorId="1" shapeId="0" xr:uid="{42BE2FAA-D0B4-4D48-BC8C-A32DA643CDDB}">
      <text>
        <r>
          <rPr>
            <sz val="12"/>
            <color indexed="81"/>
            <rFont val="MS P ゴシック"/>
            <family val="3"/>
            <charset val="128"/>
          </rPr>
          <t>NWO95194
👆使用不可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髙木　章友</author>
    <author>平手　英里</author>
    <author>中田　俊平</author>
  </authors>
  <commentList>
    <comment ref="F6" authorId="0" shapeId="0" xr:uid="{B719068C-FEC2-4BDD-98BA-F8DCA6B68A3F}">
      <text>
        <r>
          <rPr>
            <sz val="9"/>
            <color indexed="81"/>
            <rFont val="MS P ゴシック"/>
            <family val="3"/>
            <charset val="128"/>
          </rPr>
          <t>千葉市手当の対象者の時間数条件は「１日６時間以上かつ月２０日以上勤務」ですが、「月１２０時間以上」の勤務をしている職員数を調査する目的で設けている欄になります。ご選択をお願いします。</t>
        </r>
        <r>
          <rPr>
            <b/>
            <sz val="9"/>
            <color indexed="81"/>
            <rFont val="MS P ゴシック"/>
            <family val="3"/>
            <charset val="128"/>
          </rPr>
          <t xml:space="preserve">
</t>
        </r>
      </text>
    </comment>
    <comment ref="P6" authorId="1" shapeId="0" xr:uid="{1C0782A0-0762-4DC0-A0CA-964830534821}">
      <text>
        <r>
          <rPr>
            <b/>
            <sz val="9"/>
            <color indexed="81"/>
            <rFont val="MS P ゴシック"/>
            <family val="3"/>
            <charset val="128"/>
          </rPr>
          <t>派遣職員の場合は、「派遣」を入力してください。</t>
        </r>
      </text>
    </comment>
    <comment ref="Q6" authorId="2" shapeId="0" xr:uid="{205703EC-A9CD-4371-87DA-17EFD80F6918}">
      <text>
        <r>
          <rPr>
            <b/>
            <sz val="9"/>
            <color indexed="81"/>
            <rFont val="MS P ゴシック"/>
            <family val="3"/>
            <charset val="128"/>
          </rPr>
          <t>４月勤務分の千葉市手当を
・４月に支給する場合→同月払
・５月に支給する場合→翌月払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中田　俊平</author>
    <author>平手　英里</author>
  </authors>
  <commentList>
    <comment ref="J8" authorId="0" shapeId="0" xr:uid="{F6B6E9EA-A454-48BC-8092-E622BC45C89C}">
      <text>
        <r>
          <rPr>
            <b/>
            <sz val="9"/>
            <color indexed="81"/>
            <rFont val="MS P ゴシック"/>
            <family val="3"/>
            <charset val="128"/>
          </rPr>
          <t>みなし保育士は入力必須</t>
        </r>
      </text>
    </comment>
    <comment ref="K8" authorId="0" shapeId="0" xr:uid="{457ED80B-236D-4A00-9F0C-D70DE35E8841}">
      <text>
        <r>
          <rPr>
            <b/>
            <sz val="9"/>
            <color indexed="81"/>
            <rFont val="MS P ゴシック"/>
            <family val="3"/>
            <charset val="128"/>
          </rPr>
          <t>要件緩和対象とする場合は入力必須</t>
        </r>
      </text>
    </comment>
    <comment ref="M8" authorId="0" shapeId="0" xr:uid="{11CDB0E9-91C1-4608-A708-4B7BD06A5693}">
      <text>
        <r>
          <rPr>
            <b/>
            <sz val="9"/>
            <color indexed="81"/>
            <rFont val="MS P ゴシック"/>
            <family val="3"/>
            <charset val="128"/>
          </rPr>
          <t>・年度途中に退職する場合
・長期休暇の場合（入る前日を入力）</t>
        </r>
      </text>
    </comment>
    <comment ref="O8" authorId="1" shapeId="0" xr:uid="{7134E3D0-0A3E-45FA-9FB9-DEB4974926E7}">
      <text>
        <r>
          <rPr>
            <b/>
            <sz val="9"/>
            <color indexed="81"/>
            <rFont val="MS P ゴシック"/>
            <family val="3"/>
            <charset val="128"/>
          </rPr>
          <t>派遣職員の場合は、「派遣」を入力してください。</t>
        </r>
      </text>
    </comment>
    <comment ref="P8" authorId="0" shapeId="0" xr:uid="{5F548A06-0ACF-4F04-AA54-CD52FCB0B1BA}">
      <text>
        <r>
          <rPr>
            <b/>
            <sz val="9"/>
            <color indexed="81"/>
            <rFont val="MS P ゴシック"/>
            <family val="3"/>
            <charset val="128"/>
          </rPr>
          <t>千葉市手当て対象者は入力必須
４月勤務分の千葉市手当を
・４月に支給する場合→同月払
・５月に支給する場合→翌月払</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szksz</author>
    <author>平手　英里</author>
  </authors>
  <commentList>
    <comment ref="G19" authorId="0" shapeId="0" xr:uid="{0AAFECD8-3095-47A5-BEE9-69A794CC19C8}">
      <text>
        <r>
          <rPr>
            <b/>
            <sz val="9"/>
            <color indexed="81"/>
            <rFont val="MS P ゴシック"/>
            <family val="3"/>
            <charset val="128"/>
          </rPr>
          <t>自動計算です。</t>
        </r>
      </text>
    </comment>
    <comment ref="I43" authorId="1" shapeId="0" xr:uid="{1AE55E5F-9F73-433D-9EEE-297D4922EE6C}">
      <text>
        <r>
          <rPr>
            <b/>
            <sz val="9"/>
            <color indexed="81"/>
            <rFont val="MS P ゴシック"/>
            <family val="3"/>
            <charset val="128"/>
          </rPr>
          <t>自動計算です。
※交付申請額の11/12の額</t>
        </r>
      </text>
    </comment>
    <comment ref="I45" authorId="0" shapeId="0" xr:uid="{DA3F83B3-85C5-4625-A593-2A960822E572}">
      <text>
        <r>
          <rPr>
            <b/>
            <sz val="9"/>
            <color indexed="81"/>
            <rFont val="MS P ゴシック"/>
            <family val="3"/>
            <charset val="128"/>
          </rPr>
          <t>自動計算です。</t>
        </r>
      </text>
    </comment>
  </commentList>
</comments>
</file>

<file path=xl/sharedStrings.xml><?xml version="1.0" encoding="utf-8"?>
<sst xmlns="http://schemas.openxmlformats.org/spreadsheetml/2006/main" count="5186" uniqueCount="2449">
  <si>
    <t>準保育士</t>
    <rPh sb="0" eb="1">
      <t>ジュン</t>
    </rPh>
    <rPh sb="1" eb="4">
      <t>ホイクシ</t>
    </rPh>
    <phoneticPr fontId="4"/>
  </si>
  <si>
    <t>短時間保育士</t>
    <rPh sb="0" eb="3">
      <t>タンジカン</t>
    </rPh>
    <rPh sb="3" eb="5">
      <t>ホイク</t>
    </rPh>
    <rPh sb="5" eb="6">
      <t>シ</t>
    </rPh>
    <phoneticPr fontId="4"/>
  </si>
  <si>
    <t>施設名</t>
    <rPh sb="0" eb="2">
      <t>シセツ</t>
    </rPh>
    <rPh sb="2" eb="3">
      <t>メイ</t>
    </rPh>
    <phoneticPr fontId="10"/>
  </si>
  <si>
    <t>職　種</t>
    <rPh sb="0" eb="3">
      <t>ショクシュ</t>
    </rPh>
    <phoneticPr fontId="10"/>
  </si>
  <si>
    <t>氏名</t>
    <rPh sb="0" eb="2">
      <t>シメイ</t>
    </rPh>
    <phoneticPr fontId="10"/>
  </si>
  <si>
    <t>性別</t>
    <rPh sb="0" eb="2">
      <t>セイベツ</t>
    </rPh>
    <phoneticPr fontId="10"/>
  </si>
  <si>
    <t>年齢（歳）</t>
    <rPh sb="0" eb="2">
      <t>ネンレイ</t>
    </rPh>
    <rPh sb="3" eb="4">
      <t>サイ</t>
    </rPh>
    <phoneticPr fontId="10"/>
  </si>
  <si>
    <t>保育士
資格
有･無</t>
    <rPh sb="0" eb="3">
      <t>ホイクシ</t>
    </rPh>
    <rPh sb="4" eb="6">
      <t>シカク</t>
    </rPh>
    <rPh sb="7" eb="10">
      <t>ウム</t>
    </rPh>
    <phoneticPr fontId="10"/>
  </si>
  <si>
    <t>その他資格</t>
    <rPh sb="0" eb="3">
      <t>ソノタ</t>
    </rPh>
    <rPh sb="3" eb="5">
      <t>シカク</t>
    </rPh>
    <phoneticPr fontId="10"/>
  </si>
  <si>
    <t>備考</t>
    <rPh sb="0" eb="2">
      <t>ビコウ</t>
    </rPh>
    <phoneticPr fontId="10"/>
  </si>
  <si>
    <t>園長</t>
    <rPh sb="0" eb="2">
      <t>エンチョウ</t>
    </rPh>
    <phoneticPr fontId="6"/>
  </si>
  <si>
    <t>主任保育士</t>
    <rPh sb="0" eb="2">
      <t>シュニン</t>
    </rPh>
    <rPh sb="2" eb="5">
      <t>ホイクシ</t>
    </rPh>
    <phoneticPr fontId="4"/>
  </si>
  <si>
    <t>保育士</t>
    <rPh sb="0" eb="3">
      <t>ホイクシ</t>
    </rPh>
    <phoneticPr fontId="4"/>
  </si>
  <si>
    <t>保育補助</t>
    <rPh sb="0" eb="2">
      <t>ホイク</t>
    </rPh>
    <rPh sb="2" eb="4">
      <t>ホジョ</t>
    </rPh>
    <phoneticPr fontId="4"/>
  </si>
  <si>
    <t>栄養士</t>
    <rPh sb="0" eb="3">
      <t>エイヨウシ</t>
    </rPh>
    <phoneticPr fontId="4"/>
  </si>
  <si>
    <t>調理員</t>
    <rPh sb="0" eb="3">
      <t>チョウリイン</t>
    </rPh>
    <phoneticPr fontId="4"/>
  </si>
  <si>
    <t>計</t>
    <rPh sb="0" eb="1">
      <t>ケイ</t>
    </rPh>
    <phoneticPr fontId="10"/>
  </si>
  <si>
    <t>※　　勤務形態について</t>
    <rPh sb="3" eb="5">
      <t>キンム</t>
    </rPh>
    <rPh sb="5" eb="6">
      <t>ケイ</t>
    </rPh>
    <rPh sb="6" eb="7">
      <t>タイ</t>
    </rPh>
    <phoneticPr fontId="10"/>
  </si>
  <si>
    <t>正     ：  正規職員</t>
    <rPh sb="0" eb="1">
      <t>セイ</t>
    </rPh>
    <rPh sb="9" eb="11">
      <t>セイキ</t>
    </rPh>
    <rPh sb="11" eb="13">
      <t>ショクイン</t>
    </rPh>
    <phoneticPr fontId="10"/>
  </si>
  <si>
    <t>正</t>
    <rPh sb="0" eb="1">
      <t>セイ</t>
    </rPh>
    <phoneticPr fontId="6"/>
  </si>
  <si>
    <t>常</t>
    <rPh sb="0" eb="1">
      <t>ツネ</t>
    </rPh>
    <phoneticPr fontId="6"/>
  </si>
  <si>
    <t>男</t>
    <rPh sb="0" eb="1">
      <t>オトコ</t>
    </rPh>
    <phoneticPr fontId="6"/>
  </si>
  <si>
    <t>有</t>
    <rPh sb="0" eb="1">
      <t>ア</t>
    </rPh>
    <phoneticPr fontId="6"/>
  </si>
  <si>
    <t>女</t>
    <rPh sb="0" eb="1">
      <t>オンナ</t>
    </rPh>
    <phoneticPr fontId="6"/>
  </si>
  <si>
    <t>無</t>
    <rPh sb="0" eb="1">
      <t>ナ</t>
    </rPh>
    <phoneticPr fontId="6"/>
  </si>
  <si>
    <t>非</t>
    <rPh sb="0" eb="1">
      <t>ヒ</t>
    </rPh>
    <phoneticPr fontId="6"/>
  </si>
  <si>
    <t>事務員</t>
    <rPh sb="0" eb="3">
      <t>ジムイン</t>
    </rPh>
    <phoneticPr fontId="6"/>
  </si>
  <si>
    <t>用務員</t>
    <rPh sb="0" eb="3">
      <t>ヨウムイン</t>
    </rPh>
    <phoneticPr fontId="6"/>
  </si>
  <si>
    <t>その他</t>
    <rPh sb="2" eb="3">
      <t>タ</t>
    </rPh>
    <phoneticPr fontId="6"/>
  </si>
  <si>
    <t>退職等
年月日</t>
    <rPh sb="0" eb="2">
      <t>タイショク</t>
    </rPh>
    <rPh sb="2" eb="3">
      <t>トウ</t>
    </rPh>
    <rPh sb="4" eb="7">
      <t>ネンガッピ</t>
    </rPh>
    <phoneticPr fontId="10"/>
  </si>
  <si>
    <t>4月</t>
    <rPh sb="1" eb="2">
      <t>ガツ</t>
    </rPh>
    <phoneticPr fontId="1"/>
  </si>
  <si>
    <t>5月</t>
  </si>
  <si>
    <t>6月</t>
  </si>
  <si>
    <t>7月</t>
  </si>
  <si>
    <t>8月</t>
  </si>
  <si>
    <t>9月</t>
  </si>
  <si>
    <t>10月</t>
  </si>
  <si>
    <t>11月</t>
  </si>
  <si>
    <t>12月</t>
  </si>
  <si>
    <t>1月</t>
  </si>
  <si>
    <t>2月</t>
  </si>
  <si>
    <t>3月</t>
  </si>
  <si>
    <t>正</t>
    <rPh sb="0" eb="1">
      <t>タダ</t>
    </rPh>
    <phoneticPr fontId="10"/>
  </si>
  <si>
    <t>常</t>
    <rPh sb="0" eb="1">
      <t>ジョウ</t>
    </rPh>
    <phoneticPr fontId="10"/>
  </si>
  <si>
    <t>男</t>
    <rPh sb="0" eb="1">
      <t>オトコ</t>
    </rPh>
    <phoneticPr fontId="10"/>
  </si>
  <si>
    <t>有</t>
    <rPh sb="0" eb="1">
      <t>アリ</t>
    </rPh>
    <phoneticPr fontId="10"/>
  </si>
  <si>
    <t>正</t>
    <rPh sb="0" eb="1">
      <t>セイ</t>
    </rPh>
    <phoneticPr fontId="10"/>
  </si>
  <si>
    <t>女</t>
    <rPh sb="0" eb="1">
      <t>オンナ</t>
    </rPh>
    <phoneticPr fontId="10"/>
  </si>
  <si>
    <t>無</t>
    <rPh sb="0" eb="1">
      <t>ナシ</t>
    </rPh>
    <phoneticPr fontId="10"/>
  </si>
  <si>
    <t>職種</t>
    <rPh sb="0" eb="2">
      <t>ショクシュ</t>
    </rPh>
    <phoneticPr fontId="1"/>
  </si>
  <si>
    <t>勤務形態</t>
    <rPh sb="0" eb="2">
      <t>キンム</t>
    </rPh>
    <rPh sb="2" eb="4">
      <t>ケイタイ</t>
    </rPh>
    <phoneticPr fontId="1"/>
  </si>
  <si>
    <t>選択</t>
    <rPh sb="0" eb="2">
      <t>センタク</t>
    </rPh>
    <phoneticPr fontId="1"/>
  </si>
  <si>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6"/>
  </si>
  <si>
    <t>ちば保育園</t>
    <rPh sb="2" eb="5">
      <t>ホ</t>
    </rPh>
    <phoneticPr fontId="1"/>
  </si>
  <si>
    <t>保育士</t>
    <rPh sb="0" eb="2">
      <t>ホイク</t>
    </rPh>
    <rPh sb="2" eb="3">
      <t>シ</t>
    </rPh>
    <phoneticPr fontId="1"/>
  </si>
  <si>
    <t>パート  ：  正規職員以外</t>
    <rPh sb="8" eb="10">
      <t>セイキ</t>
    </rPh>
    <rPh sb="10" eb="12">
      <t>ショクイン</t>
    </rPh>
    <rPh sb="12" eb="14">
      <t>イガイ</t>
    </rPh>
    <phoneticPr fontId="10"/>
  </si>
  <si>
    <t>常     ：  1日6時間以上かつ月20日以上の勤務を行う職員</t>
    <rPh sb="0" eb="1">
      <t>ジョウ</t>
    </rPh>
    <rPh sb="10" eb="11">
      <t>ニチ</t>
    </rPh>
    <rPh sb="12" eb="14">
      <t>ジカン</t>
    </rPh>
    <rPh sb="14" eb="16">
      <t>イジョウ</t>
    </rPh>
    <rPh sb="18" eb="19">
      <t>ツキ</t>
    </rPh>
    <rPh sb="21" eb="22">
      <t>ニチ</t>
    </rPh>
    <rPh sb="22" eb="24">
      <t>イジョウ</t>
    </rPh>
    <rPh sb="25" eb="27">
      <t>キンム</t>
    </rPh>
    <rPh sb="28" eb="29">
      <t>オコナ</t>
    </rPh>
    <rPh sb="30" eb="32">
      <t>ショクイン</t>
    </rPh>
    <phoneticPr fontId="10"/>
  </si>
  <si>
    <t>非     ：  1日6時間未満または月20日未満の勤務を行う職員</t>
    <rPh sb="0" eb="1">
      <t>ヒ</t>
    </rPh>
    <rPh sb="10" eb="11">
      <t>ニチ</t>
    </rPh>
    <rPh sb="12" eb="14">
      <t>ジカン</t>
    </rPh>
    <rPh sb="14" eb="16">
      <t>ミマン</t>
    </rPh>
    <rPh sb="19" eb="20">
      <t>ツキ</t>
    </rPh>
    <rPh sb="22" eb="23">
      <t>ニチ</t>
    </rPh>
    <rPh sb="23" eb="25">
      <t>ミマン</t>
    </rPh>
    <rPh sb="26" eb="28">
      <t>キンム</t>
    </rPh>
    <rPh sb="29" eb="30">
      <t>オコナ</t>
    </rPh>
    <rPh sb="31" eb="33">
      <t>ショクイン</t>
    </rPh>
    <phoneticPr fontId="10"/>
  </si>
  <si>
    <t>園名</t>
    <rPh sb="0" eb="1">
      <t>エン</t>
    </rPh>
    <rPh sb="1" eb="2">
      <t>メイ</t>
    </rPh>
    <phoneticPr fontId="10"/>
  </si>
  <si>
    <t>要件緩和適用開始日</t>
    <rPh sb="0" eb="2">
      <t>ヨウケン</t>
    </rPh>
    <rPh sb="2" eb="4">
      <t>カンワ</t>
    </rPh>
    <rPh sb="4" eb="6">
      <t>テキヨウ</t>
    </rPh>
    <rPh sb="6" eb="8">
      <t>カイシ</t>
    </rPh>
    <rPh sb="8" eb="9">
      <t>ビ</t>
    </rPh>
    <phoneticPr fontId="1"/>
  </si>
  <si>
    <t>パート</t>
    <phoneticPr fontId="6"/>
  </si>
  <si>
    <t>要件緩和対象</t>
    <rPh sb="0" eb="2">
      <t>ヨウケン</t>
    </rPh>
    <rPh sb="2" eb="4">
      <t>カンワ</t>
    </rPh>
    <rPh sb="4" eb="6">
      <t>タイショウ</t>
    </rPh>
    <phoneticPr fontId="1"/>
  </si>
  <si>
    <t>給与改善対象者</t>
    <rPh sb="0" eb="2">
      <t>キュウヨ</t>
    </rPh>
    <rPh sb="2" eb="4">
      <t>カイゼン</t>
    </rPh>
    <rPh sb="4" eb="7">
      <t>タイショウシャ</t>
    </rPh>
    <phoneticPr fontId="1"/>
  </si>
  <si>
    <t>○</t>
  </si>
  <si>
    <t>採用等
年月日</t>
    <rPh sb="0" eb="2">
      <t>サイヨウ</t>
    </rPh>
    <rPh sb="2" eb="3">
      <t>トウ</t>
    </rPh>
    <rPh sb="4" eb="7">
      <t>ネンガッピ</t>
    </rPh>
    <phoneticPr fontId="10"/>
  </si>
  <si>
    <t>パート</t>
  </si>
  <si>
    <t>準保育士(延長含)</t>
    <rPh sb="0" eb="1">
      <t>ジュン</t>
    </rPh>
    <rPh sb="1" eb="4">
      <t>ホイクシ</t>
    </rPh>
    <rPh sb="5" eb="7">
      <t>エンチョウ</t>
    </rPh>
    <rPh sb="7" eb="8">
      <t>フク</t>
    </rPh>
    <phoneticPr fontId="1"/>
  </si>
  <si>
    <t>みなし保育士</t>
    <rPh sb="3" eb="6">
      <t>ホイクシ</t>
    </rPh>
    <phoneticPr fontId="1"/>
  </si>
  <si>
    <t>対象</t>
    <rPh sb="0" eb="2">
      <t>タイショウ</t>
    </rPh>
    <phoneticPr fontId="4"/>
  </si>
  <si>
    <t>合　　　　　　　計</t>
    <rPh sb="0" eb="1">
      <t>ゴウ</t>
    </rPh>
    <rPh sb="8" eb="9">
      <t>ケイ</t>
    </rPh>
    <phoneticPr fontId="4"/>
  </si>
  <si>
    <t>人数</t>
    <rPh sb="0" eb="2">
      <t>ニンズウ</t>
    </rPh>
    <phoneticPr fontId="1"/>
  </si>
  <si>
    <t>合計</t>
    <rPh sb="0" eb="2">
      <t>ゴウケイ</t>
    </rPh>
    <phoneticPr fontId="1"/>
  </si>
  <si>
    <t>月</t>
    <rPh sb="0" eb="1">
      <t>ツキ</t>
    </rPh>
    <phoneticPr fontId="1"/>
  </si>
  <si>
    <t>A</t>
  </si>
  <si>
    <t>B</t>
  </si>
  <si>
    <t>C</t>
  </si>
  <si>
    <t>D</t>
  </si>
  <si>
    <t>E</t>
  </si>
  <si>
    <t>F</t>
  </si>
  <si>
    <t>G</t>
  </si>
  <si>
    <t>H</t>
  </si>
  <si>
    <t>I</t>
  </si>
  <si>
    <t>看護師</t>
    <rPh sb="0" eb="3">
      <t>カンゴシ</t>
    </rPh>
    <phoneticPr fontId="1"/>
  </si>
  <si>
    <t>J</t>
  </si>
  <si>
    <t>K</t>
  </si>
  <si>
    <t>L</t>
  </si>
  <si>
    <t>M</t>
  </si>
  <si>
    <t>N</t>
  </si>
  <si>
    <t>O</t>
  </si>
  <si>
    <t>P</t>
  </si>
  <si>
    <t>Q</t>
  </si>
  <si>
    <t>R</t>
  </si>
  <si>
    <t>S</t>
  </si>
  <si>
    <t>T</t>
  </si>
  <si>
    <t>U</t>
  </si>
  <si>
    <t>V</t>
  </si>
  <si>
    <t>X</t>
  </si>
  <si>
    <t>Y</t>
  </si>
  <si>
    <t>幼稚園1種</t>
    <rPh sb="0" eb="3">
      <t>ヨウチエン</t>
    </rPh>
    <rPh sb="4" eb="5">
      <t>シュ</t>
    </rPh>
    <phoneticPr fontId="1"/>
  </si>
  <si>
    <t>看護師（みなし保育士）</t>
    <rPh sb="0" eb="3">
      <t>カンゴシ</t>
    </rPh>
    <rPh sb="7" eb="10">
      <t>ホイクシ</t>
    </rPh>
    <phoneticPr fontId="6"/>
  </si>
  <si>
    <t>准看護師（みなし保育士）</t>
    <rPh sb="0" eb="1">
      <t>ジュン</t>
    </rPh>
    <rPh sb="1" eb="4">
      <t>カンゴシ</t>
    </rPh>
    <rPh sb="8" eb="11">
      <t>ホイクシ</t>
    </rPh>
    <phoneticPr fontId="1"/>
  </si>
  <si>
    <t>保健師（みなし保育士）</t>
    <rPh sb="0" eb="3">
      <t>ホケンシ</t>
    </rPh>
    <rPh sb="7" eb="10">
      <t>ホイクシ</t>
    </rPh>
    <phoneticPr fontId="6"/>
  </si>
  <si>
    <t>保健師（みなし以外）</t>
    <rPh sb="0" eb="3">
      <t>ホケンシ</t>
    </rPh>
    <rPh sb="7" eb="9">
      <t>イガイ</t>
    </rPh>
    <phoneticPr fontId="6"/>
  </si>
  <si>
    <t>看護師（みなし以外）</t>
    <rPh sb="0" eb="3">
      <t>カンゴシ</t>
    </rPh>
    <rPh sb="7" eb="9">
      <t>イガイ</t>
    </rPh>
    <phoneticPr fontId="6"/>
  </si>
  <si>
    <t>准看護師（みなし以外）</t>
    <rPh sb="0" eb="1">
      <t>ジュン</t>
    </rPh>
    <rPh sb="1" eb="4">
      <t>カンゴシ</t>
    </rPh>
    <rPh sb="8" eb="10">
      <t>イガイ</t>
    </rPh>
    <phoneticPr fontId="1"/>
  </si>
  <si>
    <t>看護師</t>
    <rPh sb="0" eb="3">
      <t>カンゴシ</t>
    </rPh>
    <phoneticPr fontId="4"/>
  </si>
  <si>
    <t>家庭的保育者</t>
    <rPh sb="0" eb="3">
      <t>カテイテキ</t>
    </rPh>
    <rPh sb="3" eb="5">
      <t>ホイク</t>
    </rPh>
    <rPh sb="5" eb="6">
      <t>シャ</t>
    </rPh>
    <phoneticPr fontId="1"/>
  </si>
  <si>
    <t>民間保育施設職員現況調書</t>
    <rPh sb="0" eb="2">
      <t>ミンカン</t>
    </rPh>
    <rPh sb="2" eb="4">
      <t>ホイク</t>
    </rPh>
    <rPh sb="4" eb="6">
      <t>シセツ</t>
    </rPh>
    <rPh sb="6" eb="8">
      <t>ショクイン</t>
    </rPh>
    <rPh sb="7" eb="8">
      <t>テイショク</t>
    </rPh>
    <rPh sb="8" eb="10">
      <t>ゲンキョウ</t>
    </rPh>
    <rPh sb="10" eb="12">
      <t>チョウショ</t>
    </rPh>
    <phoneticPr fontId="10"/>
  </si>
  <si>
    <t>施設長</t>
    <rPh sb="0" eb="2">
      <t>シセツ</t>
    </rPh>
    <rPh sb="2" eb="3">
      <t>チョウ</t>
    </rPh>
    <phoneticPr fontId="1"/>
  </si>
  <si>
    <t>管理者</t>
    <rPh sb="0" eb="3">
      <t>カンリシャ</t>
    </rPh>
    <phoneticPr fontId="1"/>
  </si>
  <si>
    <t>県補助対象</t>
    <rPh sb="0" eb="1">
      <t>ケン</t>
    </rPh>
    <rPh sb="1" eb="3">
      <t>ホジョ</t>
    </rPh>
    <rPh sb="3" eb="5">
      <t>タイショウ</t>
    </rPh>
    <phoneticPr fontId="1"/>
  </si>
  <si>
    <t>市補助分</t>
    <rPh sb="0" eb="1">
      <t>シ</t>
    </rPh>
    <rPh sb="1" eb="3">
      <t>ホジョ</t>
    </rPh>
    <rPh sb="3" eb="4">
      <t>ブン</t>
    </rPh>
    <phoneticPr fontId="1"/>
  </si>
  <si>
    <t>県補助分</t>
    <rPh sb="0" eb="1">
      <t>ケン</t>
    </rPh>
    <rPh sb="1" eb="3">
      <t>ホジョ</t>
    </rPh>
    <rPh sb="3" eb="4">
      <t>ブン</t>
    </rPh>
    <phoneticPr fontId="1"/>
  </si>
  <si>
    <t>（あて先）　千 葉 市 長</t>
    <rPh sb="3" eb="4">
      <t>サキ</t>
    </rPh>
    <rPh sb="6" eb="7">
      <t>セン</t>
    </rPh>
    <rPh sb="8" eb="9">
      <t>ハ</t>
    </rPh>
    <rPh sb="10" eb="11">
      <t>シ</t>
    </rPh>
    <rPh sb="12" eb="13">
      <t>チョウ</t>
    </rPh>
    <phoneticPr fontId="10"/>
  </si>
  <si>
    <t>円</t>
    <rPh sb="0" eb="1">
      <t>エン</t>
    </rPh>
    <phoneticPr fontId="10"/>
  </si>
  <si>
    <t>・職員現況調書</t>
    <rPh sb="1" eb="3">
      <t>ショクイン</t>
    </rPh>
    <rPh sb="3" eb="5">
      <t>ゲンキョウ</t>
    </rPh>
    <rPh sb="5" eb="7">
      <t>チョウショ</t>
    </rPh>
    <phoneticPr fontId="1"/>
  </si>
  <si>
    <t>支払方法（労働月から）</t>
    <rPh sb="0" eb="2">
      <t>シハライ</t>
    </rPh>
    <rPh sb="2" eb="4">
      <t>ホウホウ</t>
    </rPh>
    <rPh sb="5" eb="7">
      <t>ロウドウ</t>
    </rPh>
    <rPh sb="7" eb="8">
      <t>ツキ</t>
    </rPh>
    <phoneticPr fontId="1"/>
  </si>
  <si>
    <t>-</t>
    <phoneticPr fontId="1"/>
  </si>
  <si>
    <t>H30.6.1～
産休・育休</t>
    <rPh sb="9" eb="11">
      <t>サンキュウ</t>
    </rPh>
    <rPh sb="12" eb="14">
      <t>イクキュウ</t>
    </rPh>
    <phoneticPr fontId="4"/>
  </si>
  <si>
    <t>派遣</t>
  </si>
  <si>
    <t>派遣保育士</t>
    <rPh sb="0" eb="2">
      <t>ハケン</t>
    </rPh>
    <rPh sb="2" eb="5">
      <t>ホイクシ</t>
    </rPh>
    <phoneticPr fontId="1"/>
  </si>
  <si>
    <t>派遣職員</t>
    <rPh sb="0" eb="2">
      <t>ハケン</t>
    </rPh>
    <rPh sb="2" eb="4">
      <t>ショクイン</t>
    </rPh>
    <phoneticPr fontId="1"/>
  </si>
  <si>
    <t>千葉市手当対象月数</t>
    <rPh sb="0" eb="3">
      <t>チバシ</t>
    </rPh>
    <rPh sb="3" eb="5">
      <t>テアテ</t>
    </rPh>
    <rPh sb="5" eb="7">
      <t>タイショウ</t>
    </rPh>
    <rPh sb="7" eb="8">
      <t>ツキ</t>
    </rPh>
    <rPh sb="8" eb="9">
      <t>スウ</t>
    </rPh>
    <phoneticPr fontId="1"/>
  </si>
  <si>
    <t>県補助</t>
    <rPh sb="0" eb="1">
      <t>ケン</t>
    </rPh>
    <rPh sb="1" eb="3">
      <t>ホジョ</t>
    </rPh>
    <phoneticPr fontId="1"/>
  </si>
  <si>
    <t>対象月数</t>
    <rPh sb="0" eb="2">
      <t>タイショウ</t>
    </rPh>
    <rPh sb="2" eb="3">
      <t>ツキ</t>
    </rPh>
    <rPh sb="3" eb="4">
      <t>スウ</t>
    </rPh>
    <phoneticPr fontId="1"/>
  </si>
  <si>
    <t>※千葉市使用欄</t>
    <rPh sb="1" eb="4">
      <t>チバシ</t>
    </rPh>
    <rPh sb="4" eb="6">
      <t>シヨウ</t>
    </rPh>
    <rPh sb="6" eb="7">
      <t>ラン</t>
    </rPh>
    <phoneticPr fontId="1"/>
  </si>
  <si>
    <t>≪入力方法≫</t>
    <rPh sb="1" eb="3">
      <t>ニュウリョク</t>
    </rPh>
    <rPh sb="3" eb="5">
      <t>ホウホウ</t>
    </rPh>
    <phoneticPr fontId="1"/>
  </si>
  <si>
    <t>更新日</t>
    <rPh sb="0" eb="3">
      <t>コウシンビ</t>
    </rPh>
    <phoneticPr fontId="1"/>
  </si>
  <si>
    <t>総数</t>
    <rPh sb="0" eb="2">
      <t>ソウスウ</t>
    </rPh>
    <phoneticPr fontId="1"/>
  </si>
  <si>
    <t>認可計</t>
    <rPh sb="0" eb="2">
      <t>ニンカ</t>
    </rPh>
    <rPh sb="2" eb="3">
      <t>ケイ</t>
    </rPh>
    <phoneticPr fontId="1"/>
  </si>
  <si>
    <t>認可外計</t>
    <rPh sb="0" eb="2">
      <t>ニンカ</t>
    </rPh>
    <rPh sb="2" eb="3">
      <t>ガイ</t>
    </rPh>
    <rPh sb="3" eb="4">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</si>
  <si>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</si>
  <si>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</si>
  <si>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</si>
  <si>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</si>
  <si>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</si>
  <si>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幼稚</t>
    <rPh sb="0" eb="2">
      <t>ヨウチ</t>
    </rPh>
    <phoneticPr fontId="1"/>
  </si>
  <si>
    <t>小規模</t>
    <rPh sb="0" eb="3">
      <t>ショウキボ</t>
    </rPh>
    <phoneticPr fontId="1"/>
  </si>
  <si>
    <t>事業所</t>
    <rPh sb="0" eb="3">
      <t>ジギョウショ</t>
    </rPh>
    <phoneticPr fontId="1"/>
  </si>
  <si>
    <t>家庭</t>
    <rPh sb="0" eb="2">
      <t>カテイ</t>
    </rPh>
    <phoneticPr fontId="1"/>
  </si>
  <si>
    <t>企業</t>
    <rPh sb="0" eb="2">
      <t>キギョウ</t>
    </rPh>
    <phoneticPr fontId="1"/>
  </si>
  <si>
    <t>ルーム</t>
    <phoneticPr fontId="1"/>
  </si>
  <si>
    <t>中央区</t>
    <rPh sb="0" eb="3">
      <t>チュウオウク</t>
    </rPh>
    <phoneticPr fontId="35"/>
  </si>
  <si>
    <t>花見川区</t>
    <rPh sb="0" eb="3">
      <t>ハナミガワ</t>
    </rPh>
    <rPh sb="3" eb="4">
      <t>ク</t>
    </rPh>
    <phoneticPr fontId="35"/>
  </si>
  <si>
    <t>稲毛区</t>
    <rPh sb="0" eb="2">
      <t>イナゲ</t>
    </rPh>
    <rPh sb="2" eb="3">
      <t>ク</t>
    </rPh>
    <phoneticPr fontId="35"/>
  </si>
  <si>
    <t>若葉区</t>
    <rPh sb="0" eb="2">
      <t>ワカバ</t>
    </rPh>
    <rPh sb="2" eb="3">
      <t>ク</t>
    </rPh>
    <phoneticPr fontId="35"/>
  </si>
  <si>
    <t>緑区</t>
    <rPh sb="0" eb="1">
      <t>ミドリ</t>
    </rPh>
    <rPh sb="1" eb="2">
      <t>ク</t>
    </rPh>
    <phoneticPr fontId="35"/>
  </si>
  <si>
    <t>美浜区</t>
    <rPh sb="0" eb="2">
      <t>ミハマ</t>
    </rPh>
    <rPh sb="2" eb="3">
      <t>ク</t>
    </rPh>
    <phoneticPr fontId="35"/>
  </si>
  <si>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</si>
  <si>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</si>
  <si>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</si>
  <si>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</si>
  <si>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</si>
  <si>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</si>
  <si>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</si>
  <si>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</si>
  <si>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はっぴぃルーム本千葉駅前園</t>
  </si>
  <si>
    <t>みどり保育園</t>
  </si>
  <si>
    <t>認定こども園　さつきが丘幼稚園</t>
  </si>
  <si>
    <t>由田学園千葉幼稚園</t>
  </si>
  <si>
    <t>Kid's Patio まくはり園</t>
  </si>
  <si>
    <t>幕張おおぞら保育園</t>
  </si>
  <si>
    <t>稲毛保育園</t>
  </si>
  <si>
    <t>幼保連携型認定こども園　ウィズダムナーサリースクール</t>
  </si>
  <si>
    <t>認定こども園　小ばと幼稚園</t>
  </si>
  <si>
    <t>園生幼稚園附属園生保育園</t>
  </si>
  <si>
    <t>ちびっこランド稲毛愛教園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</si>
  <si>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</si>
  <si>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</si>
  <si>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</si>
  <si>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</si>
  <si>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</si>
  <si>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</si>
  <si>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</si>
  <si>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</si>
  <si>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</si>
  <si>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</si>
  <si>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</si>
  <si>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</si>
  <si>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</si>
  <si>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</si>
  <si>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</si>
  <si>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</si>
  <si>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</si>
  <si>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</si>
  <si>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</si>
  <si>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</si>
  <si>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</si>
  <si>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</si>
  <si>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</si>
  <si>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</si>
  <si>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</si>
  <si>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</si>
  <si>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</si>
  <si>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ぴょこたんランド</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</si>
  <si>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</si>
  <si>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</si>
  <si>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</si>
  <si>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</si>
  <si>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</si>
  <si>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</si>
  <si>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</si>
  <si>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</si>
  <si>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</si>
  <si>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</si>
  <si>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</si>
  <si>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</si>
  <si>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</si>
  <si>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</si>
  <si>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</si>
  <si>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</si>
  <si>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</si>
  <si>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</si>
  <si>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</si>
  <si>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</si>
  <si>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</si>
  <si>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</si>
  <si>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</si>
  <si>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</si>
  <si>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</si>
  <si>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</si>
  <si>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</si>
  <si>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</si>
  <si>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</si>
  <si>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</si>
  <si>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</si>
  <si>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</si>
  <si>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</si>
  <si>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</si>
  <si>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</si>
  <si>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</si>
  <si>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</si>
  <si>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</si>
  <si>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</si>
  <si>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</si>
  <si>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</si>
  <si>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</si>
  <si>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</si>
  <si>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</si>
  <si>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</si>
  <si>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</si>
  <si>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</si>
  <si>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</si>
  <si>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</si>
  <si>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</si>
  <si>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</si>
  <si>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</si>
  <si>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</si>
  <si>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</si>
  <si>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</si>
  <si>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</si>
  <si>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</si>
  <si>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サンライズキッズ 都賀園</t>
  </si>
  <si>
    <t>明和輝保育園</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</si>
  <si>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</si>
  <si>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</si>
  <si>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</si>
  <si>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</si>
  <si>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</si>
  <si>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</si>
  <si>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</si>
  <si>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</si>
  <si>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</si>
  <si>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</si>
  <si>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</si>
  <si>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</si>
  <si>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</si>
  <si>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</si>
  <si>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</si>
  <si>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</si>
  <si>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</si>
  <si>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</si>
  <si>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</si>
  <si>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</si>
  <si>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</si>
  <si>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</si>
  <si>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</si>
  <si>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</si>
  <si>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</si>
  <si>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</si>
  <si>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</si>
  <si>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</si>
  <si>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スクルドエンジェル保育園幕張園</t>
  </si>
  <si>
    <t>幕張本郷なないろ保育室</t>
  </si>
  <si>
    <t>ミルキーホーム都賀園</t>
  </si>
  <si>
    <t>おゆみ野すきっぷ保育園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</si>
  <si>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</si>
  <si>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</si>
  <si>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</si>
  <si>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</si>
  <si>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</si>
  <si>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</si>
  <si>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</si>
  <si>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</si>
  <si>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</si>
  <si>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</si>
  <si>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</si>
  <si>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</si>
  <si>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</si>
  <si>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</si>
  <si>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</si>
  <si>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</si>
  <si>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</si>
  <si>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</si>
  <si>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</si>
  <si>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</si>
  <si>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</si>
  <si>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</si>
  <si>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</si>
  <si>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</si>
  <si>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</si>
  <si>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</si>
  <si>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</si>
  <si>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</si>
  <si>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</si>
  <si>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</si>
  <si>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</si>
  <si>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</si>
  <si>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</si>
  <si>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</si>
  <si>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</si>
  <si>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</si>
  <si>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</si>
  <si>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</si>
  <si>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</si>
  <si>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</si>
  <si>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</si>
  <si>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</si>
  <si>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</si>
  <si>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</si>
  <si>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</si>
  <si>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</si>
  <si>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</si>
  <si>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</si>
  <si>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</si>
  <si>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</si>
  <si>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</si>
  <si>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</si>
  <si>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</si>
  <si>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</si>
  <si>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</si>
  <si>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</si>
  <si>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</si>
  <si>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</si>
  <si>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</si>
  <si>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</si>
  <si>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</si>
  <si>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</si>
  <si>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</si>
  <si>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</si>
  <si>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</si>
  <si>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</si>
  <si>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</si>
  <si>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</si>
  <si>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</si>
  <si>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</si>
  <si>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</si>
  <si>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</si>
  <si>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</si>
  <si>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</si>
  <si>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</si>
  <si>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</si>
  <si>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</si>
  <si>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</si>
  <si>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</si>
  <si>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</si>
  <si>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</si>
  <si>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</si>
  <si>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</si>
  <si>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</si>
  <si>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</si>
  <si>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</si>
  <si>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</si>
  <si>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</si>
  <si>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</si>
  <si>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</si>
  <si>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</si>
  <si>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</si>
  <si>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</si>
  <si>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</si>
  <si>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</si>
  <si>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</si>
  <si>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</si>
  <si>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</si>
  <si>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</si>
  <si>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</si>
  <si>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</si>
  <si>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</si>
  <si>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</si>
  <si>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</si>
  <si>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</si>
  <si>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</si>
  <si>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</si>
  <si>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</si>
  <si>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</si>
  <si>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</si>
  <si>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
  </si>
  <si>
    <t>0003002</t>
  </si>
  <si>
    <t>（福）千葉愛育会</t>
  </si>
  <si>
    <t>千葉市中央区院内2-5-6</t>
  </si>
  <si>
    <t>理事長</t>
  </si>
  <si>
    <t>日高　正和</t>
  </si>
  <si>
    <t>0003003</t>
  </si>
  <si>
    <t>ZQR73107</t>
  </si>
  <si>
    <t>千葉市若葉区都賀１丁目１番１号</t>
  </si>
  <si>
    <t>0003004</t>
  </si>
  <si>
    <t>CDK82118</t>
  </si>
  <si>
    <t>（福）桜育心福祉会</t>
  </si>
  <si>
    <t>0003005</t>
  </si>
  <si>
    <t>OUM73320</t>
  </si>
  <si>
    <t>（学）城徳学園</t>
  </si>
  <si>
    <t>千葉市美浜区磯辺7丁目16-1</t>
  </si>
  <si>
    <t>相原　美惠子</t>
  </si>
  <si>
    <t>0003006</t>
  </si>
  <si>
    <t>OHO17483</t>
  </si>
  <si>
    <t>（福）八越会</t>
  </si>
  <si>
    <t>千葉市花見川区検見川町3-331-4</t>
  </si>
  <si>
    <t>吉岡　正夫</t>
  </si>
  <si>
    <t>0003007</t>
  </si>
  <si>
    <t>UVI87802</t>
  </si>
  <si>
    <t>（福）いまい福祉会</t>
  </si>
  <si>
    <t>千葉市中央区今井2-12-7</t>
  </si>
  <si>
    <t>大森　喜久代</t>
  </si>
  <si>
    <t>0003008</t>
  </si>
  <si>
    <t>DRP38041</t>
  </si>
  <si>
    <t>（福）若葉福祉会</t>
  </si>
  <si>
    <t>千葉市若葉区若松町３３６</t>
  </si>
  <si>
    <t>山﨑　淳一</t>
  </si>
  <si>
    <t>0003009</t>
  </si>
  <si>
    <t>JUU68835</t>
  </si>
  <si>
    <t>（福）千葉寺福祉会</t>
  </si>
  <si>
    <t>千葉市中央区末広4-17-3</t>
  </si>
  <si>
    <t>0003010</t>
  </si>
  <si>
    <t>BXV52482</t>
  </si>
  <si>
    <t>（福）龍澤園</t>
  </si>
  <si>
    <t>千葉市中央区大巌寺町457-5</t>
  </si>
  <si>
    <t>（福）富岳会</t>
  </si>
  <si>
    <t>吉江　規隆</t>
  </si>
  <si>
    <t>（福）聖心福祉会</t>
  </si>
  <si>
    <t>藤井　二佐枝</t>
  </si>
  <si>
    <t>0003014</t>
  </si>
  <si>
    <t>FPM50479</t>
  </si>
  <si>
    <t>（福）豊福祉会</t>
  </si>
  <si>
    <t>千葉市若葉区みつわ台5-8-8</t>
  </si>
  <si>
    <t>御園　愛子</t>
  </si>
  <si>
    <t>0003015</t>
  </si>
  <si>
    <t>EDJ94806</t>
  </si>
  <si>
    <t>（福）高洲福祉会</t>
  </si>
  <si>
    <t>千葉市美浜区高洲1-15-2</t>
  </si>
  <si>
    <t>樋口　正春</t>
  </si>
  <si>
    <t>0003016</t>
  </si>
  <si>
    <t>TFW89311</t>
  </si>
  <si>
    <t>（福）如水福祉会</t>
  </si>
  <si>
    <t>千葉市緑区大椎町1199-2</t>
  </si>
  <si>
    <t>行木　道嗣</t>
  </si>
  <si>
    <t>0003017</t>
  </si>
  <si>
    <t>LYW86869</t>
  </si>
  <si>
    <t>（福）千葉福祉会</t>
  </si>
  <si>
    <t>千葉市若葉区みつわ台3-12-1</t>
  </si>
  <si>
    <t>0003018</t>
  </si>
  <si>
    <t>GMN43745</t>
  </si>
  <si>
    <t>（福）清流福祉会</t>
  </si>
  <si>
    <t>千葉市中央区松ケ丘町563-1</t>
  </si>
  <si>
    <t>渡辺　光範</t>
  </si>
  <si>
    <t>0003019</t>
  </si>
  <si>
    <t>MSL97981</t>
  </si>
  <si>
    <t>（福）扶葉福祉会</t>
  </si>
  <si>
    <t>千葉市稲毛区作草部町698-3</t>
  </si>
  <si>
    <t>木村　秀二</t>
  </si>
  <si>
    <t>（福）精粋福祉会</t>
  </si>
  <si>
    <t>0003021</t>
  </si>
  <si>
    <t>KEO32845</t>
  </si>
  <si>
    <t>（福）愛誠福祉会</t>
  </si>
  <si>
    <t>千葉市美浜区高浜4-4-1</t>
  </si>
  <si>
    <t>0003022</t>
  </si>
  <si>
    <t>XBE59699</t>
  </si>
  <si>
    <t>（福）南小中台福祉会</t>
  </si>
  <si>
    <t>千葉市稲毛区小仲台8-21-1</t>
  </si>
  <si>
    <t>原　八代重</t>
  </si>
  <si>
    <t>0003023</t>
  </si>
  <si>
    <t>BBR39055</t>
  </si>
  <si>
    <t>（福）光楓福祉会</t>
  </si>
  <si>
    <t>千葉市美浜区磯辺5-14-5</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</si>
  <si>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</si>
  <si>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</si>
  <si>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</si>
  <si>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</si>
  <si>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</si>
  <si>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</si>
  <si>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</si>
  <si>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</si>
  <si>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</si>
  <si>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</si>
  <si>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</si>
  <si>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</si>
  <si>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</si>
  <si>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</si>
  <si>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</si>
  <si>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</si>
  <si>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</si>
  <si>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</si>
  <si>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</si>
  <si>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</si>
  <si>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</si>
  <si>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</si>
  <si>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</si>
  <si>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</si>
  <si>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</si>
  <si>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</si>
  <si>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</si>
  <si>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</si>
  <si>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</si>
  <si>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</si>
  <si>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</si>
  <si>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</si>
  <si>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</si>
  <si>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</si>
  <si>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</si>
  <si>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</si>
  <si>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</si>
  <si>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</si>
  <si>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</si>
  <si>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</si>
  <si>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</si>
  <si>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</si>
  <si>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</si>
  <si>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</si>
  <si>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</si>
  <si>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</si>
  <si>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</si>
  <si>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代表取締役</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</si>
  <si>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</si>
  <si>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</si>
  <si>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</si>
  <si>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</si>
  <si>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</si>
  <si>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</si>
  <si>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</si>
  <si>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</si>
  <si>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</si>
  <si>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</si>
  <si>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</si>
  <si>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</si>
  <si>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</si>
  <si>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</si>
  <si>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</si>
  <si>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</si>
  <si>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</si>
  <si>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</si>
  <si>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</si>
  <si>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</si>
  <si>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</si>
  <si>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</si>
  <si>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</si>
  <si>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</si>
  <si>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</si>
  <si>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</si>
  <si>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</si>
  <si>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</si>
  <si>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</si>
  <si>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</si>
  <si>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</si>
  <si>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</si>
  <si>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</si>
  <si>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</si>
  <si>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0003047</t>
  </si>
  <si>
    <t>DBZ89497</t>
  </si>
  <si>
    <t>0003048</t>
  </si>
  <si>
    <t>DGI14719</t>
  </si>
  <si>
    <t>（福）大きな家族</t>
  </si>
  <si>
    <t>間山　有子</t>
  </si>
  <si>
    <t>0003049</t>
  </si>
  <si>
    <t>YXO54585</t>
  </si>
  <si>
    <t>千葉市稲毛区小仲台5－3－2</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</si>
  <si>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</si>
  <si>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</si>
  <si>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</si>
  <si>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</si>
  <si>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</si>
  <si>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</si>
  <si>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</si>
  <si>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</si>
  <si>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</si>
  <si>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</si>
  <si>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</si>
  <si>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</si>
  <si>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</si>
  <si>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</si>
  <si>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</si>
  <si>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0003059</t>
  </si>
  <si>
    <t>PDD68257</t>
  </si>
  <si>
    <t>千葉市花見川区幕張本郷６丁目２１－２０</t>
  </si>
  <si>
    <t>大溝　廣子</t>
  </si>
  <si>
    <t>0003060</t>
  </si>
  <si>
    <t>EZT82070</t>
  </si>
  <si>
    <t>都賀保育園</t>
    <rPh sb="0" eb="2">
      <t>ツガ</t>
    </rPh>
    <rPh sb="2" eb="5">
      <t>ホイクエン</t>
    </rPh>
    <phoneticPr fontId="2"/>
  </si>
  <si>
    <t>0003061</t>
  </si>
  <si>
    <t>（福）中央総合福祉会</t>
  </si>
  <si>
    <t>千葉市若葉区都賀５丁目１番１１号</t>
  </si>
  <si>
    <t>岩館　秀</t>
  </si>
  <si>
    <t>0003062</t>
  </si>
  <si>
    <t>QVY33597</t>
  </si>
  <si>
    <t>美光保育園</t>
    <rPh sb="0" eb="1">
      <t>ミ</t>
    </rPh>
    <rPh sb="1" eb="2">
      <t>ヒカリ</t>
    </rPh>
    <rPh sb="2" eb="5">
      <t>ホイクエン</t>
    </rPh>
    <phoneticPr fontId="2"/>
  </si>
  <si>
    <t>0003063</t>
  </si>
  <si>
    <t>HHG67567</t>
  </si>
  <si>
    <t>千葉市緑区大膳野町1－6</t>
  </si>
  <si>
    <t>第２幕張海浜保育園</t>
    <rPh sb="0" eb="1">
      <t>ダイ</t>
    </rPh>
    <rPh sb="2" eb="4">
      <t>マクハリ</t>
    </rPh>
    <rPh sb="4" eb="6">
      <t>カイヒン</t>
    </rPh>
    <rPh sb="6" eb="9">
      <t>ホイクエン</t>
    </rPh>
    <phoneticPr fontId="2"/>
  </si>
  <si>
    <t>0003064</t>
  </si>
  <si>
    <t>HYN13450</t>
  </si>
  <si>
    <t>（福）愛の園福祉会</t>
  </si>
  <si>
    <t>八千代市米本1359　米本団地4街区39棟</t>
  </si>
  <si>
    <t>堀口　路加</t>
  </si>
  <si>
    <t>ピラミッドメソッド千葉保育園</t>
    <rPh sb="9" eb="11">
      <t>チバ</t>
    </rPh>
    <rPh sb="11" eb="14">
      <t>ホイクエン</t>
    </rPh>
    <phoneticPr fontId="2"/>
  </si>
  <si>
    <t>0003065</t>
  </si>
  <si>
    <t>WWZ72312</t>
  </si>
  <si>
    <t>千葉市中央区新田町7－16　フォントビル１．２階</t>
  </si>
  <si>
    <t>ルーチェ保育園千葉新田町</t>
    <rPh sb="4" eb="7">
      <t>ホイクエン</t>
    </rPh>
    <rPh sb="7" eb="9">
      <t>チバ</t>
    </rPh>
    <rPh sb="9" eb="12">
      <t>シンデンチョウ</t>
    </rPh>
    <phoneticPr fontId="2"/>
  </si>
  <si>
    <t>0003066</t>
  </si>
  <si>
    <t>LMA81498</t>
  </si>
  <si>
    <t>東京都渋谷区恵比寿西2-4-5星ビル4階</t>
  </si>
  <si>
    <t>太田　明子</t>
  </si>
  <si>
    <t>0003067</t>
  </si>
  <si>
    <t>GGW30806</t>
  </si>
  <si>
    <t>長澤　宏昭</t>
  </si>
  <si>
    <t>新検見川すきっぷ保育園</t>
    <rPh sb="0" eb="4">
      <t>シンケミガワ</t>
    </rPh>
    <rPh sb="8" eb="11">
      <t>ホイクエン</t>
    </rPh>
    <phoneticPr fontId="2"/>
  </si>
  <si>
    <t>0003068</t>
  </si>
  <si>
    <t>NXM17568</t>
  </si>
  <si>
    <t>幕張本郷ナーサリー</t>
    <rPh sb="0" eb="4">
      <t>マクハリホンゴウ</t>
    </rPh>
    <phoneticPr fontId="2"/>
  </si>
  <si>
    <t>0003069</t>
  </si>
  <si>
    <t>URR79704</t>
  </si>
  <si>
    <t>千葉市花見川区幕張本郷2-21-3</t>
  </si>
  <si>
    <t>岩根　健二</t>
  </si>
  <si>
    <t>ししの子保育園</t>
    <rPh sb="3" eb="4">
      <t>コ</t>
    </rPh>
    <rPh sb="4" eb="7">
      <t>ホイクエン</t>
    </rPh>
    <phoneticPr fontId="2"/>
  </si>
  <si>
    <t>0003070</t>
  </si>
  <si>
    <t>BVT90892</t>
  </si>
  <si>
    <t>アストロナーサリー小仲台</t>
    <rPh sb="9" eb="10">
      <t>ショウ</t>
    </rPh>
    <rPh sb="10" eb="11">
      <t>ナカ</t>
    </rPh>
    <rPh sb="11" eb="12">
      <t>ダイ</t>
    </rPh>
    <phoneticPr fontId="2"/>
  </si>
  <si>
    <t>0003071</t>
  </si>
  <si>
    <t>JRW10635</t>
  </si>
  <si>
    <t>（福）宙福祉会</t>
  </si>
  <si>
    <t>千葉市稲毛区稲毛東4-2-21</t>
  </si>
  <si>
    <t>大場　義之</t>
  </si>
  <si>
    <t>1210012</t>
  </si>
  <si>
    <t>YYD29230</t>
  </si>
  <si>
    <t>アストロキャンプ稲毛東保育園</t>
    <rPh sb="8" eb="10">
      <t>イナゲ</t>
    </rPh>
    <rPh sb="10" eb="11">
      <t>ヒガシ</t>
    </rPh>
    <rPh sb="11" eb="14">
      <t>ホイクエン</t>
    </rPh>
    <phoneticPr fontId="2"/>
  </si>
  <si>
    <t>1210013</t>
  </si>
  <si>
    <t>EVD97540</t>
  </si>
  <si>
    <t>1210014</t>
  </si>
  <si>
    <t>SOB14087</t>
  </si>
  <si>
    <t>千葉市緑区鎌取町273-146</t>
  </si>
  <si>
    <t>小関　伸哉</t>
  </si>
  <si>
    <t>テンダーラビング保育園誉田</t>
    <rPh sb="8" eb="11">
      <t>ホイクエン</t>
    </rPh>
    <rPh sb="11" eb="13">
      <t>ホンダ</t>
    </rPh>
    <phoneticPr fontId="2"/>
  </si>
  <si>
    <t>1210015</t>
  </si>
  <si>
    <t>PCC95281</t>
  </si>
  <si>
    <t>柚上　啓子</t>
  </si>
  <si>
    <t>誉田おもいやり保育園</t>
    <rPh sb="0" eb="2">
      <t>ホンダ</t>
    </rPh>
    <rPh sb="7" eb="10">
      <t>ホイクエン</t>
    </rPh>
    <phoneticPr fontId="2"/>
  </si>
  <si>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</si>
  <si>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</si>
  <si>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</si>
  <si>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</si>
  <si>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</si>
  <si>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</si>
  <si>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</si>
  <si>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</si>
  <si>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</si>
  <si>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</si>
  <si>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</si>
  <si>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</si>
  <si>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</si>
  <si>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貞松　成</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</si>
  <si>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</si>
  <si>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</si>
  <si>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</si>
  <si>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</si>
  <si>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</si>
  <si>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</si>
  <si>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</si>
  <si>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</si>
  <si>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</si>
  <si>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</si>
  <si>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</si>
  <si>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</si>
  <si>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</si>
  <si>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</si>
  <si>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</si>
  <si>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</si>
  <si>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</si>
  <si>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</si>
  <si>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</si>
  <si>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</si>
  <si>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</si>
  <si>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</si>
  <si>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</si>
  <si>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</si>
  <si>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</si>
  <si>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目片　智恵美</t>
  </si>
  <si>
    <t>1210111</t>
  </si>
  <si>
    <t>UDB96204</t>
  </si>
  <si>
    <t>千葉市美浜区幸町1丁目21－8　パルスクエア千葉203</t>
  </si>
  <si>
    <t>薮﨑　流美子</t>
  </si>
  <si>
    <t>1210112</t>
  </si>
  <si>
    <t>CEM88108</t>
  </si>
  <si>
    <t>柏市増尾台3丁目6番41号</t>
  </si>
  <si>
    <t>岡崎　玲子</t>
  </si>
  <si>
    <t>1210114</t>
  </si>
  <si>
    <t>NSW27232</t>
  </si>
  <si>
    <t>（株）ぴょんぴょん</t>
  </si>
  <si>
    <t>千葉市花見川区作新台1‐6‐11</t>
  </si>
  <si>
    <t>矢島　隆志</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</si>
  <si>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</si>
  <si>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</si>
  <si>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</si>
  <si>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</si>
  <si>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</si>
  <si>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</si>
  <si>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</si>
  <si>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</si>
  <si>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</si>
  <si>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</si>
  <si>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</si>
  <si>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</si>
  <si>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</si>
  <si>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</si>
  <si>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</si>
  <si>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</si>
  <si>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</si>
  <si>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</si>
  <si>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</si>
  <si>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</si>
  <si>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</si>
  <si>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</si>
  <si>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</si>
  <si>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</si>
  <si>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</si>
  <si>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</si>
  <si>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</si>
  <si>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</si>
  <si>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</si>
  <si>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</si>
  <si>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</si>
  <si>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</si>
  <si>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</si>
  <si>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</si>
  <si>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</si>
  <si>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</si>
  <si>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</si>
  <si>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</si>
  <si>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</si>
  <si>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</si>
  <si>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</si>
  <si>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</si>
  <si>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</si>
  <si>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</si>
  <si>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</si>
  <si>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</si>
  <si>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</si>
  <si>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</si>
  <si>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</si>
  <si>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</si>
  <si>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</si>
  <si>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</si>
  <si>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</si>
  <si>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</si>
  <si>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</si>
  <si>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</si>
  <si>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</si>
  <si>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</si>
  <si>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</si>
  <si>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</si>
  <si>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</si>
  <si>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</si>
  <si>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</si>
  <si>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</si>
  <si>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</si>
  <si>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</si>
  <si>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</si>
  <si>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</si>
  <si>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</si>
  <si>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</si>
  <si>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</si>
  <si>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</si>
  <si>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</si>
  <si>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</si>
  <si>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</si>
  <si>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</si>
  <si>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</si>
  <si>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</si>
  <si>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</si>
  <si>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</si>
  <si>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</si>
  <si>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</si>
  <si>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</si>
  <si>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</si>
  <si>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</si>
  <si>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</si>
  <si>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京都府京都市下京区烏丸通五条下る大坂町３８２－１</t>
  </si>
  <si>
    <t>1210334</t>
  </si>
  <si>
    <t>ETI16631</t>
  </si>
  <si>
    <t>1210335</t>
  </si>
  <si>
    <t>WAC19820</t>
  </si>
  <si>
    <t>東京都中央区銀座７丁目１６－１２　G-７ビルディング</t>
  </si>
  <si>
    <t>1210336</t>
  </si>
  <si>
    <t>DVG40717</t>
  </si>
  <si>
    <t>（株）かえで</t>
  </si>
  <si>
    <t>千葉市花見川区幕張町５丁目４９８番２号</t>
  </si>
  <si>
    <t>1210400</t>
  </si>
  <si>
    <t>ZVV53733</t>
  </si>
  <si>
    <t>千葉市花見川区検見川町３－３２６－３</t>
  </si>
  <si>
    <t>1210344</t>
  </si>
  <si>
    <t>CWU15563</t>
  </si>
  <si>
    <t>千葉市若葉区西都賀３－１７－１２</t>
  </si>
  <si>
    <t>1210346</t>
  </si>
  <si>
    <t>MVL59956</t>
  </si>
  <si>
    <t>1210347</t>
  </si>
  <si>
    <t>DFX49332</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</si>
  <si>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</si>
  <si>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</si>
  <si>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</si>
  <si>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</si>
  <si>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</si>
  <si>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</si>
  <si>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</si>
  <si>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</si>
  <si>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</si>
  <si>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</si>
  <si>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</si>
  <si>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</si>
  <si>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</si>
  <si>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</si>
  <si>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</si>
  <si>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</si>
  <si>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</si>
  <si>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</si>
  <si>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</si>
  <si>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</si>
  <si>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</si>
  <si>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</si>
  <si>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</si>
  <si>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</si>
  <si>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</si>
  <si>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</si>
  <si>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</si>
  <si>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</si>
  <si>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</si>
  <si>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</si>
  <si>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</si>
  <si>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</si>
  <si>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</si>
  <si>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</si>
  <si>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</si>
  <si>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</si>
  <si>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</si>
  <si>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</si>
  <si>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</si>
  <si>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</si>
  <si>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</si>
  <si>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</si>
  <si>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</si>
  <si>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</si>
  <si>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</si>
  <si>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（株）Laみつばち</t>
  </si>
  <si>
    <t>千葉市若葉区桜木北2丁目10番6号</t>
  </si>
  <si>
    <t>ミュラー　道代</t>
  </si>
  <si>
    <t>1210507</t>
  </si>
  <si>
    <t>ELP22955</t>
  </si>
  <si>
    <t>（株）GOLDLUYS</t>
  </si>
  <si>
    <t>千葉市緑区あすみが丘東４丁目９番地２</t>
  </si>
  <si>
    <t>粒良　知史</t>
  </si>
  <si>
    <t>1210508</t>
  </si>
  <si>
    <t>HAT99820</t>
  </si>
  <si>
    <t>1210510</t>
  </si>
  <si>
    <t>YHK28313</t>
  </si>
  <si>
    <t>1210532</t>
  </si>
  <si>
    <t>TYH25374</t>
  </si>
  <si>
    <t>1210512</t>
  </si>
  <si>
    <t>FRA38244</t>
  </si>
  <si>
    <t>西村　麻衣</t>
  </si>
  <si>
    <t>1210535</t>
  </si>
  <si>
    <t>JNS94101</t>
  </si>
  <si>
    <t>星　恵子</t>
  </si>
  <si>
    <t>1210581</t>
  </si>
  <si>
    <t>BPR57928</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</si>
  <si>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</si>
  <si>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</si>
  <si>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</si>
  <si>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</si>
  <si>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</si>
  <si>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</si>
  <si>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</si>
  <si>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</si>
  <si>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</si>
  <si>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</si>
  <si>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</si>
  <si>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</si>
  <si>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</si>
  <si>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</si>
  <si>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</si>
  <si>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</si>
  <si>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</si>
  <si>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</si>
  <si>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</si>
  <si>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</si>
  <si>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1210608</t>
  </si>
  <si>
    <t>NGP35616</t>
  </si>
  <si>
    <t>1210675</t>
  </si>
  <si>
    <t>COL81357</t>
  </si>
  <si>
    <t>千葉県千葉市中央区末広２丁目１２番１７号</t>
  </si>
  <si>
    <t>0003013</t>
  </si>
  <si>
    <t>NVE78827</t>
  </si>
  <si>
    <t>0003026</t>
  </si>
  <si>
    <t>SGV81024</t>
  </si>
  <si>
    <t>畑佐　健二郎</t>
  </si>
  <si>
    <t>0003057</t>
  </si>
  <si>
    <t>BQT98518</t>
  </si>
  <si>
    <t>増田　和人</t>
  </si>
  <si>
    <t>0003072</t>
  </si>
  <si>
    <t>CHI62351</t>
  </si>
  <si>
    <t>3210006</t>
  </si>
  <si>
    <t>千葉市緑区おゆみ野2-1-15</t>
  </si>
  <si>
    <t>3210118</t>
  </si>
  <si>
    <t>YCG22960</t>
  </si>
  <si>
    <t>3210134</t>
  </si>
  <si>
    <t>JZD58530</t>
  </si>
  <si>
    <t>（学）畠山学園</t>
  </si>
  <si>
    <t>畠山　一雄</t>
  </si>
  <si>
    <t>3210135</t>
  </si>
  <si>
    <t>3210202</t>
  </si>
  <si>
    <t>（学）仁愛学園</t>
  </si>
  <si>
    <t>石川　進一</t>
  </si>
  <si>
    <t>3210204</t>
  </si>
  <si>
    <t>ZPF41882</t>
  </si>
  <si>
    <t>（学）香林学園</t>
  </si>
  <si>
    <t>長谷部　聡</t>
  </si>
  <si>
    <t>3210206</t>
  </si>
  <si>
    <t>BQN48397</t>
  </si>
  <si>
    <t>3210207</t>
  </si>
  <si>
    <t>WQI20650</t>
  </si>
  <si>
    <t>（学）塩田学園</t>
  </si>
  <si>
    <t>3210208</t>
  </si>
  <si>
    <t>UCC31844</t>
  </si>
  <si>
    <t>（学）宍倉学園</t>
  </si>
  <si>
    <t>3210210</t>
  </si>
  <si>
    <t>MGP17295</t>
  </si>
  <si>
    <t>来栖　宏二</t>
  </si>
  <si>
    <t>3210211</t>
  </si>
  <si>
    <t>EUI33058</t>
  </si>
  <si>
    <t>（学）西郡学園</t>
  </si>
  <si>
    <t>3210212</t>
  </si>
  <si>
    <t>KWM21249</t>
  </si>
  <si>
    <t>（学）古川学園</t>
  </si>
  <si>
    <t>秋山　清</t>
  </si>
  <si>
    <t>3210213</t>
  </si>
  <si>
    <t>NUF53325</t>
  </si>
  <si>
    <t>長谷川　豊</t>
  </si>
  <si>
    <t>3210214</t>
  </si>
  <si>
    <t>GMS31129</t>
  </si>
  <si>
    <t>（学）能勢学園</t>
  </si>
  <si>
    <t>能勢　正明</t>
  </si>
  <si>
    <t>3210215</t>
  </si>
  <si>
    <t>MPR13959</t>
  </si>
  <si>
    <t>（学）羽田学園</t>
  </si>
  <si>
    <t>羽田　政幸</t>
  </si>
  <si>
    <t>3210216</t>
  </si>
  <si>
    <t>LXV18253</t>
  </si>
  <si>
    <t>（学）石原学園</t>
  </si>
  <si>
    <t>石原　隆広</t>
  </si>
  <si>
    <t>3210322</t>
  </si>
  <si>
    <t>NBP48057</t>
  </si>
  <si>
    <t>3210323</t>
  </si>
  <si>
    <t>PXI11869</t>
  </si>
  <si>
    <t>（学）大森学園</t>
  </si>
  <si>
    <t>千葉市中央区新千葉3-14-18</t>
  </si>
  <si>
    <t>大森　昭彦</t>
  </si>
  <si>
    <t>3210324</t>
  </si>
  <si>
    <t>（学）もっこく学園</t>
  </si>
  <si>
    <t>千葉市花見川区さつきが丘1-33-1</t>
  </si>
  <si>
    <t>3210325</t>
  </si>
  <si>
    <t>WNH32107</t>
  </si>
  <si>
    <t>（学）山口学園</t>
  </si>
  <si>
    <t>3210326</t>
  </si>
  <si>
    <t>WCN98378</t>
  </si>
  <si>
    <t>（学）西沢学園</t>
  </si>
  <si>
    <t>千葉市稲毛区稲毛東1-14-13</t>
  </si>
  <si>
    <t>西澤　貫応</t>
  </si>
  <si>
    <t>3210327</t>
  </si>
  <si>
    <t>3210476</t>
  </si>
  <si>
    <t>UVK30141</t>
  </si>
  <si>
    <t>（学）松ヶ丘学園</t>
  </si>
  <si>
    <t>3210477</t>
  </si>
  <si>
    <t>NUD11102</t>
  </si>
  <si>
    <t>（学）浜田学園</t>
  </si>
  <si>
    <t>濱田　純孝</t>
  </si>
  <si>
    <t>3210478</t>
  </si>
  <si>
    <t>CFP67058</t>
  </si>
  <si>
    <t>（学）山王学園</t>
  </si>
  <si>
    <t>3210479</t>
  </si>
  <si>
    <t>KIK39280</t>
  </si>
  <si>
    <t>（学）土岐学園</t>
  </si>
  <si>
    <t>土岐　由美子</t>
  </si>
  <si>
    <t>3210480</t>
  </si>
  <si>
    <t>ROZ24113</t>
  </si>
  <si>
    <t>（学）鏡戸学園</t>
  </si>
  <si>
    <t>片岡　伸介</t>
  </si>
  <si>
    <t>3210493</t>
  </si>
  <si>
    <t>LXF39745</t>
  </si>
  <si>
    <t>（学）千葉敬愛学園</t>
  </si>
  <si>
    <t>三幣　利夫</t>
  </si>
  <si>
    <t>3210592</t>
  </si>
  <si>
    <t>NNJ69388</t>
  </si>
  <si>
    <t>千葉県八千代市八千代台東２丁目５－２</t>
  </si>
  <si>
    <t>山口　義裕</t>
  </si>
  <si>
    <t>3210593</t>
  </si>
  <si>
    <t>XVD78126</t>
  </si>
  <si>
    <t>（学）井元学園</t>
  </si>
  <si>
    <t>千葉県千葉市花見川区花見川８－１９</t>
  </si>
  <si>
    <t>井元　詔一</t>
  </si>
  <si>
    <t>3210594</t>
  </si>
  <si>
    <t>PKV27593</t>
  </si>
  <si>
    <t>（福）千葉明徳会</t>
  </si>
  <si>
    <t>千葉県千葉市緑区土気町１６２６番地５</t>
  </si>
  <si>
    <t>CBH64602</t>
  </si>
  <si>
    <t>2210595</t>
  </si>
  <si>
    <t>MFU14770</t>
  </si>
  <si>
    <t>4210007</t>
  </si>
  <si>
    <t>LGG95994</t>
  </si>
  <si>
    <t>（株）青葉の森保育館</t>
  </si>
  <si>
    <t>千葉市中央区千葉寺町1210-7</t>
  </si>
  <si>
    <t>ZBU20452</t>
  </si>
  <si>
    <t>4210009</t>
  </si>
  <si>
    <t>NFW84278</t>
  </si>
  <si>
    <t>4210010</t>
  </si>
  <si>
    <t>PSO26582</t>
  </si>
  <si>
    <t>4210011</t>
  </si>
  <si>
    <t>TMT64937</t>
  </si>
  <si>
    <t>千葉市緑区あすみが丘8-1-1</t>
  </si>
  <si>
    <t>4210023</t>
  </si>
  <si>
    <t>BZX83408</t>
  </si>
  <si>
    <t>4210025</t>
  </si>
  <si>
    <t>HKO52640</t>
  </si>
  <si>
    <t>4210026</t>
  </si>
  <si>
    <t>CRG21084</t>
  </si>
  <si>
    <t>4210027</t>
  </si>
  <si>
    <t>DSX34597</t>
  </si>
  <si>
    <t>4210028</t>
  </si>
  <si>
    <t>UKS91712</t>
  </si>
  <si>
    <t>4210029</t>
  </si>
  <si>
    <t>TJK83371</t>
  </si>
  <si>
    <t>4210030</t>
  </si>
  <si>
    <t>UNM66334</t>
  </si>
  <si>
    <t>4210036</t>
  </si>
  <si>
    <t>IOJ43426</t>
  </si>
  <si>
    <t>千葉県習志野市奏の杜3-14-9</t>
  </si>
  <si>
    <t>4210541</t>
  </si>
  <si>
    <t>DAD58969</t>
  </si>
  <si>
    <t>4210038</t>
  </si>
  <si>
    <t>ABM87744</t>
  </si>
  <si>
    <t>4210040</t>
  </si>
  <si>
    <t>XFI88941</t>
  </si>
  <si>
    <t>4210122</t>
  </si>
  <si>
    <t>TAD34051</t>
  </si>
  <si>
    <t>RXE17326</t>
  </si>
  <si>
    <t>4210124</t>
  </si>
  <si>
    <t>LAP28668</t>
  </si>
  <si>
    <t>（株）習志野駅前託児所</t>
  </si>
  <si>
    <t>（学）千葉白菊学園</t>
  </si>
  <si>
    <t>4210203</t>
  </si>
  <si>
    <t>SML57236</t>
  </si>
  <si>
    <t>千葉市稲毛区長沼町312-14</t>
  </si>
  <si>
    <t>ZTR63909</t>
  </si>
  <si>
    <t>4210217</t>
  </si>
  <si>
    <t>XNY67915</t>
  </si>
  <si>
    <t>4210218</t>
  </si>
  <si>
    <t>JYL82503</t>
  </si>
  <si>
    <t>4210219</t>
  </si>
  <si>
    <t>IDB32717</t>
  </si>
  <si>
    <t>（同）CUE-SIGN</t>
  </si>
  <si>
    <t>4210220</t>
  </si>
  <si>
    <t>NDS30905</t>
  </si>
  <si>
    <t>4210221</t>
  </si>
  <si>
    <t>AKC67211</t>
  </si>
  <si>
    <t>Litos&amp;Company（株）</t>
  </si>
  <si>
    <t>4210222</t>
  </si>
  <si>
    <t>IAJ17051</t>
  </si>
  <si>
    <t>4210237</t>
  </si>
  <si>
    <t>PJH86092</t>
  </si>
  <si>
    <t>4210258</t>
  </si>
  <si>
    <t>OYQ32303</t>
  </si>
  <si>
    <t>4210260</t>
  </si>
  <si>
    <t>LJU52391</t>
  </si>
  <si>
    <t>中村　竜士</t>
  </si>
  <si>
    <t>4210261</t>
  </si>
  <si>
    <t>NXF53212</t>
  </si>
  <si>
    <t>千葉市緑区刈田子町308-10</t>
  </si>
  <si>
    <t>WTG68140</t>
  </si>
  <si>
    <t>（学）宇野学園</t>
  </si>
  <si>
    <t>4210329</t>
  </si>
  <si>
    <t>GBZ25254</t>
  </si>
  <si>
    <t>（学）梅園学園</t>
  </si>
  <si>
    <t>千葉市中央区矢作町939-6</t>
  </si>
  <si>
    <t>4210330</t>
  </si>
  <si>
    <t>QAM48482</t>
  </si>
  <si>
    <t>4210331</t>
  </si>
  <si>
    <t>ABU72186</t>
  </si>
  <si>
    <t>4210338</t>
  </si>
  <si>
    <t>DSY46820</t>
  </si>
  <si>
    <t>宮城県柴田郡大河原町大谷字町向199-3</t>
  </si>
  <si>
    <t>佐藤　康久</t>
  </si>
  <si>
    <t>4210339</t>
  </si>
  <si>
    <t>GIG37770</t>
  </si>
  <si>
    <t>4210340</t>
  </si>
  <si>
    <t>BMV43409</t>
  </si>
  <si>
    <t>飯塚　健二</t>
  </si>
  <si>
    <t>4210341</t>
  </si>
  <si>
    <t>RBA11066</t>
  </si>
  <si>
    <t>4210342</t>
  </si>
  <si>
    <t>UVG36031</t>
  </si>
  <si>
    <t>4210349</t>
  </si>
  <si>
    <t>RUZ15774</t>
  </si>
  <si>
    <t>EPU39365</t>
  </si>
  <si>
    <t>（株）つぼみ</t>
  </si>
  <si>
    <t>千葉市稲毛区緑町1-21-6</t>
  </si>
  <si>
    <t>4210354</t>
  </si>
  <si>
    <t>ZVZ87255</t>
  </si>
  <si>
    <t>4210393</t>
  </si>
  <si>
    <t>QZY19038</t>
  </si>
  <si>
    <t>4210394</t>
  </si>
  <si>
    <t>KKT22191</t>
  </si>
  <si>
    <t>藤本　一磨</t>
  </si>
  <si>
    <t>4210395</t>
  </si>
  <si>
    <t>ESE84750</t>
  </si>
  <si>
    <t>4210396</t>
  </si>
  <si>
    <t>VST40735</t>
  </si>
  <si>
    <t>（株）秀盛舎</t>
  </si>
  <si>
    <t>4210481</t>
  </si>
  <si>
    <t>ULC25004</t>
  </si>
  <si>
    <t>4210483</t>
  </si>
  <si>
    <t>MXN21338</t>
  </si>
  <si>
    <t>HPR29795</t>
  </si>
  <si>
    <t>4210487</t>
  </si>
  <si>
    <t>YGA86393</t>
  </si>
  <si>
    <t>4210488</t>
  </si>
  <si>
    <t>QKR10932</t>
  </si>
  <si>
    <t>4210489</t>
  </si>
  <si>
    <t>BLP67334</t>
  </si>
  <si>
    <t>AOX52367</t>
  </si>
  <si>
    <t>4210536</t>
  </si>
  <si>
    <t>TNP86886</t>
  </si>
  <si>
    <t>4210590</t>
  </si>
  <si>
    <t>CPE64711</t>
  </si>
  <si>
    <t>西重　誠</t>
  </si>
  <si>
    <t>4210596</t>
  </si>
  <si>
    <t>OJA33285</t>
  </si>
  <si>
    <t>昭和運送興業（株）</t>
  </si>
  <si>
    <t>千葉県館山市湊４９３</t>
  </si>
  <si>
    <t>安田　憲史</t>
  </si>
  <si>
    <t>4210597</t>
  </si>
  <si>
    <t>EPB11627</t>
  </si>
  <si>
    <t>千葉県千葉市美浜区真砂３丁目１５番１４号</t>
  </si>
  <si>
    <t>DKL89410</t>
  </si>
  <si>
    <t>セルテック（株）</t>
  </si>
  <si>
    <t>北海道士別市南町西４区４７１</t>
  </si>
  <si>
    <t>XFB11265</t>
  </si>
  <si>
    <t>ミラクルーレ（株）</t>
  </si>
  <si>
    <t>髙井　宏行</t>
  </si>
  <si>
    <t>7210041</t>
  </si>
  <si>
    <t>AIE60995</t>
  </si>
  <si>
    <t>7210042</t>
  </si>
  <si>
    <t>PDQ23093</t>
  </si>
  <si>
    <t>7210043</t>
  </si>
  <si>
    <t>DSV27809</t>
  </si>
  <si>
    <t>千葉市緑区あすみが丘7-2-3</t>
  </si>
  <si>
    <t>7210044</t>
  </si>
  <si>
    <t>BRV69709</t>
  </si>
  <si>
    <t>7210045</t>
  </si>
  <si>
    <t>IUC92602</t>
  </si>
  <si>
    <t>7210097</t>
  </si>
  <si>
    <t>PMF85399</t>
  </si>
  <si>
    <t>7210238</t>
  </si>
  <si>
    <t>VYB32279</t>
  </si>
  <si>
    <t>7210351</t>
  </si>
  <si>
    <t>QGC37757</t>
  </si>
  <si>
    <t>千葉市稲毛区稲毛町5-100-1</t>
  </si>
  <si>
    <t>7210399</t>
  </si>
  <si>
    <t>JSA45898</t>
  </si>
  <si>
    <t>7210602</t>
  </si>
  <si>
    <t>WHL37537</t>
  </si>
  <si>
    <t>（株）CRECER</t>
  </si>
  <si>
    <t>5210002</t>
  </si>
  <si>
    <t>BJB41210</t>
  </si>
  <si>
    <t>宮城　春美</t>
  </si>
  <si>
    <t>5210524</t>
  </si>
  <si>
    <t>5210004</t>
  </si>
  <si>
    <t>TPM17219</t>
  </si>
  <si>
    <t>千葉市若葉区若松町2216</t>
  </si>
  <si>
    <t>花嶋　ゆみ子</t>
  </si>
  <si>
    <t xml:space="preserve">5210418 </t>
  </si>
  <si>
    <t>IJJ71564</t>
  </si>
  <si>
    <t>千葉市中央区川戸町426-3</t>
  </si>
  <si>
    <t>5210537</t>
  </si>
  <si>
    <t>基本情報シート</t>
    <rPh sb="0" eb="2">
      <t>キホン</t>
    </rPh>
    <rPh sb="2" eb="4">
      <t>ジョウホウ</t>
    </rPh>
    <phoneticPr fontId="1"/>
  </si>
  <si>
    <t>区　名</t>
    <rPh sb="0" eb="1">
      <t>ク</t>
    </rPh>
    <rPh sb="2" eb="3">
      <t>メイ</t>
    </rPh>
    <phoneticPr fontId="36"/>
  </si>
  <si>
    <t>区　分</t>
    <rPh sb="0" eb="1">
      <t>ク</t>
    </rPh>
    <rPh sb="2" eb="3">
      <t>ブン</t>
    </rPh>
    <phoneticPr fontId="36"/>
  </si>
  <si>
    <t>園名</t>
    <rPh sb="0" eb="2">
      <t>エンメイ</t>
    </rPh>
    <phoneticPr fontId="1"/>
  </si>
  <si>
    <t>補助金の入力担当者</t>
    <rPh sb="0" eb="3">
      <t>ホジョキン</t>
    </rPh>
    <rPh sb="4" eb="6">
      <t>ニュウリョク</t>
    </rPh>
    <rPh sb="6" eb="8">
      <t>タントウ</t>
    </rPh>
    <rPh sb="8" eb="9">
      <t>シャ</t>
    </rPh>
    <phoneticPr fontId="4"/>
  </si>
  <si>
    <t>連絡先TEL</t>
    <rPh sb="0" eb="3">
      <t>レンラクサキ</t>
    </rPh>
    <phoneticPr fontId="4"/>
  </si>
  <si>
    <t>○</t>
    <phoneticPr fontId="1"/>
  </si>
  <si>
    <t>塩田　梨佳</t>
  </si>
  <si>
    <t>鶴岡　姫美子</t>
  </si>
  <si>
    <t>横浜市中区太田町６－７９　アブソルート横浜馬車道ビル３０４</t>
  </si>
  <si>
    <t>千葉市美浜区磯辺1-31-10-2</t>
  </si>
  <si>
    <t>佐藤 敏光</t>
  </si>
  <si>
    <t>千葉市美浜区打瀬１－３－５</t>
  </si>
  <si>
    <t>千葉市中央区道場北１－１７－６</t>
  </si>
  <si>
    <t>旭市見広4226-2</t>
  </si>
  <si>
    <t>千葉市稲毛区天台１－７－１７</t>
  </si>
  <si>
    <t>千葉市中央区浜野町１２５２－４</t>
  </si>
  <si>
    <t>千葉市中央区弁天２丁目８番９号</t>
  </si>
  <si>
    <t>千葉市中央区仁戸名町２０５</t>
  </si>
  <si>
    <t>千葉市中央区仁戸名町６１６</t>
  </si>
  <si>
    <t>千葉市中央区松ケ丘町６１１</t>
  </si>
  <si>
    <t>千葉市若葉区みつわ台４丁目２３－５</t>
  </si>
  <si>
    <t>福地　綾</t>
  </si>
  <si>
    <t>千葉市緑区誉田町１－１００７</t>
  </si>
  <si>
    <t>西郡　悠輔</t>
  </si>
  <si>
    <t>千葉市美浜区幸町２丁目９番３号</t>
  </si>
  <si>
    <t>千葉市中央区仁戸名町５５２</t>
  </si>
  <si>
    <t>千葉市美浜区高浜１丁目８－２</t>
  </si>
  <si>
    <t>千葉市美浜区真砂１丁目１２－９</t>
  </si>
  <si>
    <t>千葉市中央区都町１丁目４６番地２２号</t>
  </si>
  <si>
    <t>千葉市稲毛区山王町１５３－２</t>
  </si>
  <si>
    <t>千葉市稲毛区緑町1丁目５－１７</t>
  </si>
  <si>
    <t>千葉市緑区大木戸町４２８－１</t>
  </si>
  <si>
    <t>千葉市中央区弁天２丁目８－９</t>
  </si>
  <si>
    <t>千葉市稲毛区穴川1丁目５－２１</t>
  </si>
  <si>
    <t>井村　淳</t>
  </si>
  <si>
    <t>千葉市中央区院内2丁目17番25号</t>
  </si>
  <si>
    <t>千葉市中央区登戸1-26-1朝日生命千葉登戸ビル１０階</t>
  </si>
  <si>
    <t>藤平　博美</t>
  </si>
  <si>
    <t>千葉市花見川区幕張町5丁目498番2号</t>
  </si>
  <si>
    <t>千葉市緑区あすみが丘一丁目27番2号藤屋第二ビル2階</t>
  </si>
  <si>
    <t>飛彈　誠</t>
  </si>
  <si>
    <t>神奈川県川崎市川崎区駅前本町２２－２</t>
  </si>
  <si>
    <t>千葉市稲毛区稲毛東4丁目2番21号</t>
  </si>
  <si>
    <t>千葉市中央区登戸1-11-18 第二潮ビル1F</t>
  </si>
  <si>
    <t>東京都渋谷区東3-19-8 Starfield 1F</t>
  </si>
  <si>
    <t>習志野市津田沼３丁目１７番１８号</t>
  </si>
  <si>
    <t>鳰川　泰也</t>
  </si>
  <si>
    <t>関根　雅晴</t>
  </si>
  <si>
    <t>若菜　俊明</t>
  </si>
  <si>
    <t>千葉市花見川区検見川町３丁目３２６番地３</t>
  </si>
  <si>
    <t>千葉市若葉区桜木北１－１５－１</t>
  </si>
  <si>
    <t>久保　隼人</t>
  </si>
  <si>
    <t>千葉市若葉区桜木北２丁目１０番６号</t>
  </si>
  <si>
    <t>兵頭　勉</t>
  </si>
  <si>
    <t>糠谷　和弘</t>
  </si>
  <si>
    <t>原野　翔平</t>
  </si>
  <si>
    <t>河野　妙登利</t>
  </si>
  <si>
    <t>千葉市美浜区高洲3-14-1-202</t>
  </si>
  <si>
    <t>佐藤　禎子</t>
  </si>
  <si>
    <t>千葉市緑区おゆみ野3-10-7</t>
  </si>
  <si>
    <t>千葉市花見川区南花園2-2-12　アコルデ新検見川201号</t>
  </si>
  <si>
    <t>神奈川県川崎市高津区坂戸３丁目１１－１７</t>
  </si>
  <si>
    <t>角田　健</t>
  </si>
  <si>
    <t>渡邊　彰</t>
  </si>
  <si>
    <t>千葉市花見川区横戸町８９９－１</t>
  </si>
  <si>
    <t>林　久雄</t>
  </si>
  <si>
    <t>佐伯　猛</t>
  </si>
  <si>
    <t>濱田　朋彦</t>
  </si>
  <si>
    <t>千葉市美浜区高洲３丁目１４－１－２０２</t>
  </si>
  <si>
    <t>千葉市若葉区小倉台７丁目３番２号</t>
  </si>
  <si>
    <t>千葉県千葉市花見川区南花園２丁目２－１２　アコルデ新検見川２０１号</t>
  </si>
  <si>
    <t>佐藤　健二</t>
  </si>
  <si>
    <t>千葉県千葉市美浜区真砂２丁目２４－１０アンシャンテ21</t>
  </si>
  <si>
    <t>千葉市中央区椿森4丁目1番2号</t>
  </si>
  <si>
    <t>院長</t>
  </si>
  <si>
    <t>千葉市稲毛区園生町956番地6</t>
  </si>
  <si>
    <t>笠川　正和</t>
  </si>
  <si>
    <t>中野　好江</t>
  </si>
  <si>
    <t>千葉市中央区問屋町6番4号</t>
  </si>
  <si>
    <t>野口　アキ子</t>
  </si>
  <si>
    <t>千葉市美浜区磯辺6丁目3番10号</t>
  </si>
  <si>
    <t>嶋田　知江里</t>
  </si>
  <si>
    <t>千葉市美浜区中瀬１丁目５番地１　イオンタワービル７階</t>
  </si>
  <si>
    <t>東京都渋谷区道玄坂１－１２－１渋谷マークシティウェスト１７階</t>
  </si>
  <si>
    <t>10月まで</t>
    <rPh sb="2" eb="3">
      <t>ガツ</t>
    </rPh>
    <phoneticPr fontId="1"/>
  </si>
  <si>
    <t>園毎の固有番号</t>
    <rPh sb="0" eb="1">
      <t>エン</t>
    </rPh>
    <rPh sb="1" eb="2">
      <t>ゴト</t>
    </rPh>
    <rPh sb="3" eb="5">
      <t>コユウ</t>
    </rPh>
    <rPh sb="5" eb="7">
      <t>バンゴウ</t>
    </rPh>
    <phoneticPr fontId="1"/>
  </si>
  <si>
    <t>交付申請額(12か月分)</t>
    <phoneticPr fontId="1"/>
  </si>
  <si>
    <t>市単対象者</t>
    <rPh sb="0" eb="2">
      <t>シタン</t>
    </rPh>
    <rPh sb="2" eb="5">
      <t>タイショウシャ</t>
    </rPh>
    <phoneticPr fontId="1"/>
  </si>
  <si>
    <t>小計</t>
    <rPh sb="0" eb="2">
      <t>ショウケイ</t>
    </rPh>
    <phoneticPr fontId="1"/>
  </si>
  <si>
    <t>千葉市使用欄</t>
    <rPh sb="0" eb="3">
      <t>チバシ</t>
    </rPh>
    <rPh sb="3" eb="5">
      <t>シヨウ</t>
    </rPh>
    <rPh sb="5" eb="6">
      <t>ラン</t>
    </rPh>
    <phoneticPr fontId="1"/>
  </si>
  <si>
    <t>１か月</t>
    <rPh sb="2" eb="3">
      <t>ゲツ</t>
    </rPh>
    <phoneticPr fontId="1"/>
  </si>
  <si>
    <t>交付申請額(１か月分)</t>
    <rPh sb="0" eb="2">
      <t>コウフ</t>
    </rPh>
    <rPh sb="2" eb="4">
      <t>シンセイ</t>
    </rPh>
    <rPh sb="4" eb="5">
      <t>ガク</t>
    </rPh>
    <rPh sb="8" eb="10">
      <t>ゲツブン</t>
    </rPh>
    <phoneticPr fontId="4"/>
  </si>
  <si>
    <t>補助単価
（法定福利費含む）</t>
    <rPh sb="6" eb="8">
      <t>ホウテイ</t>
    </rPh>
    <rPh sb="8" eb="10">
      <t>フクリ</t>
    </rPh>
    <rPh sb="10" eb="11">
      <t>ヒ</t>
    </rPh>
    <rPh sb="11" eb="12">
      <t>フク</t>
    </rPh>
    <phoneticPr fontId="1"/>
  </si>
  <si>
    <t>園名</t>
    <rPh sb="0" eb="2">
      <t>エンメイ</t>
    </rPh>
    <phoneticPr fontId="4"/>
  </si>
  <si>
    <t>給与改善費算出内訳表</t>
    <rPh sb="0" eb="2">
      <t>キュウヨ</t>
    </rPh>
    <rPh sb="2" eb="4">
      <t>カイゼン</t>
    </rPh>
    <rPh sb="4" eb="5">
      <t>ヒ</t>
    </rPh>
    <rPh sb="5" eb="7">
      <t>サンシュツ</t>
    </rPh>
    <rPh sb="7" eb="9">
      <t>ウチワケ</t>
    </rPh>
    <rPh sb="9" eb="10">
      <t>ヒョウ</t>
    </rPh>
    <phoneticPr fontId="4"/>
  </si>
  <si>
    <t>（様式第１号）</t>
    <rPh sb="3" eb="4">
      <t>ダイ</t>
    </rPh>
    <phoneticPr fontId="10"/>
  </si>
  <si>
    <t>千葉市保育士等給与改善事業補助金交付申請書</t>
    <rPh sb="3" eb="6">
      <t>ｈｓ</t>
    </rPh>
    <rPh sb="6" eb="7">
      <t>トウ</t>
    </rPh>
    <rPh sb="7" eb="9">
      <t>キュウヨ</t>
    </rPh>
    <rPh sb="9" eb="11">
      <t>カイゼン</t>
    </rPh>
    <rPh sb="11" eb="13">
      <t>ジギョウ</t>
    </rPh>
    <rPh sb="13" eb="16">
      <t>ｈｊｋ</t>
    </rPh>
    <rPh sb="16" eb="18">
      <t>コウフ</t>
    </rPh>
    <rPh sb="18" eb="21">
      <t>シンセイショ</t>
    </rPh>
    <phoneticPr fontId="4"/>
  </si>
  <si>
    <t>法人名</t>
    <rPh sb="0" eb="2">
      <t>ホウジン</t>
    </rPh>
    <rPh sb="2" eb="3">
      <t>メイ</t>
    </rPh>
    <phoneticPr fontId="1"/>
  </si>
  <si>
    <t>代表者職氏名</t>
    <rPh sb="0" eb="3">
      <t>ダイヒョウシャ</t>
    </rPh>
    <rPh sb="3" eb="4">
      <t>ショク</t>
    </rPh>
    <rPh sb="4" eb="6">
      <t>シメイ</t>
    </rPh>
    <phoneticPr fontId="1"/>
  </si>
  <si>
    <t>１　交付申請額</t>
    <rPh sb="2" eb="4">
      <t>コウフ</t>
    </rPh>
    <rPh sb="4" eb="6">
      <t>シンセイ</t>
    </rPh>
    <rPh sb="6" eb="7">
      <t>ガク</t>
    </rPh>
    <phoneticPr fontId="10"/>
  </si>
  <si>
    <t>２　添付書類</t>
    <rPh sb="2" eb="4">
      <t>テンプ</t>
    </rPh>
    <rPh sb="4" eb="6">
      <t>ショルイ</t>
    </rPh>
    <phoneticPr fontId="10"/>
  </si>
  <si>
    <t>・給与改善費算出内訳表</t>
    <rPh sb="1" eb="3">
      <t>キュウヨ</t>
    </rPh>
    <rPh sb="3" eb="5">
      <t>カイゼン</t>
    </rPh>
    <rPh sb="5" eb="6">
      <t>ヒ</t>
    </rPh>
    <rPh sb="6" eb="8">
      <t>サンシュツ</t>
    </rPh>
    <rPh sb="8" eb="10">
      <t>ウチワケ</t>
    </rPh>
    <rPh sb="10" eb="11">
      <t>ヒョウ</t>
    </rPh>
    <phoneticPr fontId="1"/>
  </si>
  <si>
    <t>（様式第１０号）</t>
    <rPh sb="3" eb="4">
      <t>ダイ</t>
    </rPh>
    <phoneticPr fontId="10"/>
  </si>
  <si>
    <t xml:space="preserve"> </t>
    <phoneticPr fontId="10"/>
  </si>
  <si>
    <t xml:space="preserve">  千葉市保育士等給与改善事業補助金概算払請求書</t>
    <rPh sb="5" eb="15">
      <t>ｈｔｋｋ</t>
    </rPh>
    <rPh sb="15" eb="18">
      <t>ｈｊｋ</t>
    </rPh>
    <rPh sb="18" eb="20">
      <t>ガイサン</t>
    </rPh>
    <rPh sb="20" eb="21">
      <t>バラ</t>
    </rPh>
    <rPh sb="21" eb="24">
      <t>セイキュウショ</t>
    </rPh>
    <phoneticPr fontId="30"/>
  </si>
  <si>
    <t>１　交付決定額</t>
    <phoneticPr fontId="1"/>
  </si>
  <si>
    <t>２　概算払請求額</t>
    <phoneticPr fontId="1"/>
  </si>
  <si>
    <t>ももの実</t>
  </si>
  <si>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</si>
  <si>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</si>
  <si>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</si>
  <si>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</si>
  <si>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</si>
  <si>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</si>
  <si>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</si>
  <si>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</si>
  <si>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</si>
  <si>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</si>
  <si>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</si>
  <si>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</si>
  <si>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</si>
  <si>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キッズラボ誉田保育園</t>
  </si>
  <si>
    <t>そがチャイルドハウス保育園</t>
  </si>
  <si>
    <t>オンジュ ソリール保育園　そが駅前園</t>
  </si>
  <si>
    <t>松波アーク保育園</t>
  </si>
  <si>
    <t>GKF22437</t>
  </si>
  <si>
    <t>つぼみ保育園</t>
  </si>
  <si>
    <t>PUR96605</t>
  </si>
  <si>
    <t>FZH88525</t>
  </si>
  <si>
    <t>JKI52622</t>
  </si>
  <si>
    <t>JGB74583</t>
  </si>
  <si>
    <t>RFX91918</t>
  </si>
  <si>
    <t>KFM57060</t>
  </si>
  <si>
    <t>IEY27296</t>
  </si>
  <si>
    <t>QVB34045</t>
  </si>
  <si>
    <t>RQA91423</t>
  </si>
  <si>
    <t>JBN59464</t>
  </si>
  <si>
    <t>安田　重実</t>
  </si>
  <si>
    <t>TZS72045</t>
  </si>
  <si>
    <t>由田　新</t>
  </si>
  <si>
    <t>OCG90156</t>
  </si>
  <si>
    <t>（学）羔学園</t>
  </si>
  <si>
    <t>岸　憲秀</t>
  </si>
  <si>
    <t>LYZ95929</t>
  </si>
  <si>
    <t>宮田　格</t>
  </si>
  <si>
    <t>RGH92912</t>
  </si>
  <si>
    <t>RCP49188</t>
  </si>
  <si>
    <t>VOL67929</t>
  </si>
  <si>
    <t>DYJ86245</t>
  </si>
  <si>
    <t>HAF10028</t>
  </si>
  <si>
    <t>OZI40176</t>
  </si>
  <si>
    <t>概算払いを希望する場合、概算払い受ける月数（額）を選択してください　→</t>
    <rPh sb="0" eb="2">
      <t>ガイサン</t>
    </rPh>
    <rPh sb="2" eb="3">
      <t>バラ</t>
    </rPh>
    <rPh sb="5" eb="7">
      <t>キボウ</t>
    </rPh>
    <rPh sb="9" eb="11">
      <t>バアイ</t>
    </rPh>
    <rPh sb="12" eb="14">
      <t>ガイサン</t>
    </rPh>
    <rPh sb="14" eb="15">
      <t>バラ</t>
    </rPh>
    <rPh sb="16" eb="17">
      <t>ウ</t>
    </rPh>
    <rPh sb="19" eb="20">
      <t>ツキ</t>
    </rPh>
    <rPh sb="20" eb="21">
      <t>スウ</t>
    </rPh>
    <rPh sb="22" eb="23">
      <t>ガク</t>
    </rPh>
    <rPh sb="25" eb="27">
      <t>センタク</t>
    </rPh>
    <phoneticPr fontId="1"/>
  </si>
  <si>
    <t>２カ月分</t>
    <rPh sb="2" eb="3">
      <t>ゲツ</t>
    </rPh>
    <rPh sb="3" eb="4">
      <t>ブン</t>
    </rPh>
    <phoneticPr fontId="1"/>
  </si>
  <si>
    <t>３カ月分</t>
    <rPh sb="2" eb="3">
      <t>ゲツ</t>
    </rPh>
    <rPh sb="3" eb="4">
      <t>ブン</t>
    </rPh>
    <phoneticPr fontId="1"/>
  </si>
  <si>
    <t>４カ月分</t>
    <rPh sb="2" eb="3">
      <t>ゲツ</t>
    </rPh>
    <rPh sb="3" eb="4">
      <t>ブン</t>
    </rPh>
    <phoneticPr fontId="1"/>
  </si>
  <si>
    <t>５カ月分</t>
    <rPh sb="2" eb="3">
      <t>ゲツ</t>
    </rPh>
    <rPh sb="3" eb="4">
      <t>ブン</t>
    </rPh>
    <phoneticPr fontId="1"/>
  </si>
  <si>
    <t>６カ月分</t>
    <rPh sb="2" eb="3">
      <t>ゲツ</t>
    </rPh>
    <rPh sb="3" eb="4">
      <t>ブン</t>
    </rPh>
    <phoneticPr fontId="1"/>
  </si>
  <si>
    <t>７カ月分</t>
    <rPh sb="2" eb="3">
      <t>ゲツ</t>
    </rPh>
    <rPh sb="3" eb="4">
      <t>ブン</t>
    </rPh>
    <phoneticPr fontId="1"/>
  </si>
  <si>
    <t>８カ月分</t>
    <rPh sb="2" eb="3">
      <t>ゲツ</t>
    </rPh>
    <rPh sb="3" eb="4">
      <t>ブン</t>
    </rPh>
    <phoneticPr fontId="1"/>
  </si>
  <si>
    <t>概算払いは請求しない</t>
    <phoneticPr fontId="1"/>
  </si>
  <si>
    <t>了承の上、概算払いを請求する</t>
    <phoneticPr fontId="1"/>
  </si>
  <si>
    <t>概算払いは請求しないことが選択されています。</t>
  </si>
  <si>
    <t>概算払いを希望しない場合、この請求書は提出不要です。</t>
    <rPh sb="0" eb="2">
      <t>ガイサン</t>
    </rPh>
    <rPh sb="2" eb="3">
      <t>バラ</t>
    </rPh>
    <rPh sb="5" eb="7">
      <t>キボウ</t>
    </rPh>
    <rPh sb="10" eb="12">
      <t>バアイ</t>
    </rPh>
    <rPh sb="15" eb="18">
      <t>セイキュウショ</t>
    </rPh>
    <rPh sb="19" eb="21">
      <t>テイシュツ</t>
    </rPh>
    <rPh sb="21" eb="23">
      <t>フヨウ</t>
    </rPh>
    <phoneticPr fontId="1"/>
  </si>
  <si>
    <t>１カ月分</t>
    <rPh sb="2" eb="3">
      <t>ゲツ</t>
    </rPh>
    <rPh sb="3" eb="4">
      <t>ブン</t>
    </rPh>
    <phoneticPr fontId="1"/>
  </si>
  <si>
    <t>○</t>
    <phoneticPr fontId="1"/>
  </si>
  <si>
    <t>①</t>
    <phoneticPr fontId="1"/>
  </si>
  <si>
    <t>②</t>
    <phoneticPr fontId="1"/>
  </si>
  <si>
    <t>記載内容（選択項目）</t>
    <rPh sb="0" eb="2">
      <t>キサイ</t>
    </rPh>
    <rPh sb="2" eb="4">
      <t>ナイヨウ</t>
    </rPh>
    <rPh sb="5" eb="7">
      <t>センタク</t>
    </rPh>
    <rPh sb="7" eb="9">
      <t>コウモク</t>
    </rPh>
    <phoneticPr fontId="1"/>
  </si>
  <si>
    <t>職員氏名（フルネーム）</t>
    <rPh sb="0" eb="2">
      <t>ショクイン</t>
    </rPh>
    <rPh sb="2" eb="4">
      <t>シメイ</t>
    </rPh>
    <phoneticPr fontId="1"/>
  </si>
  <si>
    <t>女or男</t>
    <rPh sb="0" eb="1">
      <t>オンナ</t>
    </rPh>
    <rPh sb="3" eb="4">
      <t>オトコ</t>
    </rPh>
    <phoneticPr fontId="1"/>
  </si>
  <si>
    <t>数字</t>
    <rPh sb="0" eb="2">
      <t>スウジ</t>
    </rPh>
    <phoneticPr fontId="1"/>
  </si>
  <si>
    <t>有or無</t>
    <rPh sb="0" eb="1">
      <t>アリ</t>
    </rPh>
    <rPh sb="3" eb="4">
      <t>ナシ</t>
    </rPh>
    <phoneticPr fontId="1"/>
  </si>
  <si>
    <t>採用年月日を入力</t>
    <rPh sb="0" eb="2">
      <t>サイヨウ</t>
    </rPh>
    <rPh sb="2" eb="5">
      <t>ネンガッピ</t>
    </rPh>
    <rPh sb="6" eb="8">
      <t>ニュウリョク</t>
    </rPh>
    <phoneticPr fontId="1"/>
  </si>
  <si>
    <t>記載方法</t>
    <rPh sb="0" eb="2">
      <t>キサイ</t>
    </rPh>
    <rPh sb="2" eb="4">
      <t>ホウホウ</t>
    </rPh>
    <phoneticPr fontId="1"/>
  </si>
  <si>
    <t>職種</t>
    <rPh sb="0" eb="1">
      <t>ショク</t>
    </rPh>
    <rPh sb="1" eb="2">
      <t>シュ</t>
    </rPh>
    <phoneticPr fontId="1"/>
  </si>
  <si>
    <t>③</t>
    <phoneticPr fontId="1"/>
  </si>
  <si>
    <t>時間数</t>
    <rPh sb="0" eb="3">
      <t>ジカンスウ</t>
    </rPh>
    <phoneticPr fontId="1"/>
  </si>
  <si>
    <t>④</t>
    <phoneticPr fontId="1"/>
  </si>
  <si>
    <t>氏名</t>
    <rPh sb="0" eb="2">
      <t>シメイ</t>
    </rPh>
    <phoneticPr fontId="1"/>
  </si>
  <si>
    <t>性別</t>
    <rPh sb="0" eb="2">
      <t>セイベツ</t>
    </rPh>
    <phoneticPr fontId="1"/>
  </si>
  <si>
    <t>年齢</t>
    <rPh sb="0" eb="2">
      <t>ネンレイ</t>
    </rPh>
    <phoneticPr fontId="1"/>
  </si>
  <si>
    <t>保育士資格</t>
    <rPh sb="0" eb="3">
      <t>ホイクシ</t>
    </rPh>
    <rPh sb="3" eb="5">
      <t>シカク</t>
    </rPh>
    <phoneticPr fontId="1"/>
  </si>
  <si>
    <t>その他資格</t>
    <rPh sb="2" eb="3">
      <t>タ</t>
    </rPh>
    <rPh sb="3" eb="5">
      <t>シカク</t>
    </rPh>
    <phoneticPr fontId="1"/>
  </si>
  <si>
    <t>採用年月日</t>
    <rPh sb="0" eb="2">
      <t>サイヨウ</t>
    </rPh>
    <rPh sb="2" eb="5">
      <t>ネンガッピ</t>
    </rPh>
    <phoneticPr fontId="1"/>
  </si>
  <si>
    <t>退職等年月日</t>
    <rPh sb="0" eb="2">
      <t>タイショク</t>
    </rPh>
    <rPh sb="2" eb="3">
      <t>トウ</t>
    </rPh>
    <rPh sb="3" eb="6">
      <t>ネンガッピ</t>
    </rPh>
    <phoneticPr fontId="1"/>
  </si>
  <si>
    <t>備考</t>
    <rPh sb="0" eb="2">
      <t>ビコウ</t>
    </rPh>
    <phoneticPr fontId="1"/>
  </si>
  <si>
    <t>プルダウンで選択</t>
    <rPh sb="6" eb="8">
      <t>センタク</t>
    </rPh>
    <phoneticPr fontId="1"/>
  </si>
  <si>
    <t>直接入力</t>
    <rPh sb="0" eb="2">
      <t>チョクセツ</t>
    </rPh>
    <rPh sb="2" eb="4">
      <t>ニュウリョク</t>
    </rPh>
    <phoneticPr fontId="1"/>
  </si>
  <si>
    <t>項目欄</t>
    <rPh sb="0" eb="2">
      <t>コウモク</t>
    </rPh>
    <rPh sb="2" eb="3">
      <t>ラン</t>
    </rPh>
    <phoneticPr fontId="1"/>
  </si>
  <si>
    <t>注意事項</t>
    <rPh sb="0" eb="2">
      <t>チュウイ</t>
    </rPh>
    <rPh sb="2" eb="4">
      <t>ジコウ</t>
    </rPh>
    <phoneticPr fontId="1"/>
  </si>
  <si>
    <t>雇用形態</t>
    <rPh sb="0" eb="2">
      <t>コヨウ</t>
    </rPh>
    <rPh sb="2" eb="4">
      <t>ケイタイ</t>
    </rPh>
    <phoneticPr fontId="1"/>
  </si>
  <si>
    <t>常勤・非常勤区分</t>
    <rPh sb="0" eb="2">
      <t>ジョウキン</t>
    </rPh>
    <rPh sb="3" eb="8">
      <t>ヒジョウキンクブン</t>
    </rPh>
    <phoneticPr fontId="1"/>
  </si>
  <si>
    <t>×</t>
    <phoneticPr fontId="1"/>
  </si>
  <si>
    <t>雇用形態</t>
    <rPh sb="0" eb="2">
      <t>コヨウ</t>
    </rPh>
    <rPh sb="2" eb="4">
      <t>ケイタイ</t>
    </rPh>
    <phoneticPr fontId="1"/>
  </si>
  <si>
    <t>正規職員は「正」、それ以外の職員は「パート」</t>
    <rPh sb="0" eb="2">
      <t>セイキ</t>
    </rPh>
    <rPh sb="2" eb="4">
      <t>ショクイン</t>
    </rPh>
    <rPh sb="6" eb="7">
      <t>セイ</t>
    </rPh>
    <rPh sb="11" eb="13">
      <t>イガイ</t>
    </rPh>
    <rPh sb="14" eb="16">
      <t>ショクイン</t>
    </rPh>
    <phoneticPr fontId="1"/>
  </si>
  <si>
    <t>④を入力すると自動入力される</t>
    <rPh sb="2" eb="4">
      <t>ニュウリョク</t>
    </rPh>
    <rPh sb="7" eb="9">
      <t>ジドウ</t>
    </rPh>
    <rPh sb="9" eb="11">
      <t>ニュウリョク</t>
    </rPh>
    <phoneticPr fontId="1"/>
  </si>
  <si>
    <t>補助金用基本データ（最新）</t>
    <rPh sb="0" eb="3">
      <t>ホジョキン</t>
    </rPh>
    <rPh sb="3" eb="4">
      <t>ヨウ</t>
    </rPh>
    <rPh sb="4" eb="6">
      <t>キホン</t>
    </rPh>
    <rPh sb="10" eb="12">
      <t>サイシン</t>
    </rPh>
    <phoneticPr fontId="4"/>
  </si>
  <si>
    <t>法人情報</t>
    <rPh sb="0" eb="2">
      <t>ホウジン</t>
    </rPh>
    <rPh sb="2" eb="4">
      <t>ジョウホウ</t>
    </rPh>
    <phoneticPr fontId="1"/>
  </si>
  <si>
    <t>代理人情報</t>
    <rPh sb="0" eb="3">
      <t>ダイリニン</t>
    </rPh>
    <rPh sb="3" eb="5">
      <t>ジョウホウ</t>
    </rPh>
    <phoneticPr fontId="1"/>
  </si>
  <si>
    <t>１　民間保育園</t>
    <rPh sb="2" eb="7">
      <t>ミンカン</t>
    </rPh>
    <rPh sb="4" eb="7">
      <t>ホイクエン</t>
    </rPh>
    <phoneticPr fontId="4"/>
  </si>
  <si>
    <t>№</t>
    <phoneticPr fontId="4"/>
  </si>
  <si>
    <t>施    設    名</t>
    <phoneticPr fontId="4"/>
  </si>
  <si>
    <t>通し
番号</t>
    <rPh sb="0" eb="1">
      <t>トオ</t>
    </rPh>
    <rPh sb="3" eb="5">
      <t>バンゴウ</t>
    </rPh>
    <phoneticPr fontId="1"/>
  </si>
  <si>
    <t>事業所番号
（幼保支援課で付番）</t>
    <rPh sb="0" eb="3">
      <t>ジギョウショ</t>
    </rPh>
    <rPh sb="3" eb="5">
      <t>バンゴウ</t>
    </rPh>
    <rPh sb="7" eb="9">
      <t>ヨウホ</t>
    </rPh>
    <rPh sb="9" eb="11">
      <t>シエン</t>
    </rPh>
    <rPh sb="11" eb="12">
      <t>カ</t>
    </rPh>
    <rPh sb="13" eb="15">
      <t>フバン</t>
    </rPh>
    <phoneticPr fontId="1"/>
  </si>
  <si>
    <t>補助金用PW</t>
    <rPh sb="0" eb="3">
      <t>ホジョキン</t>
    </rPh>
    <rPh sb="3" eb="4">
      <t>ヨウ</t>
    </rPh>
    <phoneticPr fontId="1"/>
  </si>
  <si>
    <t>PW保存用
（通常は非表示）</t>
    <rPh sb="2" eb="5">
      <t>ホゾンヨウ</t>
    </rPh>
    <rPh sb="7" eb="9">
      <t>ツウジョウ</t>
    </rPh>
    <rPh sb="10" eb="13">
      <t>ヒヒョウジ</t>
    </rPh>
    <phoneticPr fontId="1"/>
  </si>
  <si>
    <t>重複確認</t>
    <rPh sb="0" eb="2">
      <t>チョウフク</t>
    </rPh>
    <rPh sb="2" eb="4">
      <t>カクニン</t>
    </rPh>
    <phoneticPr fontId="1"/>
  </si>
  <si>
    <t>Pw確認</t>
    <rPh sb="2" eb="4">
      <t>カクニン</t>
    </rPh>
    <phoneticPr fontId="1"/>
  </si>
  <si>
    <t>債権者番号</t>
    <rPh sb="0" eb="3">
      <t>サイケンシャ</t>
    </rPh>
    <rPh sb="3" eb="5">
      <t>バンゴウ</t>
    </rPh>
    <phoneticPr fontId="1"/>
  </si>
  <si>
    <t>住所</t>
    <rPh sb="0" eb="2">
      <t>ジュウショ</t>
    </rPh>
    <phoneticPr fontId="18"/>
  </si>
  <si>
    <t>代表者職名</t>
    <rPh sb="0" eb="3">
      <t>ダイヒョウシャ</t>
    </rPh>
    <rPh sb="3" eb="5">
      <t>ショクメイ</t>
    </rPh>
    <phoneticPr fontId="18"/>
  </si>
  <si>
    <t>代表者氏名</t>
    <rPh sb="0" eb="3">
      <t>ダイヒョウシャ</t>
    </rPh>
    <rPh sb="3" eb="5">
      <t>シメイ</t>
    </rPh>
    <phoneticPr fontId="1"/>
  </si>
  <si>
    <t>青松　武志</t>
  </si>
  <si>
    <t>千葉市美浜区中瀬1-6　エム・ベイポイント幕張５F</t>
  </si>
  <si>
    <t>千葉誉田雲母保育園</t>
  </si>
  <si>
    <t>KMW28100</t>
  </si>
  <si>
    <t>２　認定こども園</t>
    <rPh sb="2" eb="8">
      <t>ニンテイ</t>
    </rPh>
    <phoneticPr fontId="4"/>
  </si>
  <si>
    <t>３　幼稚園</t>
    <rPh sb="2" eb="5">
      <t>ｙ</t>
    </rPh>
    <phoneticPr fontId="4"/>
  </si>
  <si>
    <t>NUJ15540</t>
  </si>
  <si>
    <t>４　小規模保育事業</t>
    <rPh sb="2" eb="9">
      <t>ショウキボ</t>
    </rPh>
    <phoneticPr fontId="4"/>
  </si>
  <si>
    <t>東京都港区港南２－１５－１　品川インターシティA棟２８F</t>
  </si>
  <si>
    <t>５　事業所内保育事業</t>
    <rPh sb="2" eb="5">
      <t>ジギョウショ</t>
    </rPh>
    <rPh sb="5" eb="6">
      <t>ナイ</t>
    </rPh>
    <rPh sb="6" eb="8">
      <t>ホイク</t>
    </rPh>
    <rPh sb="8" eb="10">
      <t>ジギョウ</t>
    </rPh>
    <phoneticPr fontId="4"/>
  </si>
  <si>
    <t>６　家庭的保育事業</t>
    <rPh sb="2" eb="9">
      <t>カテイ</t>
    </rPh>
    <phoneticPr fontId="4"/>
  </si>
  <si>
    <t>７　居宅訪問型保育事業</t>
    <rPh sb="2" eb="9">
      <t>キョタクホウモンガタホイク</t>
    </rPh>
    <rPh sb="9" eb="11">
      <t>ジギョウ</t>
    </rPh>
    <phoneticPr fontId="4"/>
  </si>
  <si>
    <t>居宅</t>
    <rPh sb="0" eb="2">
      <t>キョタク</t>
    </rPh>
    <phoneticPr fontId="1"/>
  </si>
  <si>
    <t>保育園</t>
    <rPh sb="0" eb="3">
      <t>ホイクエン</t>
    </rPh>
    <phoneticPr fontId="35"/>
  </si>
  <si>
    <t>幼保連携型認定こども園</t>
    <rPh sb="0" eb="1">
      <t>ヨウ</t>
    </rPh>
    <rPh sb="1" eb="2">
      <t>ホ</t>
    </rPh>
    <rPh sb="2" eb="5">
      <t>レンケイガタ</t>
    </rPh>
    <rPh sb="5" eb="7">
      <t>ニンテイ</t>
    </rPh>
    <rPh sb="10" eb="11">
      <t>エン</t>
    </rPh>
    <phoneticPr fontId="35"/>
  </si>
  <si>
    <t>保育所型認定こども園</t>
    <rPh sb="0" eb="2">
      <t>ホイク</t>
    </rPh>
    <rPh sb="2" eb="3">
      <t>ショ</t>
    </rPh>
    <rPh sb="3" eb="4">
      <t>ガタ</t>
    </rPh>
    <rPh sb="4" eb="6">
      <t>ニンテイ</t>
    </rPh>
    <rPh sb="9" eb="10">
      <t>エン</t>
    </rPh>
    <phoneticPr fontId="35"/>
  </si>
  <si>
    <t>地方裁量型認定こども園</t>
    <rPh sb="0" eb="2">
      <t>チホウ</t>
    </rPh>
    <rPh sb="2" eb="5">
      <t>サイリョウガタ</t>
    </rPh>
    <rPh sb="5" eb="7">
      <t>ニンテイ</t>
    </rPh>
    <rPh sb="10" eb="11">
      <t>エン</t>
    </rPh>
    <phoneticPr fontId="35"/>
  </si>
  <si>
    <t>給付型幼稚園</t>
    <rPh sb="0" eb="3">
      <t>キュウフガタ</t>
    </rPh>
    <rPh sb="3" eb="6">
      <t>ヨウチエン</t>
    </rPh>
    <phoneticPr fontId="1"/>
  </si>
  <si>
    <t>家庭的保育事業</t>
    <rPh sb="0" eb="2">
      <t>カテイ</t>
    </rPh>
    <rPh sb="2" eb="3">
      <t>テキ</t>
    </rPh>
    <rPh sb="3" eb="5">
      <t>ホイク</t>
    </rPh>
    <rPh sb="5" eb="7">
      <t>ジギョウ</t>
    </rPh>
    <phoneticPr fontId="35"/>
  </si>
  <si>
    <t>居宅訪問型保育事業</t>
    <rPh sb="0" eb="2">
      <t>キョタク</t>
    </rPh>
    <rPh sb="2" eb="4">
      <t>ホウモン</t>
    </rPh>
    <rPh sb="4" eb="5">
      <t>ガタ</t>
    </rPh>
    <rPh sb="5" eb="7">
      <t>ホイク</t>
    </rPh>
    <rPh sb="7" eb="9">
      <t>ジギョウ</t>
    </rPh>
    <phoneticPr fontId="1"/>
  </si>
  <si>
    <t>企業主導型</t>
    <rPh sb="0" eb="2">
      <t>キギョウ</t>
    </rPh>
    <rPh sb="2" eb="5">
      <t>シュドウガタ</t>
    </rPh>
    <phoneticPr fontId="1"/>
  </si>
  <si>
    <t>保育ルーム</t>
    <rPh sb="0" eb="2">
      <t>ホイク</t>
    </rPh>
    <phoneticPr fontId="1"/>
  </si>
  <si>
    <t>概算払い希望月数：</t>
    <rPh sb="0" eb="2">
      <t>ガイサン</t>
    </rPh>
    <rPh sb="2" eb="3">
      <t>バラ</t>
    </rPh>
    <rPh sb="4" eb="6">
      <t>キボウ</t>
    </rPh>
    <rPh sb="6" eb="8">
      <t>ツキスウ</t>
    </rPh>
    <phoneticPr fontId="1"/>
  </si>
  <si>
    <t>月１２０時間以上勤務</t>
    <rPh sb="0" eb="1">
      <t>ツキ</t>
    </rPh>
    <rPh sb="4" eb="8">
      <t>ジカンイジョウ</t>
    </rPh>
    <rPh sb="8" eb="10">
      <t>キンム</t>
    </rPh>
    <phoneticPr fontId="1"/>
  </si>
  <si>
    <t>月120時間以上勤務の場合は「○」、それ以下の場合は「×」</t>
    <rPh sb="0" eb="1">
      <t>ツキ</t>
    </rPh>
    <rPh sb="4" eb="8">
      <t>ジカンイジョウ</t>
    </rPh>
    <rPh sb="8" eb="10">
      <t>キンム</t>
    </rPh>
    <rPh sb="11" eb="13">
      <t>バアイ</t>
    </rPh>
    <rPh sb="20" eb="22">
      <t>イカ</t>
    </rPh>
    <rPh sb="23" eb="25">
      <t>バアイ</t>
    </rPh>
    <phoneticPr fontId="1"/>
  </si>
  <si>
    <t>※千葉市手当の対象は１日６時間以上月２０日以上勤務の場合。本欄は月１２０時間以上勤務の職員数の調査のために記載</t>
    <rPh sb="1" eb="4">
      <t>チバシ</t>
    </rPh>
    <rPh sb="4" eb="6">
      <t>テアテ</t>
    </rPh>
    <rPh sb="7" eb="9">
      <t>タイショウ</t>
    </rPh>
    <rPh sb="11" eb="12">
      <t>ニチ</t>
    </rPh>
    <rPh sb="13" eb="17">
      <t>ジカンイジョウ</t>
    </rPh>
    <rPh sb="17" eb="18">
      <t>ツキ</t>
    </rPh>
    <rPh sb="20" eb="21">
      <t>ニチ</t>
    </rPh>
    <rPh sb="21" eb="23">
      <t>イジョウ</t>
    </rPh>
    <rPh sb="23" eb="25">
      <t>キンム</t>
    </rPh>
    <rPh sb="26" eb="28">
      <t>バアイ</t>
    </rPh>
    <rPh sb="29" eb="31">
      <t>ホンラン</t>
    </rPh>
    <rPh sb="32" eb="33">
      <t>ツキ</t>
    </rPh>
    <rPh sb="36" eb="40">
      <t>ジカンイジョウ</t>
    </rPh>
    <rPh sb="40" eb="42">
      <t>キンム</t>
    </rPh>
    <rPh sb="43" eb="45">
      <t>ショクイン</t>
    </rPh>
    <rPh sb="45" eb="46">
      <t>スウ</t>
    </rPh>
    <rPh sb="47" eb="49">
      <t>チョウサ</t>
    </rPh>
    <rPh sb="53" eb="55">
      <t>キサイ</t>
    </rPh>
    <phoneticPr fontId="1"/>
  </si>
  <si>
    <t>OK</t>
  </si>
  <si>
    <t>千葉市稲毛区小仲台2-10-1</t>
  </si>
  <si>
    <t>中村　一裕</t>
  </si>
  <si>
    <t>東京都渋谷区広尾5丁目6番6号</t>
  </si>
  <si>
    <t>山崎　知恵</t>
  </si>
  <si>
    <t>宇野　弘願</t>
  </si>
  <si>
    <t>千葉県千葉市緑区おゆみ野3-10-7</t>
  </si>
  <si>
    <t>千葉市緑区おゆみ野南３－３０　サンクレイドルおゆみ野SW１</t>
  </si>
  <si>
    <t>井上　洋</t>
  </si>
  <si>
    <t>千葉県市川市市川１－３－２　グランクルーアサミ１F</t>
  </si>
  <si>
    <t>千葉市緑区あすみが丘１－１７－５</t>
  </si>
  <si>
    <t>西原　優博</t>
  </si>
  <si>
    <t>千葉県八千代市米本1359米本団地4街区39棟</t>
  </si>
  <si>
    <t>東京都江戸川区南葛西7丁目２－５４</t>
  </si>
  <si>
    <t>神奈川県横浜市神奈川区三ツ沢下町１４－５７</t>
  </si>
  <si>
    <t>代表役員</t>
  </si>
  <si>
    <t>入江　修</t>
  </si>
  <si>
    <t>千葉県市川市八幡６丁目１２番１２号</t>
  </si>
  <si>
    <t>髙山　照駿</t>
  </si>
  <si>
    <t>斉藤　玄樹</t>
  </si>
  <si>
    <t>宇野　御本書</t>
  </si>
  <si>
    <t>小林　義昌</t>
  </si>
  <si>
    <t>中山　えい子</t>
  </si>
  <si>
    <t>※　　備考欄に、産前産後休暇・育児休暇取得の有無等を記載してください。</t>
    <rPh sb="3" eb="6">
      <t>ビコウラン</t>
    </rPh>
    <rPh sb="8" eb="10">
      <t>サンゼン</t>
    </rPh>
    <rPh sb="10" eb="12">
      <t>サンゴ</t>
    </rPh>
    <rPh sb="12" eb="14">
      <t>キュウカ</t>
    </rPh>
    <rPh sb="15" eb="17">
      <t>イクジ</t>
    </rPh>
    <rPh sb="17" eb="19">
      <t>キュウカ</t>
    </rPh>
    <rPh sb="19" eb="21">
      <t>シュトク</t>
    </rPh>
    <rPh sb="22" eb="24">
      <t>ウム</t>
    </rPh>
    <rPh sb="24" eb="25">
      <t>トウ</t>
    </rPh>
    <rPh sb="26" eb="28">
      <t>キサイ</t>
    </rPh>
    <phoneticPr fontId="6"/>
  </si>
  <si>
    <t>⑤</t>
  </si>
  <si>
    <t>⑦</t>
  </si>
  <si>
    <t>⑧</t>
  </si>
  <si>
    <t>⑨</t>
  </si>
  <si>
    <t>⑩</t>
  </si>
  <si>
    <t>⑪</t>
  </si>
  <si>
    <t>⑫</t>
  </si>
  <si>
    <t>⑬</t>
  </si>
  <si>
    <t>有</t>
    <rPh sb="0" eb="1">
      <t>アリ</t>
    </rPh>
    <phoneticPr fontId="6"/>
  </si>
  <si>
    <t>概算払いを希望する場合は、「①基本情報」シート【概算払いについて（注意事項）】を確認し、同シートの「Ｍ２３セル」で「概算払いを請求する」を選択してください。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</si>
  <si>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【概算払いについて（注意事項）】　※必ずご一読いただき、選択してください。</t>
    <rPh sb="1" eb="3">
      <t>ガイサン</t>
    </rPh>
    <rPh sb="3" eb="4">
      <t>バラ</t>
    </rPh>
    <rPh sb="10" eb="12">
      <t>チュウイ</t>
    </rPh>
    <rPh sb="12" eb="14">
      <t>ジコウ</t>
    </rPh>
    <rPh sb="18" eb="19">
      <t>カナラ</t>
    </rPh>
    <rPh sb="21" eb="23">
      <t>イチドク</t>
    </rPh>
    <rPh sb="28" eb="30">
      <t>センタク</t>
    </rPh>
    <phoneticPr fontId="1"/>
  </si>
  <si>
    <t>✕</t>
  </si>
  <si>
    <t>住所</t>
    <rPh sb="0" eb="2">
      <t>ジュウショ</t>
    </rPh>
    <phoneticPr fontId="1"/>
  </si>
  <si>
    <t>（施設等名）</t>
    <rPh sb="1" eb="3">
      <t>シセツ</t>
    </rPh>
    <rPh sb="3" eb="4">
      <t>トウ</t>
    </rPh>
    <rPh sb="4" eb="5">
      <t>メイ</t>
    </rPh>
    <phoneticPr fontId="1"/>
  </si>
  <si>
    <t>正規職員保育士</t>
    <phoneticPr fontId="1"/>
  </si>
  <si>
    <t>準保育士、短時間保育士（常勤）</t>
  </si>
  <si>
    <t>みなし保育士</t>
  </si>
  <si>
    <t>人材派遣等保育士</t>
  </si>
  <si>
    <t>認定こども園　おゆみ野南幼稚園</t>
  </si>
  <si>
    <t>保育室リリー</t>
  </si>
  <si>
    <t>幼保連携型認定こども園　ふたば保育園</t>
  </si>
  <si>
    <t>認定こども園　青い鳥第二幼稚園</t>
  </si>
  <si>
    <t>Gakkenほいくえん おゆみ野</t>
  </si>
  <si>
    <t>認定こども園　双葉幼稚園</t>
  </si>
  <si>
    <t>Gakkenほいくえん 稲毛</t>
  </si>
  <si>
    <t>Gakkenほいくえん 稲毛東</t>
  </si>
  <si>
    <t>小倉台保育園</t>
  </si>
  <si>
    <t>オンジュソリール保育園　海浜幕張国際大通り</t>
  </si>
  <si>
    <t>小深保育園</t>
  </si>
  <si>
    <t>オンジュソリール保育園　幕張駅北口園</t>
  </si>
  <si>
    <t>Nestいんない保育園</t>
  </si>
  <si>
    <t>NAK14418</t>
  </si>
  <si>
    <t>QBZ44005</t>
  </si>
  <si>
    <t>ATT82347</t>
  </si>
  <si>
    <t>WHD66780</t>
  </si>
  <si>
    <t>KUM73101</t>
  </si>
  <si>
    <t>TDL20807</t>
  </si>
  <si>
    <t>RGM49995</t>
  </si>
  <si>
    <t>3220003</t>
  </si>
  <si>
    <t>3220004</t>
  </si>
  <si>
    <t>KFA44671</t>
  </si>
  <si>
    <t>3220005</t>
  </si>
  <si>
    <t>3220006</t>
  </si>
  <si>
    <t>EXL94559</t>
  </si>
  <si>
    <t>（福）千葉ベタニヤホーム</t>
  </si>
  <si>
    <t>園長</t>
  </si>
  <si>
    <t>佐藤　貴光</t>
  </si>
  <si>
    <t>イングレソ（株）</t>
  </si>
  <si>
    <t>（株）日本保育サービス</t>
  </si>
  <si>
    <t>坂井　徹</t>
  </si>
  <si>
    <t>森田真由美</t>
  </si>
  <si>
    <t>（福）千葉県福祉援護会</t>
  </si>
  <si>
    <t>野中　真由美</t>
  </si>
  <si>
    <t>（株）学研ココファン・ナーサリー</t>
  </si>
  <si>
    <t>スターツケアサービス（株）</t>
  </si>
  <si>
    <t>（株）ニチイ学館</t>
  </si>
  <si>
    <t>東京都千代田区神田駿河台4-6 御茶ノ水ソラシティ</t>
  </si>
  <si>
    <t>井上　有紀</t>
  </si>
  <si>
    <t>ブリック（株）</t>
  </si>
  <si>
    <t>施設長</t>
  </si>
  <si>
    <t>小岩井　慶子</t>
  </si>
  <si>
    <t>（株）ルーチェ</t>
  </si>
  <si>
    <t>（医）健尚会</t>
  </si>
  <si>
    <t>（福）フィリア</t>
  </si>
  <si>
    <t>（株）テンダーラビングケアサービス</t>
  </si>
  <si>
    <t>AIAI Child Care(株)</t>
  </si>
  <si>
    <t>（株）ブルーム</t>
  </si>
  <si>
    <t>（株）チャイルドタイム</t>
  </si>
  <si>
    <t>（株）ハッピーナース</t>
  </si>
  <si>
    <t>（株）ハイフライヤーズ</t>
  </si>
  <si>
    <t>（株）TORIコーポレーション</t>
  </si>
  <si>
    <t>（株）キャンディ</t>
  </si>
  <si>
    <t>（株）モード・プランニング・ジャパン</t>
  </si>
  <si>
    <t>（株）ディーケーエル</t>
  </si>
  <si>
    <t>後藤　麻希</t>
  </si>
  <si>
    <t>（特非）千の葉ミルフィーユ</t>
  </si>
  <si>
    <t>（株）スター・フィールド</t>
  </si>
  <si>
    <t>千葉県習志野市津田沼５丁目３－２５</t>
  </si>
  <si>
    <t>千葉市中央区南町３－１２－１</t>
  </si>
  <si>
    <t>（株）グローバルナビゲーション</t>
  </si>
  <si>
    <t>（株）エルダーテイメント・ジャパン</t>
  </si>
  <si>
    <t>（株）オーチャード・ルーム</t>
  </si>
  <si>
    <t>神奈川県厚木市寿町２丁目８－２０常盤ビル</t>
  </si>
  <si>
    <t>小島　章敬</t>
  </si>
  <si>
    <t>(福）創成会</t>
  </si>
  <si>
    <t>(福）大きな家族</t>
  </si>
  <si>
    <t>千葉県市川市妙典２丁目４－１２</t>
  </si>
  <si>
    <t>（福）　愛の園福祉会</t>
  </si>
  <si>
    <t>（福）　健育会</t>
  </si>
  <si>
    <t>（学）　増田学園</t>
  </si>
  <si>
    <t>（福）　創成会</t>
  </si>
  <si>
    <t>NPO法人虹の丘ワールド・ケア・ファミリー</t>
  </si>
  <si>
    <t>（学）聖メリー学園</t>
  </si>
  <si>
    <t>（学）アゼリー学園</t>
  </si>
  <si>
    <t>（学）信愛学園</t>
  </si>
  <si>
    <t>千葉市若葉区千城台東１－６－２</t>
  </si>
  <si>
    <t>宗教法人　日本聖公会横浜教区</t>
  </si>
  <si>
    <t>（学）芦童学園</t>
  </si>
  <si>
    <t>千葉市花見川区さつきが丘２－１３</t>
  </si>
  <si>
    <t>芦谷　牧人</t>
  </si>
  <si>
    <t>千葉県千葉市緑区大金沢町３８１－１</t>
  </si>
  <si>
    <t>（学）由田学園</t>
  </si>
  <si>
    <t>千葉県千葉市中央区東本町１－５</t>
  </si>
  <si>
    <t>（学）千葉花園学園</t>
  </si>
  <si>
    <t>千葉県千葉市稲毛区穴川町３７５</t>
  </si>
  <si>
    <t>（学）文化学園</t>
  </si>
  <si>
    <t>（株）森のおうちコッコロ</t>
  </si>
  <si>
    <t>（株）アストロキャンプ</t>
  </si>
  <si>
    <t>（株）センター</t>
  </si>
  <si>
    <t>（株）Think Education</t>
  </si>
  <si>
    <t>ライフプランニング（株）</t>
  </si>
  <si>
    <t>杉本　卓美</t>
  </si>
  <si>
    <t>（福）日本ウェルフェアサポート</t>
  </si>
  <si>
    <t>（株）エクシオジャパン</t>
  </si>
  <si>
    <t>（株）サンフラワー</t>
  </si>
  <si>
    <t>伊東　淑美</t>
  </si>
  <si>
    <t>鵜澤　美恵</t>
  </si>
  <si>
    <t>(医)グリーンエミネンス</t>
  </si>
  <si>
    <t>千葉市中央区千葉寺町188</t>
  </si>
  <si>
    <t>中村　周二</t>
  </si>
  <si>
    <t>（株）ライフサポート</t>
  </si>
  <si>
    <t>検見川はないろ保育園</t>
  </si>
  <si>
    <t>かえで保育園幕張駅前</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</si>
  <si>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</si>
  <si>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</si>
  <si>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</si>
  <si>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</si>
  <si>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</si>
  <si>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</si>
  <si>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</si>
  <si>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</si>
  <si>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</si>
  <si>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</si>
  <si>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</si>
  <si>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</si>
  <si>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</si>
  <si>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</si>
  <si>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</si>
  <si>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</si>
  <si>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</si>
  <si>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</si>
  <si>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</si>
  <si>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</si>
  <si>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</si>
  <si>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あおぞら保育園</t>
    <rPh sb="4" eb="7">
      <t>ホイクエン</t>
    </rPh>
    <phoneticPr fontId="5"/>
  </si>
  <si>
    <t>スクルドエンジェル保育園幕張園</t>
    <rPh sb="9" eb="12">
      <t>ホイクエン</t>
    </rPh>
    <rPh sb="12" eb="14">
      <t>マクハリ</t>
    </rPh>
    <rPh sb="14" eb="15">
      <t>エン</t>
    </rPh>
    <phoneticPr fontId="7"/>
  </si>
  <si>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</si>
  <si>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</si>
  <si>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</si>
  <si>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</si>
  <si>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</si>
  <si>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</si>
  <si>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7"/>
  </si>
  <si>
    <t>ミルキーホーム都賀園</t>
    <rPh sb="7" eb="9">
      <t>ツガ</t>
    </rPh>
    <rPh sb="9" eb="10">
      <t>エン</t>
    </rPh>
    <phoneticPr fontId="17"/>
  </si>
  <si>
    <t>ぴょんぴょん保育園</t>
    <rPh sb="6" eb="9">
      <t>ホイクエン</t>
    </rPh>
    <phoneticPr fontId="17"/>
  </si>
  <si>
    <t>まほろばのお日さま保育園</t>
    <rPh sb="9" eb="12">
      <t>ホイクエン</t>
    </rPh>
    <phoneticPr fontId="17"/>
  </si>
  <si>
    <t>キートスチャイルドケア新田町</t>
    <rPh sb="11" eb="14">
      <t>シンデンチョウ</t>
    </rPh>
    <phoneticPr fontId="5"/>
  </si>
  <si>
    <t>マミー＆ミー西都賀保育園</t>
    <rPh sb="6" eb="7">
      <t>ニシ</t>
    </rPh>
    <rPh sb="7" eb="9">
      <t>ツガ</t>
    </rPh>
    <rPh sb="9" eb="12">
      <t>ホイクエン</t>
    </rPh>
    <phoneticPr fontId="17"/>
  </si>
  <si>
    <t>幕張本郷すきっぷ保育園</t>
    <rPh sb="0" eb="4">
      <t>マクハリホンゴウ</t>
    </rPh>
    <rPh sb="8" eb="11">
      <t>ホイクエン</t>
    </rPh>
    <phoneticPr fontId="17"/>
  </si>
  <si>
    <t>若葉保育園</t>
    <rPh sb="0" eb="2">
      <t>ワカバ</t>
    </rPh>
    <rPh sb="2" eb="5">
      <t>ホイクエン</t>
    </rPh>
    <phoneticPr fontId="17"/>
  </si>
  <si>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</si>
  <si>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</si>
  <si>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</si>
  <si>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</si>
  <si>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</si>
  <si>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</si>
  <si>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</si>
  <si>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</si>
  <si>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</si>
  <si>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</si>
  <si>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</si>
  <si>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</si>
  <si>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</si>
  <si>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</si>
  <si>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</si>
  <si>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</si>
  <si>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</si>
  <si>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</si>
  <si>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</si>
  <si>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</si>
  <si>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</si>
  <si>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</si>
  <si>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</si>
  <si>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</si>
  <si>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</si>
  <si>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</si>
  <si>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</si>
  <si>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</si>
  <si>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</si>
  <si>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</si>
  <si>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</si>
  <si>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</si>
  <si>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</si>
  <si>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</si>
  <si>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</si>
  <si>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</si>
  <si>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</si>
  <si>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</si>
  <si>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サフォークキッズ保育園</t>
    <rPh sb="8" eb="11">
      <t>ホイクエン</t>
    </rPh>
    <phoneticPr fontId="4"/>
  </si>
  <si>
    <t>みらくる保育園</t>
    <rPh sb="4" eb="7">
      <t>ホイクエン</t>
    </rPh>
    <phoneticPr fontId="4"/>
  </si>
  <si>
    <t>長谷川　匡俊</t>
  </si>
  <si>
    <t>千葉県千葉市緑区おゆみ野中央6-50-10</t>
  </si>
  <si>
    <t>西山　道憲</t>
  </si>
  <si>
    <t>ベビールームこどものへや</t>
  </si>
  <si>
    <t>リトルガーデン　幕張本郷</t>
  </si>
  <si>
    <t>きっず☆かりん</t>
  </si>
  <si>
    <t>愛隣幼稚園</t>
  </si>
  <si>
    <t>リトルガーデンＷＢＧ</t>
  </si>
  <si>
    <t>リトルガーデン千葉ポートタウン</t>
  </si>
  <si>
    <t>認定こども園　土気中央幼稚園</t>
  </si>
  <si>
    <t>都賀あすか園</t>
  </si>
  <si>
    <t>稲毛海岸サンフラワー保育室</t>
  </si>
  <si>
    <t>はまちどり保育園</t>
  </si>
  <si>
    <t>はまのけやき保育園</t>
  </si>
  <si>
    <t>みらいのまち保育園　蘇我</t>
  </si>
  <si>
    <t>そらまめ新千葉駅前園</t>
  </si>
  <si>
    <t>かえで保育園おゆみ野</t>
    <rPh sb="3" eb="6">
      <t>ホイクエン</t>
    </rPh>
    <rPh sb="9" eb="10">
      <t>ノ</t>
    </rPh>
    <phoneticPr fontId="4"/>
  </si>
  <si>
    <t>もりのなかま保育園おゆみ野園サイエンス＋</t>
  </si>
  <si>
    <t>あおば保育園</t>
    <rPh sb="3" eb="6">
      <t>ホイクエン</t>
    </rPh>
    <phoneticPr fontId="4"/>
  </si>
  <si>
    <t>チャコ保育園</t>
    <rPh sb="3" eb="6">
      <t>ホイクエン</t>
    </rPh>
    <phoneticPr fontId="4"/>
  </si>
  <si>
    <t>かえで保育園千葉中央</t>
    <rPh sb="6" eb="8">
      <t>チバ</t>
    </rPh>
    <rPh sb="8" eb="10">
      <t>チュウオウ</t>
    </rPh>
    <phoneticPr fontId="4"/>
  </si>
  <si>
    <t>CZN11549</t>
  </si>
  <si>
    <t>XLE56558</t>
  </si>
  <si>
    <t>IDL54946</t>
  </si>
  <si>
    <t>もりのなかま保育園おゆみ野園サイエンス＋</t>
    <rPh sb="6" eb="9">
      <t>ホイクエン</t>
    </rPh>
    <rPh sb="12" eb="13">
      <t>ノ</t>
    </rPh>
    <rPh sb="13" eb="14">
      <t>エン</t>
    </rPh>
    <phoneticPr fontId="4"/>
  </si>
  <si>
    <t>EQQ97990</t>
  </si>
  <si>
    <t>リトルガーデンインターナショナル幕張ベイパーク保育園</t>
    <rPh sb="16" eb="18">
      <t>マクハリ</t>
    </rPh>
    <rPh sb="23" eb="26">
      <t>ホイクエン</t>
    </rPh>
    <phoneticPr fontId="4"/>
  </si>
  <si>
    <t>PEB13593</t>
  </si>
  <si>
    <t>VFJ49880</t>
  </si>
  <si>
    <t>認定こども園　松ヶ丘幼稚園</t>
    <rPh sb="0" eb="2">
      <t>ニンテイ</t>
    </rPh>
    <phoneticPr fontId="1"/>
  </si>
  <si>
    <t>認定こども園　山王幼稚園</t>
    <rPh sb="0" eb="6">
      <t>ニ</t>
    </rPh>
    <rPh sb="7" eb="9">
      <t>サンノウ</t>
    </rPh>
    <rPh sb="9" eb="12">
      <t>ヨウチエン</t>
    </rPh>
    <phoneticPr fontId="1"/>
  </si>
  <si>
    <t>認定こども園　土岐幼稚園</t>
    <rPh sb="0" eb="6">
      <t>ニ</t>
    </rPh>
    <rPh sb="7" eb="9">
      <t>トキ</t>
    </rPh>
    <rPh sb="9" eb="12">
      <t>ヨウチエン</t>
    </rPh>
    <phoneticPr fontId="1"/>
  </si>
  <si>
    <t>認定こども園　鏡戸幼稚園</t>
    <rPh sb="0" eb="6">
      <t>ニ</t>
    </rPh>
    <rPh sb="7" eb="8">
      <t>カガミ</t>
    </rPh>
    <rPh sb="8" eb="9">
      <t>ト</t>
    </rPh>
    <rPh sb="9" eb="12">
      <t>ヨウチエン</t>
    </rPh>
    <phoneticPr fontId="1"/>
  </si>
  <si>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</si>
  <si>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</si>
  <si>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</si>
  <si>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</si>
  <si>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</si>
  <si>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ZFQ36082</t>
  </si>
  <si>
    <t>YTS31250</t>
  </si>
  <si>
    <t>羔幼稚園</t>
    <rPh sb="0" eb="1">
      <t>コヒツジ</t>
    </rPh>
    <rPh sb="1" eb="4">
      <t>ヨウチエン</t>
    </rPh>
    <phoneticPr fontId="5"/>
  </si>
  <si>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5"/>
  </si>
  <si>
    <t>VHL96179</t>
  </si>
  <si>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</si>
  <si>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</si>
  <si>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</si>
  <si>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</si>
  <si>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新検見川駅北口キッズランド</t>
    <rPh sb="5" eb="7">
      <t>キタグチ</t>
    </rPh>
    <phoneticPr fontId="4"/>
  </si>
  <si>
    <t>ほしぞらの丘</t>
    <rPh sb="5" eb="6">
      <t>オカ</t>
    </rPh>
    <phoneticPr fontId="4"/>
  </si>
  <si>
    <t>HPL64204</t>
  </si>
  <si>
    <t>IWK17502</t>
  </si>
  <si>
    <t>LLO54599</t>
  </si>
  <si>
    <t>保育室リリー</t>
    <rPh sb="0" eb="3">
      <t>ホイクシツ</t>
    </rPh>
    <phoneticPr fontId="4"/>
  </si>
  <si>
    <t>DJR68987</t>
  </si>
  <si>
    <t>Gakkenほいくえん おゆみ野</t>
    <rPh sb="15" eb="16">
      <t>ノ</t>
    </rPh>
    <phoneticPr fontId="5"/>
  </si>
  <si>
    <t>Gakkenほいくえん 稲毛東</t>
    <rPh sb="12" eb="14">
      <t>イナゲ</t>
    </rPh>
    <rPh sb="14" eb="15">
      <t>ヒガシ</t>
    </rPh>
    <phoneticPr fontId="2"/>
  </si>
  <si>
    <t>AIAI NURSERY　幕張</t>
    <rPh sb="13" eb="15">
      <t>マクハリ</t>
    </rPh>
    <phoneticPr fontId="5"/>
  </si>
  <si>
    <t>そらまめ保育園新千葉</t>
    <rPh sb="4" eb="7">
      <t>ホイクエン</t>
    </rPh>
    <rPh sb="7" eb="8">
      <t>シン</t>
    </rPh>
    <rPh sb="8" eb="10">
      <t>チバ</t>
    </rPh>
    <phoneticPr fontId="5"/>
  </si>
  <si>
    <t>AIAI NURSERY　土気</t>
    <rPh sb="13" eb="15">
      <t>トケ</t>
    </rPh>
    <phoneticPr fontId="5"/>
  </si>
  <si>
    <t>リトルガーデンインターナショナル海浜幕張認可保育園</t>
  </si>
  <si>
    <t>リトルガーデンインターナショナル幕張本郷認可保育園</t>
    <rPh sb="16" eb="18">
      <t>マクハリ</t>
    </rPh>
    <rPh sb="18" eb="20">
      <t>ホンゴウ</t>
    </rPh>
    <rPh sb="20" eb="22">
      <t>ニンカ</t>
    </rPh>
    <rPh sb="22" eb="25">
      <t>ホイクエン</t>
    </rPh>
    <phoneticPr fontId="1"/>
  </si>
  <si>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</si>
  <si>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</si>
  <si>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</si>
  <si>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</si>
  <si>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オーチャード・キッズ稲毛海岸保育園第二</t>
    <rPh sb="10" eb="14">
      <t>イナゲカイガン</t>
    </rPh>
    <rPh sb="14" eb="16">
      <t>ホイク</t>
    </rPh>
    <rPh sb="16" eb="17">
      <t>エン</t>
    </rPh>
    <rPh sb="17" eb="18">
      <t>ダイ</t>
    </rPh>
    <rPh sb="18" eb="19">
      <t>ニ</t>
    </rPh>
    <phoneticPr fontId="4"/>
  </si>
  <si>
    <t>（福）天祐会</t>
  </si>
  <si>
    <t>（一社）こども未来福祉会</t>
  </si>
  <si>
    <t>（福）泉福祉会</t>
  </si>
  <si>
    <t>（同）げんき企画</t>
  </si>
  <si>
    <t>（株）なのはな</t>
  </si>
  <si>
    <t>（株）K'sgarden</t>
  </si>
  <si>
    <t>ジェー・エス・テー（株）</t>
  </si>
  <si>
    <t>（株）EDU</t>
  </si>
  <si>
    <t>（株）キッズホーム欒</t>
  </si>
  <si>
    <t>トレンディワールド（株）</t>
  </si>
  <si>
    <t>千葉市美浜区稲毛海岸3－1－30　フラワーヒル稲毛2階</t>
  </si>
  <si>
    <t>東京都千代田区大手町1−6−1 大手町ビル213</t>
  </si>
  <si>
    <t>北海道北広島市Ｆビレッジ８番地</t>
  </si>
  <si>
    <t>千葉市美浜区真砂2-24-8</t>
  </si>
  <si>
    <t>千葉市中央区末広４丁目２１番４</t>
  </si>
  <si>
    <t>田代　鉄也</t>
  </si>
  <si>
    <t>中林　瑞穂</t>
  </si>
  <si>
    <t>武村　潤一</t>
  </si>
  <si>
    <t>後藤　伸太郎</t>
  </si>
  <si>
    <t>川村　陽介</t>
  </si>
  <si>
    <t>理事長</t>
    <rPh sb="0" eb="3">
      <t>リジチョウ</t>
    </rPh>
    <phoneticPr fontId="4"/>
  </si>
  <si>
    <t>市川市国府台2-9-13</t>
  </si>
  <si>
    <t>佐藤　敏光</t>
    <rPh sb="3" eb="5">
      <t>トシミツ</t>
    </rPh>
    <phoneticPr fontId="13"/>
  </si>
  <si>
    <t>千葉市稲毛区小仲台2-10-1</t>
    <rPh sb="0" eb="3">
      <t>チバシ</t>
    </rPh>
    <rPh sb="3" eb="6">
      <t>イナゲク</t>
    </rPh>
    <rPh sb="6" eb="9">
      <t>コナカダイ</t>
    </rPh>
    <phoneticPr fontId="2"/>
  </si>
  <si>
    <t>千葉市緑区おゆみ野中央７丁目３０</t>
    <rPh sb="0" eb="3">
      <t>チバシ</t>
    </rPh>
    <rPh sb="8" eb="9">
      <t>ノ</t>
    </rPh>
    <rPh sb="9" eb="11">
      <t>チュウオウ</t>
    </rPh>
    <rPh sb="12" eb="14">
      <t>チョウメ</t>
    </rPh>
    <phoneticPr fontId="4"/>
  </si>
  <si>
    <t>船橋市藤原８丁目１７－２</t>
    <rPh sb="0" eb="3">
      <t>フナバシシ</t>
    </rPh>
    <rPh sb="3" eb="5">
      <t>フジワラ</t>
    </rPh>
    <rPh sb="6" eb="8">
      <t>チョウメ</t>
    </rPh>
    <phoneticPr fontId="4"/>
  </si>
  <si>
    <t>茂原市高師８６４－１</t>
    <rPh sb="0" eb="3">
      <t>モバラシ</t>
    </rPh>
    <rPh sb="3" eb="5">
      <t>タカシ</t>
    </rPh>
    <phoneticPr fontId="4"/>
  </si>
  <si>
    <t>東京都世田谷区祖師谷3-10-11</t>
    <rPh sb="0" eb="3">
      <t>トウキョウト</t>
    </rPh>
    <rPh sb="3" eb="7">
      <t>セタガヤク</t>
    </rPh>
    <rPh sb="7" eb="10">
      <t>ソシガヤ</t>
    </rPh>
    <phoneticPr fontId="15"/>
  </si>
  <si>
    <t>和歌山県紀の川市古和田２４０</t>
    <rPh sb="0" eb="4">
      <t>ワカヤマケン</t>
    </rPh>
    <rPh sb="4" eb="5">
      <t>キ</t>
    </rPh>
    <rPh sb="7" eb="8">
      <t>シ</t>
    </rPh>
    <rPh sb="8" eb="9">
      <t>フル</t>
    </rPh>
    <rPh sb="9" eb="11">
      <t>ワダ</t>
    </rPh>
    <phoneticPr fontId="15"/>
  </si>
  <si>
    <t>認定こども園　土気中央幼稚園</t>
    <rPh sb="0" eb="2">
      <t>ニンテイ</t>
    </rPh>
    <rPh sb="5" eb="6">
      <t>エン</t>
    </rPh>
    <rPh sb="7" eb="9">
      <t>トケ</t>
    </rPh>
    <rPh sb="9" eb="11">
      <t>チュウオウ</t>
    </rPh>
    <rPh sb="11" eb="14">
      <t>ヨウチエン</t>
    </rPh>
    <phoneticPr fontId="4"/>
  </si>
  <si>
    <t>認定こども園　あすみ中央幼稚園</t>
    <rPh sb="0" eb="2">
      <t>ニンテイ</t>
    </rPh>
    <rPh sb="5" eb="6">
      <t>エン</t>
    </rPh>
    <rPh sb="10" eb="12">
      <t>チュウオウ</t>
    </rPh>
    <rPh sb="12" eb="15">
      <t>ヨウチエン</t>
    </rPh>
    <phoneticPr fontId="4"/>
  </si>
  <si>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</si>
  <si>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</si>
  <si>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</si>
  <si>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</si>
  <si>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</si>
  <si>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</si>
  <si>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</si>
  <si>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</si>
  <si>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</si>
  <si>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</si>
  <si>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</si>
  <si>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</si>
  <si>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</si>
  <si>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5"/>
  </si>
  <si>
    <t>愛隣幼稚園</t>
    <rPh sb="0" eb="2">
      <t>アイリン</t>
    </rPh>
    <rPh sb="2" eb="5">
      <t>ヨウチエン</t>
    </rPh>
    <phoneticPr fontId="4"/>
  </si>
  <si>
    <t>（学）小川学園</t>
  </si>
  <si>
    <t>（学）愛隣学園</t>
  </si>
  <si>
    <t>千葉市緑区土気町1630-1</t>
  </si>
  <si>
    <t>千葉県千葉市若葉区桜木４－１６－３８</t>
  </si>
  <si>
    <t>千葉市稲毛区轟町５丁目２番１２号</t>
  </si>
  <si>
    <t>木下　勝世</t>
  </si>
  <si>
    <t>小川治政</t>
  </si>
  <si>
    <t>青葉の森保育館</t>
    <rPh sb="0" eb="2">
      <t>アオバ</t>
    </rPh>
    <rPh sb="3" eb="4">
      <t>モリ</t>
    </rPh>
    <rPh sb="4" eb="6">
      <t>ホイク</t>
    </rPh>
    <rPh sb="6" eb="7">
      <t>カン</t>
    </rPh>
    <phoneticPr fontId="9"/>
  </si>
  <si>
    <t>森のおうち　コッコロ</t>
    <rPh sb="0" eb="1">
      <t>モリ</t>
    </rPh>
    <phoneticPr fontId="9"/>
  </si>
  <si>
    <t>Kid's Patio まくはり園</t>
    <rPh sb="16" eb="17">
      <t>エン</t>
    </rPh>
    <phoneticPr fontId="13"/>
  </si>
  <si>
    <t>星のおうち千葉中央</t>
    <rPh sb="0" eb="1">
      <t>ホシ</t>
    </rPh>
    <rPh sb="5" eb="7">
      <t>チバ</t>
    </rPh>
    <rPh sb="7" eb="9">
      <t>チュウオウ</t>
    </rPh>
    <phoneticPr fontId="14"/>
  </si>
  <si>
    <t>星のおうち幕張</t>
    <rPh sb="5" eb="7">
      <t>マクハリ</t>
    </rPh>
    <phoneticPr fontId="16"/>
  </si>
  <si>
    <t>アストロミニキャンプ小仲台</t>
    <rPh sb="10" eb="11">
      <t>コ</t>
    </rPh>
    <rPh sb="11" eb="12">
      <t>ナカ</t>
    </rPh>
    <rPh sb="12" eb="13">
      <t>ダイ</t>
    </rPh>
    <phoneticPr fontId="14"/>
  </si>
  <si>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</si>
  <si>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</si>
  <si>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西千葉たんぽぽ保育室</t>
    <rPh sb="0" eb="3">
      <t>ニシチバ</t>
    </rPh>
    <rPh sb="7" eb="10">
      <t>ホイクシツ</t>
    </rPh>
    <phoneticPr fontId="15"/>
  </si>
  <si>
    <t>キッズスペース・ウィーピー幕張本郷</t>
    <rPh sb="13" eb="15">
      <t>マクハリ</t>
    </rPh>
    <rPh sb="15" eb="17">
      <t>ホンゴウ</t>
    </rPh>
    <phoneticPr fontId="15"/>
  </si>
  <si>
    <t>ハニーキッズ草野園</t>
    <rPh sb="6" eb="8">
      <t>クサノ</t>
    </rPh>
    <rPh sb="8" eb="9">
      <t>エン</t>
    </rPh>
    <phoneticPr fontId="12"/>
  </si>
  <si>
    <t>キートスチャイルドケア新千葉</t>
    <rPh sb="11" eb="14">
      <t>シンチバ</t>
    </rPh>
    <phoneticPr fontId="15"/>
  </si>
  <si>
    <t>稲毛ふわり保育室</t>
    <rPh sb="0" eb="2">
      <t>イナゲ</t>
    </rPh>
    <rPh sb="5" eb="8">
      <t>ホイクシツ</t>
    </rPh>
    <phoneticPr fontId="15"/>
  </si>
  <si>
    <t>星のおうち幕張北</t>
    <rPh sb="7" eb="8">
      <t>キタ</t>
    </rPh>
    <phoneticPr fontId="16"/>
  </si>
  <si>
    <t>なないろ浜野園</t>
    <rPh sb="4" eb="7">
      <t>ハマノエン</t>
    </rPh>
    <phoneticPr fontId="7"/>
  </si>
  <si>
    <t>そらまめ新千葉駅前園</t>
    <rPh sb="4" eb="7">
      <t>シンチバ</t>
    </rPh>
    <rPh sb="7" eb="8">
      <t>エキ</t>
    </rPh>
    <rPh sb="8" eb="9">
      <t>マエ</t>
    </rPh>
    <rPh sb="9" eb="10">
      <t>エン</t>
    </rPh>
    <phoneticPr fontId="4"/>
  </si>
  <si>
    <t>都賀あすか園</t>
    <rPh sb="0" eb="2">
      <t>ツガ</t>
    </rPh>
    <rPh sb="5" eb="6">
      <t>エン</t>
    </rPh>
    <phoneticPr fontId="4"/>
  </si>
  <si>
    <t>稲毛海岸サンフラワー保育室</t>
    <rPh sb="0" eb="2">
      <t>イナゲ</t>
    </rPh>
    <rPh sb="2" eb="4">
      <t>カイガン</t>
    </rPh>
    <rPh sb="10" eb="13">
      <t>ホイクシツ</t>
    </rPh>
    <phoneticPr fontId="4"/>
  </si>
  <si>
    <t>（特非）耳長うさぎ</t>
  </si>
  <si>
    <t>（株）ハニーキッズ</t>
  </si>
  <si>
    <t>（株）JFA</t>
  </si>
  <si>
    <t>（株）AFFECTION</t>
  </si>
  <si>
    <t>（福）創成会</t>
  </si>
  <si>
    <t>（株）ウェルシーライフサービス</t>
  </si>
  <si>
    <t>神奈川県横浜市西区みなとみらい2-2-1横浜ランドマークタワー38F</t>
  </si>
  <si>
    <t>東京都中央区日本橋小伝馬町１２－５　小伝馬町YSビル６階</t>
  </si>
  <si>
    <t>千葉県習志野市奏の杜３丁目１４－９</t>
  </si>
  <si>
    <t>千葉県千葉市若葉区都賀２丁目１２－１１</t>
  </si>
  <si>
    <t>東京都中央区日本橋小伝馬町１２－５小伝馬町ＹＳビル６階</t>
  </si>
  <si>
    <t>天野　裕香里</t>
  </si>
  <si>
    <t>千葉市若葉区小倉台４－６－２</t>
  </si>
  <si>
    <t>千葉医療センターつばき保育園</t>
    <rPh sb="0" eb="2">
      <t>チバ</t>
    </rPh>
    <rPh sb="2" eb="4">
      <t>イリョウ</t>
    </rPh>
    <rPh sb="11" eb="14">
      <t>ホイクエン</t>
    </rPh>
    <phoneticPr fontId="10"/>
  </si>
  <si>
    <t>園生幼稚園附属園生保育園</t>
    <rPh sb="0" eb="1">
      <t>エン</t>
    </rPh>
    <rPh sb="1" eb="2">
      <t>セイ</t>
    </rPh>
    <rPh sb="2" eb="5">
      <t>ヨウチエン</t>
    </rPh>
    <rPh sb="5" eb="7">
      <t>フゾク</t>
    </rPh>
    <rPh sb="7" eb="8">
      <t>エン</t>
    </rPh>
    <rPh sb="8" eb="9">
      <t>セイ</t>
    </rPh>
    <rPh sb="9" eb="12">
      <t>ホイクエン</t>
    </rPh>
    <phoneticPr fontId="10"/>
  </si>
  <si>
    <t>ひまわり保育室</t>
    <rPh sb="4" eb="6">
      <t>ホイク</t>
    </rPh>
    <rPh sb="6" eb="7">
      <t>シツ</t>
    </rPh>
    <phoneticPr fontId="10"/>
  </si>
  <si>
    <t>みどりの森めばえ保育園</t>
    <rPh sb="4" eb="5">
      <t>モリ</t>
    </rPh>
    <rPh sb="8" eb="11">
      <t>ホイクエン</t>
    </rPh>
    <phoneticPr fontId="11"/>
  </si>
  <si>
    <t>千葉南病院クニナ保育園</t>
    <rPh sb="0" eb="2">
      <t>チバ</t>
    </rPh>
    <rPh sb="2" eb="3">
      <t>ミナミ</t>
    </rPh>
    <rPh sb="3" eb="5">
      <t>ビョウイン</t>
    </rPh>
    <rPh sb="8" eb="11">
      <t>ホイクエン</t>
    </rPh>
    <phoneticPr fontId="7"/>
  </si>
  <si>
    <t>ひかり保育園</t>
  </si>
  <si>
    <t>ライクキッズ株式会社</t>
  </si>
  <si>
    <t>千葉市中央区蘇我４－６－２１</t>
  </si>
  <si>
    <t>千葉県千葉市若葉区加曽利町１８３５－１</t>
  </si>
  <si>
    <t>景山　雄介</t>
  </si>
  <si>
    <t>東京都中央区日本橋3-12-2　朝日ビルヂング４F-B</t>
  </si>
  <si>
    <t>幼保連携型認定こども園　しらぎく</t>
  </si>
  <si>
    <t>認定こども園　あすみ中央幼稚園</t>
  </si>
  <si>
    <t>まなびの森　いなほ保育園</t>
    <rPh sb="4" eb="5">
      <t>モリ</t>
    </rPh>
    <phoneticPr fontId="4"/>
  </si>
  <si>
    <t>認定こども園　敬愛短期大学附属幼稚園</t>
  </si>
  <si>
    <t>AIAI NURSERY　幕張</t>
  </si>
  <si>
    <t>AIAI NURSERY　土気</t>
  </si>
  <si>
    <t>AIAI NURSERY　あすみが丘</t>
  </si>
  <si>
    <t>オンジュソリール保育園　海浜幕張 Park Side</t>
  </si>
  <si>
    <t>AIAI NURSERY 海浜幕張</t>
  </si>
  <si>
    <t>かえで保育園西千葉</t>
    <rPh sb="3" eb="6">
      <t>ホイクエン</t>
    </rPh>
    <phoneticPr fontId="4"/>
  </si>
  <si>
    <t>CAI60583</t>
  </si>
  <si>
    <t>USN62340</t>
  </si>
  <si>
    <t>SQD30998</t>
  </si>
  <si>
    <t>XSQ87133</t>
  </si>
  <si>
    <t>NWP74920</t>
  </si>
  <si>
    <t>OJX82941</t>
  </si>
  <si>
    <t>BVZ35289</t>
  </si>
  <si>
    <t>AWJ36046</t>
  </si>
  <si>
    <t>FOQ17631</t>
  </si>
  <si>
    <t>CSG22240</t>
  </si>
  <si>
    <t>EOB49325</t>
  </si>
  <si>
    <t>みのり認定こども園</t>
  </si>
  <si>
    <t>QLX45547</t>
  </si>
  <si>
    <t>KVH27015</t>
  </si>
  <si>
    <t>EWC62326</t>
  </si>
  <si>
    <t>認定こども園　梅乃園幼稚園</t>
  </si>
  <si>
    <t>FBD94893</t>
  </si>
  <si>
    <t>幼保連携型認定こども園　ChaCha Children Makuhari</t>
  </si>
  <si>
    <t>ZBQ23069</t>
  </si>
  <si>
    <t>幼保連携型認定こども園　さざれ幼稚園</t>
  </si>
  <si>
    <t>GRV11412</t>
  </si>
  <si>
    <t>認定こども園　大巌寺幼稚園</t>
  </si>
  <si>
    <t>SON76613</t>
  </si>
  <si>
    <t>SXE89646</t>
  </si>
  <si>
    <t>認定こども園　あやめ台幼稚園</t>
  </si>
  <si>
    <t>GUK78994</t>
  </si>
  <si>
    <t>認定こども園　弥生幼稚園</t>
  </si>
  <si>
    <t>SQX70835</t>
  </si>
  <si>
    <t>認定こども園　園生幼稚園</t>
  </si>
  <si>
    <t>RST17069</t>
  </si>
  <si>
    <t>MTF89139</t>
  </si>
  <si>
    <t>SUM99752</t>
  </si>
  <si>
    <t>ENB14004</t>
  </si>
  <si>
    <t>HPB90684</t>
  </si>
  <si>
    <t>DBQ24391</t>
  </si>
  <si>
    <t>（株）ポピンズエデュケア</t>
  </si>
  <si>
    <t>SOUキッズケア（株）</t>
  </si>
  <si>
    <t>（株）INOUE</t>
  </si>
  <si>
    <t>（株）リトルガーデン</t>
  </si>
  <si>
    <t>（株）キッズトラスト</t>
  </si>
  <si>
    <t>（特非）はなえみ</t>
  </si>
  <si>
    <t>（学）キッズラボ学園</t>
  </si>
  <si>
    <t>（株）Lateral Kids</t>
  </si>
  <si>
    <t>㈱モードプランニングジャパン</t>
  </si>
  <si>
    <t>㈱Think Education</t>
  </si>
  <si>
    <t>㈱キッズトラスト</t>
  </si>
  <si>
    <t>㈱グローバルナビゲーション</t>
  </si>
  <si>
    <t>AIAI Child Care㈱</t>
  </si>
  <si>
    <t>（福）白菊会</t>
  </si>
  <si>
    <t>（学）増田学園</t>
  </si>
  <si>
    <t>東京都江東区木場五丁目8番40号</t>
  </si>
  <si>
    <t>市原市瀬又字傾城谷507番</t>
  </si>
  <si>
    <t>東京都中央区日本橋3-12-2　朝日ビルヂング４F-A</t>
  </si>
  <si>
    <t>花見川区幕張本郷６－２５－２０　糸ビル２０１</t>
  </si>
  <si>
    <t>千葉市美浜区中瀬１－３　幕張テクノガーデンＢ棟５階</t>
  </si>
  <si>
    <t>宮城県仙台市青葉区一番町2丁目5-22　GC青葉通りプラザ2階</t>
  </si>
  <si>
    <t>東京都墨田区錦糸１丁目２番１号</t>
  </si>
  <si>
    <t>千葉県千葉市花見川区幕張町４丁目６０８－１</t>
  </si>
  <si>
    <t>千葉県千葉市中央区道場北１丁目１７ー６</t>
  </si>
  <si>
    <t>千葉県千葉市緑区おゆみ野中央２丁目７－７</t>
  </si>
  <si>
    <t>皆川　達也</t>
  </si>
  <si>
    <t>川久　充成</t>
  </si>
  <si>
    <t>田村　篤司</t>
  </si>
  <si>
    <t>吉井　はるか</t>
  </si>
  <si>
    <t>鳥居　敏</t>
  </si>
  <si>
    <t>田中　直人</t>
  </si>
  <si>
    <t>片岡  雅文</t>
  </si>
  <si>
    <t>丸山　豊</t>
  </si>
  <si>
    <t>伊藤　貴紀</t>
  </si>
  <si>
    <t>千葉蘇我雲母保育園</t>
  </si>
  <si>
    <t>かえで保育園本千葉</t>
  </si>
  <si>
    <t>かえで保育園いそべ</t>
  </si>
  <si>
    <t>あかり保育園</t>
  </si>
  <si>
    <t>スマイスセレソンスポーツ保育園新検見川</t>
  </si>
  <si>
    <t>弁天はすのこ保育園</t>
  </si>
  <si>
    <t>都はるかぜ保育園</t>
  </si>
  <si>
    <t>小ばと会ちしろ保育園</t>
  </si>
  <si>
    <t>長谷川　卓也</t>
    <rPh sb="0" eb="3">
      <t>ハセガワ</t>
    </rPh>
    <rPh sb="4" eb="6">
      <t>タクヤ</t>
    </rPh>
    <phoneticPr fontId="13"/>
  </si>
  <si>
    <t>（福）ChaCha Children ＆ Co.</t>
  </si>
  <si>
    <t>（学）大巌寺学園</t>
  </si>
  <si>
    <t>（学）神栄学園</t>
  </si>
  <si>
    <t>（学）神美学園</t>
  </si>
  <si>
    <t>（学）笠川学園</t>
  </si>
  <si>
    <t>千葉県千葉市若葉区都賀５丁目２０－２６</t>
  </si>
  <si>
    <t>千葉県千葉市美浜区幸町２丁目１２－８</t>
  </si>
  <si>
    <t>千葉県千葉市美浜区高洲４丁目５－９</t>
  </si>
  <si>
    <t>千葉県千葉市中央区矢作町９３９－６</t>
  </si>
  <si>
    <t>千葉県千葉市花見川区幕張町５丁目２４１</t>
  </si>
  <si>
    <t>千葉県千葉市中央区大巌寺町１８６</t>
  </si>
  <si>
    <t>千葉県千葉市美浜区真砂３丁目１５－１４</t>
  </si>
  <si>
    <t>千葉県千葉市稲毛区園生町４６８－１</t>
  </si>
  <si>
    <t>千葉県千葉市稲毛区穴川１丁目４－６</t>
  </si>
  <si>
    <t>千葉県千葉市稲毛区園生町９５６－６</t>
  </si>
  <si>
    <t>塩　順子</t>
  </si>
  <si>
    <t>岩舘正雄</t>
  </si>
  <si>
    <t>設置者</t>
  </si>
  <si>
    <t>大野晴永</t>
  </si>
  <si>
    <t>長谷川　俊哉</t>
  </si>
  <si>
    <t>藤井二佐枝</t>
  </si>
  <si>
    <t>神野茂美</t>
  </si>
  <si>
    <t>神野　茂美</t>
  </si>
  <si>
    <t>幼保連携型認定こども園　若梅こども園</t>
  </si>
  <si>
    <t>千葉県千葉市花見川区西小中台２番１号</t>
  </si>
  <si>
    <t>千葉県千葉市美浜区高浜３丁目２－１</t>
  </si>
  <si>
    <t>清水貴也</t>
  </si>
  <si>
    <t>杉森信幸</t>
  </si>
  <si>
    <t>若松台幼稚園</t>
    <rPh sb="0" eb="3">
      <t>ワカマツダイ</t>
    </rPh>
    <rPh sb="3" eb="6">
      <t>ヨウチエン</t>
    </rPh>
    <phoneticPr fontId="5"/>
  </si>
  <si>
    <t>めぐみ幼稚園</t>
    <rPh sb="3" eb="6">
      <t>ヨウチエン</t>
    </rPh>
    <phoneticPr fontId="3"/>
  </si>
  <si>
    <t>（株）城南ナーサリー</t>
  </si>
  <si>
    <t>美浜ナーサリーささえ愛</t>
    <rPh sb="0" eb="2">
      <t>ミハマ</t>
    </rPh>
    <rPh sb="10" eb="11">
      <t>アイ</t>
    </rPh>
    <phoneticPr fontId="12"/>
  </si>
  <si>
    <t>事業所内保育所ぱすてる</t>
    <rPh sb="0" eb="7">
      <t>ジギョウショナイホイクショ</t>
    </rPh>
    <phoneticPr fontId="1"/>
  </si>
  <si>
    <t>学校法人宇野学園みなみちゃんタック</t>
    <rPh sb="0" eb="8">
      <t>ガッコウホウジンウノガクエン</t>
    </rPh>
    <phoneticPr fontId="1"/>
  </si>
  <si>
    <t>独立行政法人　国立病院機構　千葉医療センター</t>
  </si>
  <si>
    <t>（株）あすみが丘グリーンヒルズ</t>
  </si>
  <si>
    <t>（福）友和会</t>
  </si>
  <si>
    <t>（福）ささえ愛</t>
  </si>
  <si>
    <t>イオンモール（株）</t>
  </si>
  <si>
    <t>（学）小林学園</t>
  </si>
  <si>
    <t>（株）ヴィオレッタ</t>
  </si>
  <si>
    <t>（医）誠馨会</t>
  </si>
  <si>
    <t>千葉県千葉市花見川区大日町１４９２－２</t>
  </si>
  <si>
    <t>古川　勝規</t>
  </si>
  <si>
    <t>大野　惠司</t>
  </si>
  <si>
    <t>岡本　泰彦</t>
  </si>
  <si>
    <t>般若　秀雅</t>
  </si>
  <si>
    <t>（同）双葉</t>
  </si>
  <si>
    <t>合同会社ひよこ</t>
  </si>
  <si>
    <t>千葉市若葉区西都賀１－１７－１</t>
  </si>
  <si>
    <t>千葉市若葉区みつわ台５－１－３６</t>
  </si>
  <si>
    <t>千葉市若葉区千城台東３－２３－３</t>
  </si>
  <si>
    <t>幼保連携型認定こども園　さざれ幼稚園</t>
    <rPh sb="0" eb="1">
      <t>ヨウ</t>
    </rPh>
    <rPh sb="1" eb="2">
      <t>ホ</t>
    </rPh>
    <rPh sb="2" eb="5">
      <t>レンケイガタ</t>
    </rPh>
    <rPh sb="5" eb="7">
      <t>ニンテイ</t>
    </rPh>
    <rPh sb="10" eb="11">
      <t>エン</t>
    </rPh>
    <rPh sb="15" eb="18">
      <t>ヨウチエン</t>
    </rPh>
    <phoneticPr fontId="41"/>
  </si>
  <si>
    <t>ひかり保育園</t>
    <phoneticPr fontId="1"/>
  </si>
  <si>
    <t>くじら保育園</t>
    <rPh sb="3" eb="6">
      <t>ホイクエン</t>
    </rPh>
    <phoneticPr fontId="49"/>
  </si>
  <si>
    <t>ちいさい保育園 幕張おおぞら園</t>
    <rPh sb="4" eb="7">
      <t>ホイクエン</t>
    </rPh>
    <rPh sb="8" eb="10">
      <t>マクハリ</t>
    </rPh>
    <phoneticPr fontId="1"/>
  </si>
  <si>
    <t>ナーサリーホームフレスポ稲毛</t>
    <rPh sb="12" eb="14">
      <t>イナゲ</t>
    </rPh>
    <phoneticPr fontId="49"/>
  </si>
  <si>
    <t>みのり認定こども園</t>
    <rPh sb="3" eb="5">
      <t>ニンテイ</t>
    </rPh>
    <rPh sb="8" eb="9">
      <t>エン</t>
    </rPh>
    <phoneticPr fontId="1"/>
  </si>
  <si>
    <t>認定こども園かしの木学園　カトライアキンダーガルテン</t>
    <rPh sb="0" eb="2">
      <t>ニンテイ</t>
    </rPh>
    <rPh sb="5" eb="6">
      <t>エン</t>
    </rPh>
    <rPh sb="9" eb="10">
      <t>キ</t>
    </rPh>
    <rPh sb="10" eb="12">
      <t>ガクエン</t>
    </rPh>
    <phoneticPr fontId="50"/>
  </si>
  <si>
    <t>めぐみ幼稚園</t>
    <rPh sb="3" eb="6">
      <t>ヨウチエン</t>
    </rPh>
    <phoneticPr fontId="1"/>
  </si>
  <si>
    <t>とどろき一倫荘　事業所内保育所　はぴねす</t>
    <rPh sb="4" eb="7">
      <t>イチリンソウ</t>
    </rPh>
    <rPh sb="8" eb="11">
      <t>ジギョウショ</t>
    </rPh>
    <rPh sb="11" eb="12">
      <t>ナイ</t>
    </rPh>
    <rPh sb="12" eb="14">
      <t>ホイク</t>
    </rPh>
    <rPh sb="14" eb="15">
      <t>ショ</t>
    </rPh>
    <phoneticPr fontId="49"/>
  </si>
  <si>
    <t>若松台幼稚園</t>
    <rPh sb="0" eb="2">
      <t>ワカマツ</t>
    </rPh>
    <rPh sb="2" eb="3">
      <t>ダイ</t>
    </rPh>
    <rPh sb="3" eb="6">
      <t>ヨウチエン</t>
    </rPh>
    <phoneticPr fontId="1"/>
  </si>
  <si>
    <t>みらいのまち保育園　作草部</t>
    <rPh sb="6" eb="9">
      <t>ホイクエン</t>
    </rPh>
    <phoneticPr fontId="49"/>
  </si>
  <si>
    <t>みらいのまち保育園　新田町</t>
    <rPh sb="6" eb="9">
      <t>ホイクエン</t>
    </rPh>
    <rPh sb="10" eb="13">
      <t>シンデンチョウ</t>
    </rPh>
    <phoneticPr fontId="49"/>
  </si>
  <si>
    <t>みらいのまち保育園　園生</t>
    <rPh sb="6" eb="9">
      <t>ホイクエン</t>
    </rPh>
    <rPh sb="10" eb="12">
      <t>ソンノウ</t>
    </rPh>
    <phoneticPr fontId="49"/>
  </si>
  <si>
    <t>学校法人宇野学園みなみちゃんタック</t>
    <rPh sb="0" eb="2">
      <t>ガッコウ</t>
    </rPh>
    <rPh sb="2" eb="4">
      <t>ホウジン</t>
    </rPh>
    <rPh sb="4" eb="8">
      <t>ウノガクエン</t>
    </rPh>
    <phoneticPr fontId="1"/>
  </si>
  <si>
    <t>認定こども園　あやめ台幼稚園</t>
    <rPh sb="0" eb="2">
      <t>ニンテイ</t>
    </rPh>
    <rPh sb="5" eb="6">
      <t>エン</t>
    </rPh>
    <rPh sb="10" eb="11">
      <t>ダイ</t>
    </rPh>
    <rPh sb="11" eb="14">
      <t>ヨウチエン</t>
    </rPh>
    <phoneticPr fontId="1"/>
  </si>
  <si>
    <t>事業所内保育所ぱすてる</t>
    <rPh sb="6" eb="7">
      <t>ショ</t>
    </rPh>
    <phoneticPr fontId="1"/>
  </si>
  <si>
    <t>ハピネスいなげ園</t>
    <rPh sb="7" eb="8">
      <t>エン</t>
    </rPh>
    <phoneticPr fontId="5"/>
  </si>
  <si>
    <t>まなびの森　いなほ保育園</t>
    <rPh sb="4" eb="5">
      <t>モリ</t>
    </rPh>
    <phoneticPr fontId="1"/>
  </si>
  <si>
    <t>認定こども園　弥生幼稚園</t>
    <rPh sb="0" eb="2">
      <t>ニンテイ</t>
    </rPh>
    <rPh sb="5" eb="6">
      <t>エン</t>
    </rPh>
    <rPh sb="7" eb="9">
      <t>ヤヨイ</t>
    </rPh>
    <rPh sb="9" eb="12">
      <t>ヨウチエン</t>
    </rPh>
    <phoneticPr fontId="1"/>
  </si>
  <si>
    <t>幼保連携型認定こども園　ChaCha Children Makuhari</t>
    <rPh sb="0" eb="5">
      <t>ヨウホレンケイガタ</t>
    </rPh>
    <rPh sb="5" eb="7">
      <t>ニンテイ</t>
    </rPh>
    <rPh sb="10" eb="11">
      <t>エン</t>
    </rPh>
    <phoneticPr fontId="18"/>
  </si>
  <si>
    <t>認定こども園　園生幼稚園</t>
    <rPh sb="0" eb="2">
      <t>ニンテイ</t>
    </rPh>
    <rPh sb="5" eb="6">
      <t>エン</t>
    </rPh>
    <rPh sb="7" eb="9">
      <t>ソンノウ</t>
    </rPh>
    <rPh sb="9" eb="12">
      <t>ヨウチエン</t>
    </rPh>
    <phoneticPr fontId="1"/>
  </si>
  <si>
    <t>認定こども園　梅乃園幼稚園</t>
    <rPh sb="0" eb="2">
      <t>ニンテイ</t>
    </rPh>
    <rPh sb="5" eb="6">
      <t>エン</t>
    </rPh>
    <rPh sb="7" eb="8">
      <t>ウメ</t>
    </rPh>
    <rPh sb="8" eb="9">
      <t>ノ</t>
    </rPh>
    <rPh sb="9" eb="10">
      <t>ソノ</t>
    </rPh>
    <rPh sb="10" eb="13">
      <t>ヨウチエン</t>
    </rPh>
    <phoneticPr fontId="1"/>
  </si>
  <si>
    <t>認定こども園　大巌寺幼稚園</t>
    <rPh sb="0" eb="2">
      <t>ニンテイ</t>
    </rPh>
    <rPh sb="5" eb="6">
      <t>エン</t>
    </rPh>
    <rPh sb="7" eb="10">
      <t>ダイガンジ</t>
    </rPh>
    <rPh sb="10" eb="13">
      <t>ヨウチエン</t>
    </rPh>
    <phoneticPr fontId="1"/>
  </si>
  <si>
    <t>そらまめ保育園新千葉</t>
    <rPh sb="4" eb="7">
      <t>ホイクエン</t>
    </rPh>
    <rPh sb="7" eb="8">
      <t>シン</t>
    </rPh>
    <rPh sb="8" eb="10">
      <t>チバ</t>
    </rPh>
    <phoneticPr fontId="4"/>
  </si>
  <si>
    <t>なないろ浜野園</t>
    <rPh sb="4" eb="6">
      <t>ハマノ</t>
    </rPh>
    <rPh sb="6" eb="7">
      <t>エン</t>
    </rPh>
    <phoneticPr fontId="1"/>
  </si>
  <si>
    <t>オーチャード・キッズ稲毛海岸保育園第二</t>
    <rPh sb="14" eb="17">
      <t>ホイクエン</t>
    </rPh>
    <rPh sb="17" eb="19">
      <t>ダイニ</t>
    </rPh>
    <phoneticPr fontId="1"/>
  </si>
  <si>
    <t>サフォークキッズ保育園</t>
    <rPh sb="8" eb="11">
      <t>ホイクエン</t>
    </rPh>
    <phoneticPr fontId="1"/>
  </si>
  <si>
    <t>みらくる保育園</t>
    <rPh sb="4" eb="7">
      <t>ホイクエン</t>
    </rPh>
    <phoneticPr fontId="1"/>
  </si>
  <si>
    <t>小ばと会ちしろ保育園</t>
    <rPh sb="0" eb="1">
      <t>ショウ</t>
    </rPh>
    <rPh sb="3" eb="4">
      <t>カイ</t>
    </rPh>
    <rPh sb="7" eb="10">
      <t>ホイクエン</t>
    </rPh>
    <phoneticPr fontId="1"/>
  </si>
  <si>
    <t>リトルガーデンインターナショナル幕張本郷認可保育園</t>
    <rPh sb="16" eb="18">
      <t>マクハリ</t>
    </rPh>
    <rPh sb="18" eb="20">
      <t>ホンゴウ</t>
    </rPh>
    <rPh sb="20" eb="22">
      <t>ニンカ</t>
    </rPh>
    <rPh sb="22" eb="25">
      <t>ホイクエン</t>
    </rPh>
    <phoneticPr fontId="18"/>
  </si>
  <si>
    <t>リトルガーデンインターナショナル幕張ベイパーク保育園</t>
    <rPh sb="16" eb="18">
      <t>マクハリ</t>
    </rPh>
    <rPh sb="23" eb="26">
      <t>ホイクエン</t>
    </rPh>
    <phoneticPr fontId="1"/>
  </si>
  <si>
    <t>かえで保育園いそべ</t>
    <rPh sb="3" eb="6">
      <t>ホイクエン</t>
    </rPh>
    <phoneticPr fontId="1"/>
  </si>
  <si>
    <t>あかり保育園</t>
    <rPh sb="3" eb="6">
      <t>ホイクエン</t>
    </rPh>
    <phoneticPr fontId="1"/>
  </si>
  <si>
    <t>検見川はないろ保育園</t>
    <rPh sb="7" eb="10">
      <t>ホイクエン</t>
    </rPh>
    <phoneticPr fontId="1"/>
  </si>
  <si>
    <t>千葉誉田雲母保育園</t>
    <rPh sb="0" eb="2">
      <t>チバ</t>
    </rPh>
    <rPh sb="2" eb="4">
      <t>ホンダ</t>
    </rPh>
    <rPh sb="4" eb="6">
      <t>キララ</t>
    </rPh>
    <rPh sb="6" eb="9">
      <t>ホイクエン</t>
    </rPh>
    <phoneticPr fontId="1"/>
  </si>
  <si>
    <t>スマイスセレソンスポーツ保育園新検見川</t>
    <rPh sb="12" eb="15">
      <t>ホイクエン</t>
    </rPh>
    <rPh sb="15" eb="19">
      <t>シンケミガワ</t>
    </rPh>
    <phoneticPr fontId="1"/>
  </si>
  <si>
    <t>かえで保育園おゆみ野</t>
    <rPh sb="3" eb="6">
      <t>ホイクエン</t>
    </rPh>
    <rPh sb="9" eb="10">
      <t>ノ</t>
    </rPh>
    <phoneticPr fontId="1"/>
  </si>
  <si>
    <t>あおば保育園</t>
    <rPh sb="3" eb="6">
      <t>ホイクエン</t>
    </rPh>
    <phoneticPr fontId="1"/>
  </si>
  <si>
    <t>チャコ保育園</t>
    <rPh sb="3" eb="6">
      <t>ホイクエン</t>
    </rPh>
    <phoneticPr fontId="1"/>
  </si>
  <si>
    <t>かえで保育園千葉中央</t>
    <rPh sb="6" eb="8">
      <t>チバ</t>
    </rPh>
    <rPh sb="8" eb="10">
      <t>チュウオウ</t>
    </rPh>
    <phoneticPr fontId="1"/>
  </si>
  <si>
    <t>千葉蘇我雲母保育園</t>
    <rPh sb="0" eb="4">
      <t>チバソガ</t>
    </rPh>
    <rPh sb="4" eb="6">
      <t>キララ</t>
    </rPh>
    <rPh sb="6" eb="9">
      <t>ホイクエン</t>
    </rPh>
    <phoneticPr fontId="1"/>
  </si>
  <si>
    <t>かえで保育園本千葉</t>
    <rPh sb="3" eb="6">
      <t>ホイクエン</t>
    </rPh>
    <rPh sb="6" eb="9">
      <t>ホンチバ</t>
    </rPh>
    <phoneticPr fontId="1"/>
  </si>
  <si>
    <t>かえで保育園西千葉</t>
    <rPh sb="3" eb="6">
      <t>ホイクエン</t>
    </rPh>
    <phoneticPr fontId="1"/>
  </si>
  <si>
    <t>弁天はすのこ保育園</t>
    <rPh sb="0" eb="2">
      <t>ベンテン</t>
    </rPh>
    <rPh sb="6" eb="9">
      <t>ホイクエン</t>
    </rPh>
    <phoneticPr fontId="1"/>
  </si>
  <si>
    <t>都はるかぜ保育園</t>
    <rPh sb="0" eb="1">
      <t>ミヤコ</t>
    </rPh>
    <rPh sb="5" eb="8">
      <t>ホイクエン</t>
    </rPh>
    <phoneticPr fontId="1"/>
  </si>
  <si>
    <t>古川　文子</t>
  </si>
  <si>
    <t>中村　恵那</t>
  </si>
  <si>
    <t>中川　創太</t>
  </si>
  <si>
    <t>佐々木　一真</t>
  </si>
  <si>
    <t>澪川　美紀</t>
  </si>
  <si>
    <t>千葉市美浜区真砂4-3-5</t>
  </si>
  <si>
    <t>大分県大分市新川町一丁目1228番地1</t>
  </si>
  <si>
    <t>千葉県旭市見広4226-2</t>
  </si>
  <si>
    <t>千葉市美浜区高洲１－１－２０</t>
  </si>
  <si>
    <t>千葉県八千代市八千代台東2-5-2</t>
  </si>
  <si>
    <t>東京都新宿区新宿5丁目1番1　202号</t>
  </si>
  <si>
    <t>千葉県千葉市若葉区若松町401</t>
  </si>
  <si>
    <t>田中信行</t>
  </si>
  <si>
    <t>伊藤　　貴紀</t>
  </si>
  <si>
    <t>１日６時間以上かつ月２０日以上勤務は常勤、それ未満は非常勤</t>
    <rPh sb="1" eb="2">
      <t>ニチ</t>
    </rPh>
    <rPh sb="3" eb="7">
      <t>ジカンイジョウ</t>
    </rPh>
    <rPh sb="9" eb="10">
      <t>ツキ</t>
    </rPh>
    <rPh sb="12" eb="17">
      <t>ニチイジョウキンム</t>
    </rPh>
    <rPh sb="18" eb="20">
      <t>ジョウキン</t>
    </rPh>
    <rPh sb="23" eb="25">
      <t>ミマン</t>
    </rPh>
    <rPh sb="26" eb="29">
      <t>ヒジョウキン</t>
    </rPh>
    <phoneticPr fontId="1"/>
  </si>
  <si>
    <t xml:space="preserve">職種は以下のものしか選べないようになっています。見落としを減らしたり人数カウントを行いやすくするため、なるべくこの順番で入力してください。
園長　主任保育士　保育士　準保育士　短時間保育士　要件緩和対象　保育補助　保健師（みなし保育士）　看護師（みなし保育士）　准看護師（みなし保育士）　保健師（みなし以外）　看護師（みなし以外）　准看護師（みなし以外）　栄養士　調理員　用務員　事務員　その他　　（それ以外の職種は「その他」を選び、備考欄にその職種を入力してください。）
</t>
    <phoneticPr fontId="1"/>
  </si>
  <si>
    <t>上記注意事項を了承し、概算払い（6/30支払予定）を希望しますか　→</t>
    <rPh sb="0" eb="2">
      <t>ジョウキ</t>
    </rPh>
    <rPh sb="2" eb="4">
      <t>チュウイ</t>
    </rPh>
    <rPh sb="4" eb="6">
      <t>ジコウ</t>
    </rPh>
    <rPh sb="7" eb="9">
      <t>リョウショウ</t>
    </rPh>
    <rPh sb="11" eb="13">
      <t>ガイサン</t>
    </rPh>
    <rPh sb="13" eb="14">
      <t>バラ</t>
    </rPh>
    <rPh sb="20" eb="22">
      <t>シハライ</t>
    </rPh>
    <rPh sb="22" eb="24">
      <t>ヨテイ</t>
    </rPh>
    <rPh sb="26" eb="28">
      <t>キボウ</t>
    </rPh>
    <phoneticPr fontId="1"/>
  </si>
  <si>
    <t>保育及び事務</t>
    <rPh sb="0" eb="2">
      <t>ホイク</t>
    </rPh>
    <rPh sb="2" eb="3">
      <t>オヨ</t>
    </rPh>
    <rPh sb="4" eb="6">
      <t>ジム</t>
    </rPh>
    <phoneticPr fontId="1"/>
  </si>
  <si>
    <t>花見川さくら学園</t>
    <phoneticPr fontId="1"/>
  </si>
  <si>
    <t>（園ごとの固有番号）</t>
    <rPh sb="1" eb="2">
      <t>エン</t>
    </rPh>
    <rPh sb="5" eb="7">
      <t>コユウ</t>
    </rPh>
    <rPh sb="7" eb="9">
      <t>バンゴウ</t>
    </rPh>
    <phoneticPr fontId="1"/>
  </si>
  <si>
    <t>⑤</t>
    <phoneticPr fontId="1"/>
  </si>
  <si>
    <t>⑥</t>
    <phoneticPr fontId="1"/>
  </si>
  <si>
    <t>保育ハウスひよこ</t>
    <phoneticPr fontId="1"/>
  </si>
  <si>
    <t>チャコ稲毛園</t>
    <phoneticPr fontId="1"/>
  </si>
  <si>
    <t>認定こども園　まこと東幼稚園</t>
    <rPh sb="10" eb="11">
      <t>ヒガシ</t>
    </rPh>
    <rPh sb="11" eb="14">
      <t>ヨウチエン</t>
    </rPh>
    <phoneticPr fontId="1"/>
  </si>
  <si>
    <t>認定こども園　まこと東幼稚園</t>
    <rPh sb="10" eb="11">
      <t>ヒガシ</t>
    </rPh>
    <rPh sb="11" eb="14">
      <t>ヨウチエン</t>
    </rPh>
    <phoneticPr fontId="18"/>
  </si>
  <si>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1"/>
  </si>
  <si>
    <t>キートスチャイルドケアみつわ台</t>
    <phoneticPr fontId="1"/>
  </si>
  <si>
    <t>曉幼稚園</t>
    <phoneticPr fontId="1"/>
  </si>
  <si>
    <t>幼保連携型認定こども園　すずらん保育園</t>
    <rPh sb="0" eb="7">
      <t>ヨウホレンケイガタニンテイ</t>
    </rPh>
    <rPh sb="10" eb="11">
      <t>エン</t>
    </rPh>
    <rPh sb="16" eb="18">
      <t>ホイク</t>
    </rPh>
    <rPh sb="18" eb="19">
      <t>エン</t>
    </rPh>
    <phoneticPr fontId="1"/>
  </si>
  <si>
    <t>幼保連携型認定こども園　すずらん保育園</t>
    <rPh sb="0" eb="7">
      <t>ヨウホレンケイガタニンテイ</t>
    </rPh>
    <rPh sb="10" eb="11">
      <t>エン</t>
    </rPh>
    <rPh sb="16" eb="18">
      <t>ホイク</t>
    </rPh>
    <rPh sb="18" eb="19">
      <t>エン</t>
    </rPh>
    <phoneticPr fontId="18"/>
  </si>
  <si>
    <t>磯辺白百合幼稚園</t>
    <rPh sb="0" eb="2">
      <t>イソベ</t>
    </rPh>
    <rPh sb="2" eb="5">
      <t>シラユリ</t>
    </rPh>
    <rPh sb="5" eb="8">
      <t>ヨウチエン</t>
    </rPh>
    <phoneticPr fontId="1"/>
  </si>
  <si>
    <t>磯辺白百合幼稚園</t>
    <rPh sb="0" eb="2">
      <t>イソベ</t>
    </rPh>
    <rPh sb="2" eb="5">
      <t>シラユリ</t>
    </rPh>
    <rPh sb="5" eb="8">
      <t>ヨウチエン</t>
    </rPh>
    <phoneticPr fontId="18"/>
  </si>
  <si>
    <t>イオンゆめみらい保育園 幕張新都心</t>
    <phoneticPr fontId="1"/>
  </si>
  <si>
    <t>信徳寺あさひ幼稚園</t>
    <rPh sb="0" eb="1">
      <t>シン</t>
    </rPh>
    <rPh sb="1" eb="2">
      <t>トク</t>
    </rPh>
    <rPh sb="2" eb="3">
      <t>テラ</t>
    </rPh>
    <rPh sb="6" eb="9">
      <t>ヨウチエン</t>
    </rPh>
    <phoneticPr fontId="1"/>
  </si>
  <si>
    <t>信徳寺あさひ幼稚園</t>
    <rPh sb="0" eb="1">
      <t>シン</t>
    </rPh>
    <rPh sb="1" eb="2">
      <t>トク</t>
    </rPh>
    <rPh sb="2" eb="3">
      <t>テラ</t>
    </rPh>
    <rPh sb="6" eb="9">
      <t>ヨウチエン</t>
    </rPh>
    <phoneticPr fontId="18"/>
  </si>
  <si>
    <t>泉幼稚園</t>
    <rPh sb="0" eb="1">
      <t>イズミ</t>
    </rPh>
    <rPh sb="1" eb="4">
      <t>ヨウチエン</t>
    </rPh>
    <phoneticPr fontId="1"/>
  </si>
  <si>
    <t>泉幼稚園</t>
    <rPh sb="0" eb="1">
      <t>イズミ</t>
    </rPh>
    <rPh sb="1" eb="4">
      <t>ヨウチエン</t>
    </rPh>
    <phoneticPr fontId="18"/>
  </si>
  <si>
    <t>真砂第一幼稚園</t>
    <rPh sb="0" eb="2">
      <t>マサゴ</t>
    </rPh>
    <rPh sb="2" eb="4">
      <t>ダイイチ</t>
    </rPh>
    <rPh sb="4" eb="7">
      <t>ヨウチエン</t>
    </rPh>
    <phoneticPr fontId="1"/>
  </si>
  <si>
    <t>真砂第一幼稚園</t>
    <rPh sb="0" eb="2">
      <t>マサゴ</t>
    </rPh>
    <rPh sb="2" eb="4">
      <t>ダイイチ</t>
    </rPh>
    <rPh sb="4" eb="7">
      <t>ヨウチエン</t>
    </rPh>
    <phoneticPr fontId="18"/>
  </si>
  <si>
    <t>花園幼稚園</t>
    <rPh sb="0" eb="2">
      <t>ハナゾノ</t>
    </rPh>
    <rPh sb="2" eb="5">
      <t>ヨウチエン</t>
    </rPh>
    <phoneticPr fontId="1"/>
  </si>
  <si>
    <t>花園幼稚園</t>
    <rPh sb="0" eb="2">
      <t>ハナゾノ</t>
    </rPh>
    <rPh sb="2" eb="5">
      <t>ヨウチエン</t>
    </rPh>
    <phoneticPr fontId="18"/>
  </si>
  <si>
    <t>ぶれあ保育園・稲毛</t>
  </si>
  <si>
    <t>やまびこ幼稚園</t>
    <rPh sb="4" eb="7">
      <t>ヨウチエン</t>
    </rPh>
    <phoneticPr fontId="1"/>
  </si>
  <si>
    <t>やまびこ幼稚園</t>
    <rPh sb="4" eb="7">
      <t>ヨウチエン</t>
    </rPh>
    <phoneticPr fontId="18"/>
  </si>
  <si>
    <t>スマイスセレソン検見川浜園</t>
    <rPh sb="8" eb="13">
      <t>ケミガワハマエン</t>
    </rPh>
    <phoneticPr fontId="19"/>
  </si>
  <si>
    <t>スマイスセレソン検見川浜園</t>
    <rPh sb="8" eb="13">
      <t>ケミガワハマエン</t>
    </rPh>
    <phoneticPr fontId="63"/>
  </si>
  <si>
    <t>つばめ保育園Ｓｏｇａ</t>
    <rPh sb="3" eb="6">
      <t>ホイクエン</t>
    </rPh>
    <phoneticPr fontId="4"/>
  </si>
  <si>
    <t>つばめ保育園Ｓｏｇａ</t>
    <rPh sb="3" eb="6">
      <t>ホイクエン</t>
    </rPh>
    <phoneticPr fontId="1"/>
  </si>
  <si>
    <t>ぶれあ保育園・稲毛東</t>
  </si>
  <si>
    <t>幼保連携型認定こども園　若梅こども園</t>
    <rPh sb="0" eb="2">
      <t>ヨウホ</t>
    </rPh>
    <rPh sb="2" eb="4">
      <t>レンケイ</t>
    </rPh>
    <rPh sb="4" eb="5">
      <t>カタ</t>
    </rPh>
    <rPh sb="5" eb="7">
      <t>ニンテイ</t>
    </rPh>
    <rPh sb="10" eb="11">
      <t>エン</t>
    </rPh>
    <rPh sb="12" eb="14">
      <t>ワカウメ</t>
    </rPh>
    <rPh sb="17" eb="18">
      <t>エン</t>
    </rPh>
    <phoneticPr fontId="18"/>
  </si>
  <si>
    <t>ﾆﾁｲｷｯｽﾞ千葉中央第一</t>
    <phoneticPr fontId="1"/>
  </si>
  <si>
    <t>ぶれあ保育園・東千葉</t>
    <phoneticPr fontId="1"/>
  </si>
  <si>
    <t>認定こども園　こてはし台幼稚園</t>
    <rPh sb="11" eb="12">
      <t>ダイ</t>
    </rPh>
    <rPh sb="12" eb="15">
      <t>ヨウチエン</t>
    </rPh>
    <phoneticPr fontId="1"/>
  </si>
  <si>
    <t>認定こども園　こてはし台幼稚園</t>
    <rPh sb="11" eb="12">
      <t>ダイ</t>
    </rPh>
    <rPh sb="12" eb="15">
      <t>ヨウチエン</t>
    </rPh>
    <phoneticPr fontId="18"/>
  </si>
  <si>
    <t>幼保連携型認定こども園　チューリップこども園</t>
    <phoneticPr fontId="1"/>
  </si>
  <si>
    <t>認定こども園　子鹿幼稚園</t>
    <rPh sb="0" eb="2">
      <t>ニンテイ</t>
    </rPh>
    <rPh sb="5" eb="6">
      <t>エン</t>
    </rPh>
    <rPh sb="7" eb="8">
      <t>コ</t>
    </rPh>
    <rPh sb="8" eb="9">
      <t>シカ</t>
    </rPh>
    <rPh sb="9" eb="12">
      <t>ヨウチエン</t>
    </rPh>
    <phoneticPr fontId="1"/>
  </si>
  <si>
    <t>認定こども園　子鹿幼稚園</t>
    <rPh sb="0" eb="2">
      <t>ニンテイ</t>
    </rPh>
    <rPh sb="5" eb="6">
      <t>エン</t>
    </rPh>
    <rPh sb="7" eb="8">
      <t>コ</t>
    </rPh>
    <rPh sb="8" eb="9">
      <t>シカ</t>
    </rPh>
    <rPh sb="9" eb="12">
      <t>ヨウチエン</t>
    </rPh>
    <phoneticPr fontId="18"/>
  </si>
  <si>
    <t>認定こども園　稲毛幼稚園</t>
    <rPh sb="0" eb="2">
      <t>ニンテイ</t>
    </rPh>
    <rPh sb="5" eb="6">
      <t>エン</t>
    </rPh>
    <rPh sb="7" eb="12">
      <t>イナゲヨウチエン</t>
    </rPh>
    <phoneticPr fontId="1"/>
  </si>
  <si>
    <t>認定こども園　稲毛幼稚園</t>
    <rPh sb="0" eb="2">
      <t>ニンテイ</t>
    </rPh>
    <rPh sb="5" eb="6">
      <t>エン</t>
    </rPh>
    <rPh sb="7" eb="12">
      <t>イナゲヨウチエン</t>
    </rPh>
    <phoneticPr fontId="18"/>
  </si>
  <si>
    <t>ニチイキッズあすみが丘保育園</t>
    <rPh sb="10" eb="11">
      <t>オカ</t>
    </rPh>
    <rPh sb="11" eb="14">
      <t>ホイクエン</t>
    </rPh>
    <phoneticPr fontId="2"/>
  </si>
  <si>
    <t>スマイスセレソン美浜保育園</t>
    <rPh sb="8" eb="10">
      <t>ミハマ</t>
    </rPh>
    <rPh sb="10" eb="13">
      <t>ホイクエン</t>
    </rPh>
    <phoneticPr fontId="0"/>
  </si>
  <si>
    <t>スマイスセレソン海浜保育園</t>
    <rPh sb="8" eb="13">
      <t>カイヒンホイクエン</t>
    </rPh>
    <phoneticPr fontId="0"/>
  </si>
  <si>
    <t>AIAI NURSERY 園生</t>
  </si>
  <si>
    <t>AIAI NURSERY 小仲台</t>
  </si>
  <si>
    <t>AIAI NURSERY 稲毛海岸</t>
  </si>
  <si>
    <t>マーレ幕張保育園</t>
    <rPh sb="3" eb="5">
      <t>マクハリ</t>
    </rPh>
    <rPh sb="5" eb="8">
      <t>ホイクエン</t>
    </rPh>
    <phoneticPr fontId="1"/>
  </si>
  <si>
    <t>マーレ幕張保育園</t>
    <rPh sb="3" eb="5">
      <t>マクハリ</t>
    </rPh>
    <rPh sb="5" eb="8">
      <t>ホイクエン</t>
    </rPh>
    <phoneticPr fontId="18"/>
  </si>
  <si>
    <t>オンジュソリール保育園　海浜幕張 Park East</t>
  </si>
  <si>
    <t>かえで保育園幕張町5丁目</t>
    <rPh sb="8" eb="9">
      <t>マチ</t>
    </rPh>
    <phoneticPr fontId="4"/>
  </si>
  <si>
    <t>かえで保育園幕張町5丁目</t>
    <rPh sb="8" eb="9">
      <t>マチ</t>
    </rPh>
    <phoneticPr fontId="1"/>
  </si>
  <si>
    <t>AIAI NURSERY 海浜幕張駅前</t>
  </si>
  <si>
    <t>クニナほんだ保育園</t>
  </si>
  <si>
    <t>リトルガーデンインターナショナルおゆみ野保育園</t>
  </si>
  <si>
    <t>まことしんめい保育園</t>
    <rPh sb="7" eb="9">
      <t>ホイク</t>
    </rPh>
    <rPh sb="9" eb="10">
      <t>エン</t>
    </rPh>
    <phoneticPr fontId="1"/>
  </si>
  <si>
    <t>まことしんめい保育園</t>
    <rPh sb="7" eb="9">
      <t>ホイク</t>
    </rPh>
    <rPh sb="9" eb="10">
      <t>エン</t>
    </rPh>
    <phoneticPr fontId="18"/>
  </si>
  <si>
    <t>作草部保育園</t>
    <rPh sb="0" eb="3">
      <t>サクサベ</t>
    </rPh>
    <phoneticPr fontId="1"/>
  </si>
  <si>
    <t>山王保育園</t>
    <rPh sb="0" eb="2">
      <t>サンノウ</t>
    </rPh>
    <rPh sb="2" eb="5">
      <t>ホイクエン</t>
    </rPh>
    <phoneticPr fontId="4"/>
  </si>
  <si>
    <t>チャイルド・ガーデン保育園</t>
    <rPh sb="10" eb="13">
      <t>ホイクエン</t>
    </rPh>
    <phoneticPr fontId="4"/>
  </si>
  <si>
    <t>グレース保育園</t>
    <rPh sb="4" eb="7">
      <t>ホイクエン</t>
    </rPh>
    <phoneticPr fontId="4"/>
  </si>
  <si>
    <t>みらい保育園</t>
    <rPh sb="3" eb="6">
      <t>ホイクエン</t>
    </rPh>
    <phoneticPr fontId="4"/>
  </si>
  <si>
    <t>ひなたぼっこ保育園</t>
    <rPh sb="6" eb="9">
      <t>ホイクエン</t>
    </rPh>
    <phoneticPr fontId="4"/>
  </si>
  <si>
    <t>はまかぜ保育園</t>
    <rPh sb="4" eb="7">
      <t>ホイクエン</t>
    </rPh>
    <phoneticPr fontId="4"/>
  </si>
  <si>
    <t>キッズマーム保育園</t>
    <rPh sb="6" eb="9">
      <t>ホイクエン</t>
    </rPh>
    <phoneticPr fontId="4"/>
  </si>
  <si>
    <t>アスク海浜幕張保育園</t>
    <rPh sb="3" eb="5">
      <t>カイヒン</t>
    </rPh>
    <rPh sb="5" eb="7">
      <t>マクハリ</t>
    </rPh>
    <rPh sb="7" eb="10">
      <t>ホイクエン</t>
    </rPh>
    <phoneticPr fontId="4"/>
  </si>
  <si>
    <t>明徳浜野駅保育園</t>
    <rPh sb="0" eb="2">
      <t>メイトク</t>
    </rPh>
    <rPh sb="2" eb="4">
      <t>ハマノ</t>
    </rPh>
    <rPh sb="4" eb="5">
      <t>エキ</t>
    </rPh>
    <rPh sb="5" eb="8">
      <t>ホイクエン</t>
    </rPh>
    <phoneticPr fontId="4"/>
  </si>
  <si>
    <t>幕張いもっこ保育園</t>
    <rPh sb="0" eb="2">
      <t>マクハリ</t>
    </rPh>
    <rPh sb="6" eb="9">
      <t>ホイクエン</t>
    </rPh>
    <phoneticPr fontId="4"/>
  </si>
  <si>
    <t>稲毛すきっぷ保育園</t>
    <rPh sb="6" eb="9">
      <t>ホイクエン</t>
    </rPh>
    <phoneticPr fontId="4"/>
  </si>
  <si>
    <t>千葉聖心保育園</t>
    <rPh sb="0" eb="2">
      <t>チバ</t>
    </rPh>
    <rPh sb="2" eb="3">
      <t>ヒジリ</t>
    </rPh>
    <rPh sb="3" eb="4">
      <t>ココロ</t>
    </rPh>
    <rPh sb="4" eb="7">
      <t>ホイクエン</t>
    </rPh>
    <phoneticPr fontId="4"/>
  </si>
  <si>
    <t>真生保育園</t>
    <rPh sb="0" eb="1">
      <t>シン</t>
    </rPh>
    <rPh sb="1" eb="2">
      <t>ナマ</t>
    </rPh>
    <rPh sb="2" eb="5">
      <t>ホイクエン</t>
    </rPh>
    <phoneticPr fontId="4"/>
  </si>
  <si>
    <t>アップルナースリー検見川浜保育園</t>
    <rPh sb="9" eb="12">
      <t>ケミガワ</t>
    </rPh>
    <rPh sb="12" eb="13">
      <t>ハマ</t>
    </rPh>
    <rPh sb="13" eb="16">
      <t>ホイクエン</t>
    </rPh>
    <phoneticPr fontId="4"/>
  </si>
  <si>
    <t>いろは保育園</t>
    <rPh sb="3" eb="6">
      <t>ホイクエン</t>
    </rPh>
    <phoneticPr fontId="4"/>
  </si>
  <si>
    <t>稲毛ひだまり保育園</t>
    <rPh sb="0" eb="2">
      <t>イナゲ</t>
    </rPh>
    <rPh sb="6" eb="9">
      <t>ホイクエン</t>
    </rPh>
    <phoneticPr fontId="4"/>
  </si>
  <si>
    <t>ローゼンそが保育園</t>
    <rPh sb="6" eb="9">
      <t>ホイクエン</t>
    </rPh>
    <phoneticPr fontId="4"/>
  </si>
  <si>
    <t>Gakkenほいくえん おゆみ野</t>
    <rPh sb="15" eb="16">
      <t>ノ</t>
    </rPh>
    <phoneticPr fontId="4"/>
  </si>
  <si>
    <t>おゆみ野すきっぷ保育園</t>
    <rPh sb="3" eb="4">
      <t>ノ</t>
    </rPh>
    <rPh sb="8" eb="11">
      <t>ホイクエン</t>
    </rPh>
    <phoneticPr fontId="4"/>
  </si>
  <si>
    <t>たかし保育園稲毛海岸</t>
    <rPh sb="3" eb="6">
      <t>ホイクエン</t>
    </rPh>
    <rPh sb="6" eb="10">
      <t>イナゲカイガン</t>
    </rPh>
    <phoneticPr fontId="4"/>
  </si>
  <si>
    <t>幕張本郷きらきら保育園</t>
    <rPh sb="0" eb="4">
      <t>マクハリホンゴウ</t>
    </rPh>
    <rPh sb="8" eb="11">
      <t>ホイクエン</t>
    </rPh>
    <phoneticPr fontId="4"/>
  </si>
  <si>
    <t>NQZ81348</t>
  </si>
  <si>
    <t>あおぞら保育園</t>
    <rPh sb="4" eb="7">
      <t>ホイクエン</t>
    </rPh>
    <phoneticPr fontId="4"/>
  </si>
  <si>
    <t>スクルドエンジェル保育園幕張園</t>
    <rPh sb="9" eb="12">
      <t>ホイクエン</t>
    </rPh>
    <rPh sb="12" eb="14">
      <t>マクハリ</t>
    </rPh>
    <rPh sb="14" eb="15">
      <t>エン</t>
    </rPh>
    <phoneticPr fontId="64"/>
  </si>
  <si>
    <t>AIAI NURSERY　幕張</t>
    <rPh sb="13" eb="15">
      <t>マクハリ</t>
    </rPh>
    <phoneticPr fontId="4"/>
  </si>
  <si>
    <t>さくらんぼ保育園</t>
    <rPh sb="5" eb="8">
      <t>ホイクエン</t>
    </rPh>
    <phoneticPr fontId="4"/>
  </si>
  <si>
    <t>げんき保育園</t>
    <rPh sb="3" eb="6">
      <t>ホイクエン</t>
    </rPh>
    <phoneticPr fontId="4"/>
  </si>
  <si>
    <t>マミー＆ミーおゆみ野保育園</t>
    <rPh sb="9" eb="10">
      <t>ノ</t>
    </rPh>
    <rPh sb="10" eb="13">
      <t>ホイクエン</t>
    </rPh>
    <phoneticPr fontId="64"/>
  </si>
  <si>
    <t>寒川保育園</t>
    <rPh sb="0" eb="1">
      <t>サム</t>
    </rPh>
    <rPh sb="1" eb="2">
      <t>カワ</t>
    </rPh>
    <rPh sb="2" eb="5">
      <t>ホイクエン</t>
    </rPh>
    <phoneticPr fontId="64"/>
  </si>
  <si>
    <t>本千葉エンゼルホーム保育園</t>
    <rPh sb="0" eb="3">
      <t>ホンチバ</t>
    </rPh>
    <rPh sb="10" eb="13">
      <t>ホイクエン</t>
    </rPh>
    <phoneticPr fontId="4"/>
  </si>
  <si>
    <t>かるがも保育園　おゆみ野園</t>
    <rPh sb="4" eb="7">
      <t>ホイクエン</t>
    </rPh>
    <rPh sb="11" eb="12">
      <t>ノ</t>
    </rPh>
    <rPh sb="12" eb="13">
      <t>エン</t>
    </rPh>
    <phoneticPr fontId="4"/>
  </si>
  <si>
    <t>なのはな保育園</t>
    <rPh sb="4" eb="7">
      <t>ホイクエン</t>
    </rPh>
    <phoneticPr fontId="65"/>
  </si>
  <si>
    <t>ミルキーホーム都賀園</t>
    <rPh sb="7" eb="9">
      <t>ツガ</t>
    </rPh>
    <rPh sb="9" eb="10">
      <t>エン</t>
    </rPh>
    <phoneticPr fontId="65"/>
  </si>
  <si>
    <t>ぴょんぴょん保育園</t>
    <rPh sb="6" eb="9">
      <t>ホイクエン</t>
    </rPh>
    <phoneticPr fontId="65"/>
  </si>
  <si>
    <t>まほろばのお日さま保育園</t>
    <rPh sb="9" eb="12">
      <t>ホイクエン</t>
    </rPh>
    <phoneticPr fontId="65"/>
  </si>
  <si>
    <t>AIAI NURSERY　土気</t>
    <rPh sb="13" eb="15">
      <t>トケ</t>
    </rPh>
    <phoneticPr fontId="4"/>
  </si>
  <si>
    <t>キートスチャイルドケア新田町</t>
    <rPh sb="11" eb="14">
      <t>シンデンチョウ</t>
    </rPh>
    <phoneticPr fontId="4"/>
  </si>
  <si>
    <t>マミー＆ミー西都賀保育園</t>
    <rPh sb="6" eb="7">
      <t>ニシ</t>
    </rPh>
    <rPh sb="7" eb="9">
      <t>ツガ</t>
    </rPh>
    <rPh sb="9" eb="12">
      <t>ホイクエン</t>
    </rPh>
    <phoneticPr fontId="65"/>
  </si>
  <si>
    <t>幕張本郷すきっぷ保育園</t>
    <rPh sb="0" eb="4">
      <t>マクハリホンゴウ</t>
    </rPh>
    <rPh sb="8" eb="11">
      <t>ホイクエン</t>
    </rPh>
    <phoneticPr fontId="65"/>
  </si>
  <si>
    <t>若葉保育園</t>
    <rPh sb="0" eb="2">
      <t>ワカバ</t>
    </rPh>
    <rPh sb="2" eb="5">
      <t>ホイクエン</t>
    </rPh>
    <phoneticPr fontId="65"/>
  </si>
  <si>
    <t>花見川さくら学園</t>
  </si>
  <si>
    <t>検見川わくわく保育園</t>
    <rPh sb="0" eb="3">
      <t>ケミガワ</t>
    </rPh>
    <rPh sb="7" eb="9">
      <t>ホイク</t>
    </rPh>
    <rPh sb="9" eb="10">
      <t>エン</t>
    </rPh>
    <phoneticPr fontId="4"/>
  </si>
  <si>
    <t>植草学園千葉駅保育園</t>
    <rPh sb="0" eb="2">
      <t>ウエクサ</t>
    </rPh>
    <rPh sb="2" eb="4">
      <t>ガクエン</t>
    </rPh>
    <rPh sb="4" eb="7">
      <t>チバエキ</t>
    </rPh>
    <rPh sb="7" eb="10">
      <t>ホイクエン</t>
    </rPh>
    <phoneticPr fontId="1"/>
  </si>
  <si>
    <t>キートスチャイルドケア幕張本郷</t>
    <rPh sb="11" eb="13">
      <t>マクハリ</t>
    </rPh>
    <rPh sb="13" eb="15">
      <t>ホンゴウ</t>
    </rPh>
    <phoneticPr fontId="1"/>
  </si>
  <si>
    <t>京進のほいくえんＨＯＰＰＡ幕張町5丁目</t>
    <rPh sb="0" eb="2">
      <t>キョウシン</t>
    </rPh>
    <rPh sb="13" eb="15">
      <t>マクハリ</t>
    </rPh>
    <rPh sb="15" eb="16">
      <t>マチ</t>
    </rPh>
    <rPh sb="17" eb="19">
      <t>チョウメ</t>
    </rPh>
    <phoneticPr fontId="1"/>
  </si>
  <si>
    <t>京進のほいくえんＨＯＰＰＡ幕張本郷駅前</t>
    <rPh sb="0" eb="2">
      <t>キョウシン</t>
    </rPh>
    <rPh sb="13" eb="15">
      <t>マクハリ</t>
    </rPh>
    <rPh sb="15" eb="17">
      <t>ホンゴウ</t>
    </rPh>
    <rPh sb="17" eb="19">
      <t>エキマエ</t>
    </rPh>
    <phoneticPr fontId="1"/>
  </si>
  <si>
    <t>千葉検見川雲母保育園</t>
    <rPh sb="0" eb="2">
      <t>チバ</t>
    </rPh>
    <rPh sb="2" eb="5">
      <t>ケミガワ</t>
    </rPh>
    <rPh sb="5" eb="7">
      <t>キララ</t>
    </rPh>
    <rPh sb="7" eb="10">
      <t>ホイクエン</t>
    </rPh>
    <phoneticPr fontId="1"/>
  </si>
  <si>
    <t>かえで保育園幕張本郷</t>
    <rPh sb="3" eb="6">
      <t>ホイクエン</t>
    </rPh>
    <rPh sb="6" eb="8">
      <t>マクハリ</t>
    </rPh>
    <rPh sb="8" eb="10">
      <t>ホンゴウ</t>
    </rPh>
    <phoneticPr fontId="1"/>
  </si>
  <si>
    <t>すまいるキャンディ保育園</t>
    <rPh sb="9" eb="11">
      <t>ホイク</t>
    </rPh>
    <rPh sb="11" eb="12">
      <t>エン</t>
    </rPh>
    <phoneticPr fontId="1"/>
  </si>
  <si>
    <t>稲毛キッズマーム保育園</t>
    <rPh sb="0" eb="2">
      <t>イナゲ</t>
    </rPh>
    <rPh sb="8" eb="11">
      <t>ホイクエン</t>
    </rPh>
    <phoneticPr fontId="1"/>
  </si>
  <si>
    <t>キートスチャイルドケア園生町</t>
    <rPh sb="11" eb="12">
      <t>ソノ</t>
    </rPh>
    <rPh sb="12" eb="13">
      <t>イ</t>
    </rPh>
    <rPh sb="13" eb="14">
      <t>マチ</t>
    </rPh>
    <phoneticPr fontId="1"/>
  </si>
  <si>
    <t>千葉稲毛雲母保育園</t>
    <rPh sb="0" eb="2">
      <t>チバ</t>
    </rPh>
    <rPh sb="2" eb="4">
      <t>イナゲ</t>
    </rPh>
    <rPh sb="4" eb="6">
      <t>キララ</t>
    </rPh>
    <rPh sb="6" eb="9">
      <t>ホイクエン</t>
    </rPh>
    <phoneticPr fontId="1"/>
  </si>
  <si>
    <t>ぽかぽか保育園おてんとさん</t>
    <rPh sb="4" eb="6">
      <t>ホイク</t>
    </rPh>
    <rPh sb="6" eb="7">
      <t>エン</t>
    </rPh>
    <phoneticPr fontId="1"/>
  </si>
  <si>
    <t>大森保育園</t>
    <rPh sb="0" eb="2">
      <t>オオモリ</t>
    </rPh>
    <rPh sb="2" eb="5">
      <t>ホイクエン</t>
    </rPh>
    <phoneticPr fontId="18"/>
  </si>
  <si>
    <t>東千葉雲母保育園</t>
    <rPh sb="0" eb="1">
      <t>ヒガシ</t>
    </rPh>
    <rPh sb="1" eb="3">
      <t>チバ</t>
    </rPh>
    <rPh sb="3" eb="5">
      <t>キララ</t>
    </rPh>
    <rPh sb="5" eb="8">
      <t>ホイクエン</t>
    </rPh>
    <phoneticPr fontId="18"/>
  </si>
  <si>
    <t>レイモンド汐見丘保育園</t>
    <rPh sb="5" eb="7">
      <t>シオミ</t>
    </rPh>
    <rPh sb="7" eb="8">
      <t>オカ</t>
    </rPh>
    <rPh sb="8" eb="11">
      <t>ホイクエン</t>
    </rPh>
    <phoneticPr fontId="18"/>
  </si>
  <si>
    <t>かえで保育園幕張本郷６丁目</t>
    <rPh sb="3" eb="10">
      <t>ホイクエンマクハリホンゴウ</t>
    </rPh>
    <rPh sb="11" eb="13">
      <t>チョウメ</t>
    </rPh>
    <phoneticPr fontId="18"/>
  </si>
  <si>
    <t>作草部アーク保育園</t>
    <rPh sb="0" eb="3">
      <t>サクサベ</t>
    </rPh>
    <rPh sb="6" eb="9">
      <t>ホイクエン</t>
    </rPh>
    <phoneticPr fontId="18"/>
  </si>
  <si>
    <t>ししの子保育園　小中台町</t>
    <rPh sb="3" eb="4">
      <t>コ</t>
    </rPh>
    <rPh sb="4" eb="7">
      <t>ホイクエン</t>
    </rPh>
    <rPh sb="8" eb="12">
      <t>コナカダイチョウ</t>
    </rPh>
    <phoneticPr fontId="18"/>
  </si>
  <si>
    <t>認可保育園　みどりまち</t>
    <rPh sb="0" eb="2">
      <t>ニンカ</t>
    </rPh>
    <rPh sb="2" eb="5">
      <t>ホイクエン</t>
    </rPh>
    <phoneticPr fontId="18"/>
  </si>
  <si>
    <t>キートスチャイルドケア桜木</t>
    <rPh sb="11" eb="13">
      <t>サクラギ</t>
    </rPh>
    <phoneticPr fontId="18"/>
  </si>
  <si>
    <t>小倉台　いろは保育園</t>
    <rPh sb="0" eb="3">
      <t>オグラダイ</t>
    </rPh>
    <rPh sb="7" eb="10">
      <t>ホイクエン</t>
    </rPh>
    <phoneticPr fontId="18"/>
  </si>
  <si>
    <t>つぐみ保育園</t>
    <rPh sb="3" eb="6">
      <t>ホイクエン</t>
    </rPh>
    <phoneticPr fontId="18"/>
  </si>
  <si>
    <t>みつばち保育園　若葉</t>
    <rPh sb="4" eb="7">
      <t>ホイクエン</t>
    </rPh>
    <rPh sb="8" eb="10">
      <t>ワカバ</t>
    </rPh>
    <phoneticPr fontId="18"/>
  </si>
  <si>
    <t>キートスチャイルドケアおゆみ野南</t>
    <rPh sb="14" eb="15">
      <t>ノ</t>
    </rPh>
    <rPh sb="15" eb="16">
      <t>ミナミ</t>
    </rPh>
    <phoneticPr fontId="18"/>
  </si>
  <si>
    <t>京進のほいくえん　HOPPA幕張ベイパーク</t>
    <rPh sb="0" eb="2">
      <t>キョウシン</t>
    </rPh>
    <rPh sb="14" eb="16">
      <t>マクハリ</t>
    </rPh>
    <phoneticPr fontId="18"/>
  </si>
  <si>
    <t>AIAI NURSERY　あすみが丘</t>
    <rPh sb="17" eb="18">
      <t>オカ</t>
    </rPh>
    <phoneticPr fontId="1"/>
  </si>
  <si>
    <t>K's garden蘇我保育園</t>
    <rPh sb="10" eb="12">
      <t>ソガ</t>
    </rPh>
    <rPh sb="12" eb="15">
      <t>ホイクエン</t>
    </rPh>
    <phoneticPr fontId="18"/>
  </si>
  <si>
    <t>子どものまきば保育園</t>
    <rPh sb="0" eb="1">
      <t>コ</t>
    </rPh>
    <rPh sb="7" eb="10">
      <t>ホイクエン</t>
    </rPh>
    <phoneticPr fontId="1"/>
  </si>
  <si>
    <t>ほしのこ保育園</t>
    <rPh sb="4" eb="7">
      <t>ホイクエン</t>
    </rPh>
    <phoneticPr fontId="1"/>
  </si>
  <si>
    <t>椿森保育園</t>
    <rPh sb="0" eb="2">
      <t>ツバキモリ</t>
    </rPh>
    <rPh sb="2" eb="5">
      <t>ホイクエン</t>
    </rPh>
    <phoneticPr fontId="1"/>
  </si>
  <si>
    <t>アンファンジュール保育園弁天</t>
    <rPh sb="9" eb="12">
      <t>ホイクエン</t>
    </rPh>
    <rPh sb="12" eb="14">
      <t>ベンテン</t>
    </rPh>
    <phoneticPr fontId="1"/>
  </si>
  <si>
    <t>かえで保育園まくはり</t>
    <rPh sb="3" eb="6">
      <t>ホイクエン</t>
    </rPh>
    <phoneticPr fontId="1"/>
  </si>
  <si>
    <t>かえで保育園はなぞの</t>
    <rPh sb="3" eb="6">
      <t>ホイクエン</t>
    </rPh>
    <phoneticPr fontId="1"/>
  </si>
  <si>
    <t>アストロベースキャンプ保育園</t>
    <rPh sb="11" eb="14">
      <t>ホイクエン</t>
    </rPh>
    <phoneticPr fontId="1"/>
  </si>
  <si>
    <t>かるがも保育園　鎌取園</t>
    <rPh sb="4" eb="7">
      <t>ホイクエン</t>
    </rPh>
    <rPh sb="8" eb="10">
      <t>カマトリ</t>
    </rPh>
    <rPh sb="10" eb="11">
      <t>エン</t>
    </rPh>
    <phoneticPr fontId="1"/>
  </si>
  <si>
    <t>クニナたかだの森保育園</t>
    <rPh sb="7" eb="8">
      <t>モリ</t>
    </rPh>
    <rPh sb="8" eb="11">
      <t>ホイクエン</t>
    </rPh>
    <phoneticPr fontId="1"/>
  </si>
  <si>
    <t>京進のほいくえんHOPPAガーデンビュー千葉駅前</t>
    <rPh sb="0" eb="2">
      <t>キョウシン</t>
    </rPh>
    <rPh sb="20" eb="23">
      <t>チバエキ</t>
    </rPh>
    <rPh sb="23" eb="24">
      <t>マエ</t>
    </rPh>
    <phoneticPr fontId="1"/>
  </si>
  <si>
    <t>希望の子保育園</t>
    <rPh sb="0" eb="2">
      <t>キボウ</t>
    </rPh>
    <rPh sb="3" eb="4">
      <t>コ</t>
    </rPh>
    <rPh sb="4" eb="7">
      <t>ホイクエン</t>
    </rPh>
    <phoneticPr fontId="1"/>
  </si>
  <si>
    <t>そがチャイルドハウス保育園</t>
    <rPh sb="10" eb="13">
      <t>ホイクエン</t>
    </rPh>
    <phoneticPr fontId="1"/>
  </si>
  <si>
    <t>XMU33064</t>
  </si>
  <si>
    <t>オーチャード・キッズ稲毛海岸保育園第二</t>
    <rPh sb="10" eb="14">
      <t>イナゲカイガン</t>
    </rPh>
    <rPh sb="14" eb="16">
      <t>ホイク</t>
    </rPh>
    <rPh sb="16" eb="17">
      <t>エン</t>
    </rPh>
    <rPh sb="17" eb="18">
      <t>ダイ</t>
    </rPh>
    <rPh sb="18" eb="19">
      <t>ニ</t>
    </rPh>
    <phoneticPr fontId="1"/>
  </si>
  <si>
    <t>QJC24861</t>
  </si>
  <si>
    <t>もりのなかま保育園おゆみ野園サイエンス＋</t>
    <rPh sb="6" eb="9">
      <t>ホイクエン</t>
    </rPh>
    <rPh sb="12" eb="13">
      <t>ノ</t>
    </rPh>
    <rPh sb="13" eb="14">
      <t>エン</t>
    </rPh>
    <phoneticPr fontId="1"/>
  </si>
  <si>
    <t>AIAI NURSERY 園生</t>
    <rPh sb="13" eb="15">
      <t>ソンノウ</t>
    </rPh>
    <phoneticPr fontId="4"/>
  </si>
  <si>
    <t>AIAI NURSERY 園生</t>
    <rPh sb="13" eb="15">
      <t>ソンノウ</t>
    </rPh>
    <phoneticPr fontId="1"/>
  </si>
  <si>
    <t>AMF55601</t>
  </si>
  <si>
    <t>AIAI NURSERY 小仲台</t>
    <rPh sb="13" eb="16">
      <t>コナカダイ</t>
    </rPh>
    <phoneticPr fontId="4"/>
  </si>
  <si>
    <t>AIAI NURSERY 小仲台</t>
    <rPh sb="13" eb="16">
      <t>コナカダイ</t>
    </rPh>
    <phoneticPr fontId="1"/>
  </si>
  <si>
    <t>JZK97887</t>
  </si>
  <si>
    <t>AIAI NURSERY 稲毛海岸</t>
    <rPh sb="13" eb="17">
      <t>イナゲカイガン</t>
    </rPh>
    <phoneticPr fontId="4"/>
  </si>
  <si>
    <t>AIAI NURSERY 稲毛海岸</t>
    <rPh sb="13" eb="17">
      <t>イナゲカイガン</t>
    </rPh>
    <phoneticPr fontId="1"/>
  </si>
  <si>
    <t>UPB11909</t>
  </si>
  <si>
    <t>BDD73576</t>
  </si>
  <si>
    <t>KPT42677</t>
  </si>
  <si>
    <t>OMA22194</t>
  </si>
  <si>
    <t>GBD57142</t>
  </si>
  <si>
    <t>FHV98606</t>
  </si>
  <si>
    <t>ZBZ60974</t>
  </si>
  <si>
    <t>YAL10339</t>
  </si>
  <si>
    <t>幼保連携型認定こども園　幕張海浜こども園</t>
    <rPh sb="19" eb="20">
      <t>エン</t>
    </rPh>
    <phoneticPr fontId="1"/>
  </si>
  <si>
    <t>幼保連携型認定こども園　植草学園大学附属弁天こども園</t>
    <phoneticPr fontId="4"/>
  </si>
  <si>
    <t>認定こども園　千葉明徳短期大学附属幼稚園</t>
    <rPh sb="7" eb="9">
      <t>チバ</t>
    </rPh>
    <rPh sb="9" eb="11">
      <t>メイトク</t>
    </rPh>
    <rPh sb="11" eb="13">
      <t>タンキ</t>
    </rPh>
    <rPh sb="13" eb="15">
      <t>ダイガク</t>
    </rPh>
    <rPh sb="15" eb="17">
      <t>フゾク</t>
    </rPh>
    <rPh sb="17" eb="20">
      <t>ヨウチエン</t>
    </rPh>
    <phoneticPr fontId="1"/>
  </si>
  <si>
    <t>認定こども園　登戸幼稚園</t>
    <rPh sb="7" eb="9">
      <t>ノブト</t>
    </rPh>
    <rPh sb="9" eb="12">
      <t>ヨウチエン</t>
    </rPh>
    <phoneticPr fontId="1"/>
  </si>
  <si>
    <t>認定こども園　さつきが丘幼稚園</t>
    <rPh sb="11" eb="12">
      <t>オカ</t>
    </rPh>
    <rPh sb="12" eb="15">
      <t>ヨウチエン</t>
    </rPh>
    <phoneticPr fontId="1"/>
  </si>
  <si>
    <t>認定こども園　まこと第三幼稚園</t>
    <rPh sb="10" eb="11">
      <t>ダイ</t>
    </rPh>
    <rPh sb="11" eb="12">
      <t>サン</t>
    </rPh>
    <rPh sb="12" eb="15">
      <t>ヨウチエン</t>
    </rPh>
    <phoneticPr fontId="1"/>
  </si>
  <si>
    <t>認定こども園　稲毛すみれ幼稚園</t>
    <rPh sb="7" eb="9">
      <t>イナゲ</t>
    </rPh>
    <rPh sb="12" eb="15">
      <t>ヨウチエン</t>
    </rPh>
    <phoneticPr fontId="1"/>
  </si>
  <si>
    <t>認定こども園　かしの木学園　かしの木園</t>
    <rPh sb="0" eb="2">
      <t>ニンテイ</t>
    </rPh>
    <rPh sb="5" eb="6">
      <t>エン</t>
    </rPh>
    <rPh sb="10" eb="11">
      <t>キ</t>
    </rPh>
    <rPh sb="11" eb="13">
      <t>ガクエン</t>
    </rPh>
    <rPh sb="17" eb="18">
      <t>キ</t>
    </rPh>
    <rPh sb="18" eb="19">
      <t>エン</t>
    </rPh>
    <phoneticPr fontId="4"/>
  </si>
  <si>
    <t>認定こども園　松ヶ丘幼稚園</t>
    <rPh sb="0" eb="2">
      <t>ニンテイ</t>
    </rPh>
    <phoneticPr fontId="18"/>
  </si>
  <si>
    <t>認定こども園　山王幼稚園</t>
    <rPh sb="0" eb="6">
      <t>ニ</t>
    </rPh>
    <rPh sb="7" eb="9">
      <t>サンノウ</t>
    </rPh>
    <rPh sb="9" eb="12">
      <t>ヨウチエン</t>
    </rPh>
    <phoneticPr fontId="18"/>
  </si>
  <si>
    <t>認定こども園　土岐幼稚園</t>
    <rPh sb="0" eb="6">
      <t>ニ</t>
    </rPh>
    <rPh sb="7" eb="9">
      <t>トキ</t>
    </rPh>
    <rPh sb="9" eb="12">
      <t>ヨウチエン</t>
    </rPh>
    <phoneticPr fontId="18"/>
  </si>
  <si>
    <t>認定こども園　鏡戸幼稚園</t>
    <rPh sb="0" eb="6">
      <t>ニ</t>
    </rPh>
    <rPh sb="7" eb="8">
      <t>カガミ</t>
    </rPh>
    <rPh sb="8" eb="9">
      <t>ト</t>
    </rPh>
    <rPh sb="9" eb="12">
      <t>ヨウチエン</t>
    </rPh>
    <phoneticPr fontId="18"/>
  </si>
  <si>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8"/>
  </si>
  <si>
    <t>認定こども園　まこと第二幼稚園</t>
    <rPh sb="0" eb="2">
      <t>ニンテイ</t>
    </rPh>
    <rPh sb="5" eb="6">
      <t>エン</t>
    </rPh>
    <rPh sb="10" eb="12">
      <t>ダイニ</t>
    </rPh>
    <rPh sb="12" eb="15">
      <t>ヨウチエン</t>
    </rPh>
    <phoneticPr fontId="1"/>
  </si>
  <si>
    <t>認定こども園　花見川ちぐさ幼稚園</t>
    <rPh sb="0" eb="2">
      <t>ニンテイ</t>
    </rPh>
    <rPh sb="5" eb="6">
      <t>エン</t>
    </rPh>
    <rPh sb="7" eb="10">
      <t>ハナミガワ</t>
    </rPh>
    <rPh sb="13" eb="16">
      <t>ヨウチエン</t>
    </rPh>
    <phoneticPr fontId="1"/>
  </si>
  <si>
    <t>認定こども園　明徳土気こども園</t>
    <rPh sb="0" eb="2">
      <t>ニンテイ</t>
    </rPh>
    <rPh sb="5" eb="6">
      <t>エン</t>
    </rPh>
    <rPh sb="7" eb="9">
      <t>メイトク</t>
    </rPh>
    <rPh sb="9" eb="11">
      <t>トケ</t>
    </rPh>
    <rPh sb="14" eb="15">
      <t>エン</t>
    </rPh>
    <phoneticPr fontId="1"/>
  </si>
  <si>
    <t>学校法人信愛学園　認定こども園のぞみ幼稚園</t>
    <phoneticPr fontId="1"/>
  </si>
  <si>
    <t>学校法人信愛学園　認定こども園へいわ幼稚園</t>
    <phoneticPr fontId="1"/>
  </si>
  <si>
    <t>幼保連携型認定こども園　ふたば保育園</t>
    <rPh sb="0" eb="2">
      <t>ヨウホ</t>
    </rPh>
    <rPh sb="2" eb="4">
      <t>レンケイ</t>
    </rPh>
    <rPh sb="4" eb="5">
      <t>ガタ</t>
    </rPh>
    <rPh sb="5" eb="7">
      <t>ニンテイ</t>
    </rPh>
    <rPh sb="10" eb="11">
      <t>エン</t>
    </rPh>
    <rPh sb="15" eb="18">
      <t>ホイクエン</t>
    </rPh>
    <phoneticPr fontId="1"/>
  </si>
  <si>
    <t>認定こども園　おゆみ野南幼稚園</t>
    <rPh sb="0" eb="2">
      <t>ニンテイ</t>
    </rPh>
    <rPh sb="5" eb="6">
      <t>エン</t>
    </rPh>
    <rPh sb="10" eb="11">
      <t>ノ</t>
    </rPh>
    <rPh sb="11" eb="12">
      <t>ミナミ</t>
    </rPh>
    <rPh sb="12" eb="15">
      <t>ヨウチエン</t>
    </rPh>
    <phoneticPr fontId="1"/>
  </si>
  <si>
    <t>3220020</t>
  </si>
  <si>
    <t>UTJ98683</t>
  </si>
  <si>
    <t>3220021</t>
  </si>
  <si>
    <t>RZG77303</t>
  </si>
  <si>
    <t>3220022</t>
  </si>
  <si>
    <t>KDX51954</t>
  </si>
  <si>
    <t>3220023</t>
  </si>
  <si>
    <t>WXL34767</t>
  </si>
  <si>
    <t>3220024</t>
  </si>
  <si>
    <t>AZG12417</t>
  </si>
  <si>
    <t>由田学園千葉幼稚園</t>
    <rPh sb="0" eb="1">
      <t>ユウ</t>
    </rPh>
    <rPh sb="1" eb="2">
      <t>デン</t>
    </rPh>
    <rPh sb="2" eb="4">
      <t>ガクエン</t>
    </rPh>
    <rPh sb="4" eb="6">
      <t>チバ</t>
    </rPh>
    <rPh sb="6" eb="9">
      <t>ヨウチエン</t>
    </rPh>
    <phoneticPr fontId="4"/>
  </si>
  <si>
    <t>羔幼稚園</t>
    <rPh sb="0" eb="1">
      <t>コヒツジ</t>
    </rPh>
    <rPh sb="1" eb="4">
      <t>ヨウチエン</t>
    </rPh>
    <phoneticPr fontId="4"/>
  </si>
  <si>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4"/>
  </si>
  <si>
    <t>愛隣幼稚園</t>
    <rPh sb="0" eb="2">
      <t>アイリン</t>
    </rPh>
    <rPh sb="2" eb="5">
      <t>ヨウチエン</t>
    </rPh>
    <phoneticPr fontId="18"/>
  </si>
  <si>
    <t>曉幼稚園</t>
    <rPh sb="0" eb="1">
      <t>アカツキ</t>
    </rPh>
    <phoneticPr fontId="1"/>
  </si>
  <si>
    <t>若松台幼稚園</t>
  </si>
  <si>
    <t>めぐみ幼稚園</t>
  </si>
  <si>
    <t>ITU12150</t>
  </si>
  <si>
    <t>VLO63517</t>
  </si>
  <si>
    <t>BJY14475</t>
  </si>
  <si>
    <t>DYA56128</t>
  </si>
  <si>
    <t>TBL26256</t>
  </si>
  <si>
    <t>GPN82662</t>
  </si>
  <si>
    <t>チャコ稲毛園</t>
  </si>
  <si>
    <t>星のおうち幕張</t>
    <phoneticPr fontId="1"/>
  </si>
  <si>
    <t>キッズスペース・ウィーピー幕張本郷</t>
    <rPh sb="13" eb="15">
      <t>マクハリ</t>
    </rPh>
    <rPh sb="15" eb="17">
      <t>ホンゴウ</t>
    </rPh>
    <phoneticPr fontId="4"/>
  </si>
  <si>
    <t>ハニーキッズ草野園</t>
    <phoneticPr fontId="4"/>
  </si>
  <si>
    <t>スクルドエンジェル検見川浜園</t>
    <phoneticPr fontId="4"/>
  </si>
  <si>
    <t>キートスチャイルドケア新千葉</t>
    <rPh sb="11" eb="14">
      <t>シンチバ</t>
    </rPh>
    <phoneticPr fontId="4"/>
  </si>
  <si>
    <t>稲毛ふわり保育室</t>
    <rPh sb="0" eb="2">
      <t>イナゲ</t>
    </rPh>
    <rPh sb="5" eb="8">
      <t>ホイクシツ</t>
    </rPh>
    <phoneticPr fontId="4"/>
  </si>
  <si>
    <t>ちいさなおうち　ふたば</t>
    <phoneticPr fontId="4"/>
  </si>
  <si>
    <t>梅乃園幼稚園附属０・１・２ﾅｰｻﾘｰ</t>
    <phoneticPr fontId="1"/>
  </si>
  <si>
    <t>Kids Resort CHIBADERA</t>
    <phoneticPr fontId="1"/>
  </si>
  <si>
    <t>蘇我うらら保育室</t>
    <phoneticPr fontId="1"/>
  </si>
  <si>
    <t>キッズフィールド幕張みなみ園</t>
    <phoneticPr fontId="1"/>
  </si>
  <si>
    <t>てぃだまちキッズ新検見川駅前</t>
    <phoneticPr fontId="1"/>
  </si>
  <si>
    <t>星のおうち幕張北</t>
    <rPh sb="0" eb="1">
      <t>ホシ</t>
    </rPh>
    <rPh sb="5" eb="7">
      <t>マクハリ</t>
    </rPh>
    <rPh sb="7" eb="8">
      <t>キタ</t>
    </rPh>
    <phoneticPr fontId="1"/>
  </si>
  <si>
    <t>幕張本郷なないろ保育室</t>
    <phoneticPr fontId="1"/>
  </si>
  <si>
    <t>幕張本郷ひだまり園</t>
    <phoneticPr fontId="1"/>
  </si>
  <si>
    <t>ウィズダムアリス園</t>
    <phoneticPr fontId="1"/>
  </si>
  <si>
    <t>オーチャード・キッズ稲毛海岸園</t>
    <phoneticPr fontId="1"/>
  </si>
  <si>
    <t>かるがも蘇我園</t>
    <phoneticPr fontId="1"/>
  </si>
  <si>
    <t>チャイルドケアセンター プレイディア</t>
    <phoneticPr fontId="1"/>
  </si>
  <si>
    <t>ほのぼのくるみのおうち</t>
    <phoneticPr fontId="1"/>
  </si>
  <si>
    <t>新検見川駅前キッズルーム</t>
    <phoneticPr fontId="1"/>
  </si>
  <si>
    <t>植草学園　このはの家</t>
    <rPh sb="0" eb="4">
      <t>ウエクサガクエン</t>
    </rPh>
    <rPh sb="9" eb="10">
      <t>イエ</t>
    </rPh>
    <phoneticPr fontId="18"/>
  </si>
  <si>
    <t>キッズルーム蘇我わかば</t>
    <rPh sb="6" eb="8">
      <t>ソガ</t>
    </rPh>
    <phoneticPr fontId="18"/>
  </si>
  <si>
    <t>サンライズキッズ 都賀園</t>
    <rPh sb="9" eb="11">
      <t>ツガ</t>
    </rPh>
    <rPh sb="11" eb="12">
      <t>エン</t>
    </rPh>
    <phoneticPr fontId="18"/>
  </si>
  <si>
    <t>都賀サンフラワー保育室</t>
    <rPh sb="0" eb="2">
      <t>ツガ</t>
    </rPh>
    <rPh sb="8" eb="11">
      <t>ホイクシツ</t>
    </rPh>
    <phoneticPr fontId="18"/>
  </si>
  <si>
    <t>新検見川駅北口キッズランド</t>
    <rPh sb="5" eb="7">
      <t>キタグチ</t>
    </rPh>
    <phoneticPr fontId="1"/>
  </si>
  <si>
    <t>ほしぞらの丘</t>
    <rPh sb="5" eb="6">
      <t>オカ</t>
    </rPh>
    <phoneticPr fontId="1"/>
  </si>
  <si>
    <t>チューリップのおうちえん</t>
    <rPh sb="0" eb="12">
      <t>ソガエン</t>
    </rPh>
    <phoneticPr fontId="1"/>
  </si>
  <si>
    <t>スマイスセレソン検見川浜園</t>
    <rPh sb="8" eb="13">
      <t>ケミガワハマエン</t>
    </rPh>
    <phoneticPr fontId="35"/>
  </si>
  <si>
    <t>JXH67144</t>
  </si>
  <si>
    <t>千葉南病院クニナ保育園</t>
    <rPh sb="0" eb="2">
      <t>チバ</t>
    </rPh>
    <rPh sb="2" eb="3">
      <t>ミナミ</t>
    </rPh>
    <rPh sb="3" eb="5">
      <t>ビョウイン</t>
    </rPh>
    <rPh sb="8" eb="11">
      <t>ホイクエン</t>
    </rPh>
    <phoneticPr fontId="64"/>
  </si>
  <si>
    <t>保育室リリー</t>
    <rPh sb="0" eb="3">
      <t>ホイクシツ</t>
    </rPh>
    <phoneticPr fontId="1"/>
  </si>
  <si>
    <t>事業所内保育所ぱすてる</t>
    <rPh sb="0" eb="7">
      <t>ジギョウショナイホイクショ</t>
    </rPh>
    <phoneticPr fontId="18"/>
  </si>
  <si>
    <t>学校法人宇野学園みなみちゃんタック</t>
    <rPh sb="0" eb="8">
      <t>ガッコウホウジンウノガクエン</t>
    </rPh>
    <phoneticPr fontId="18"/>
  </si>
  <si>
    <t>ぶれあ保育園・稲毛</t>
    <rPh sb="3" eb="6">
      <t>ホイクエン</t>
    </rPh>
    <rPh sb="7" eb="9">
      <t>イナゲ</t>
    </rPh>
    <phoneticPr fontId="4"/>
  </si>
  <si>
    <t>ぶれあ保育園・稲毛</t>
    <rPh sb="3" eb="6">
      <t>ホイクエン</t>
    </rPh>
    <rPh sb="7" eb="9">
      <t>イナゲ</t>
    </rPh>
    <phoneticPr fontId="1"/>
  </si>
  <si>
    <t>HQD61238</t>
  </si>
  <si>
    <t>ぶれあ保育園・稲毛東</t>
    <rPh sb="3" eb="6">
      <t>ホイクエン</t>
    </rPh>
    <rPh sb="7" eb="9">
      <t>イナゲ</t>
    </rPh>
    <rPh sb="9" eb="10">
      <t>ヒガシ</t>
    </rPh>
    <phoneticPr fontId="4"/>
  </si>
  <si>
    <t>ぶれあ保育園・稲毛東</t>
    <rPh sb="3" eb="6">
      <t>ホイクエン</t>
    </rPh>
    <rPh sb="7" eb="9">
      <t>イナゲ</t>
    </rPh>
    <rPh sb="9" eb="10">
      <t>ヒガシ</t>
    </rPh>
    <phoneticPr fontId="1"/>
  </si>
  <si>
    <t>MXI30033</t>
  </si>
  <si>
    <t>ぶれあ保育園・東千葉</t>
    <rPh sb="3" eb="6">
      <t>ホイクエン</t>
    </rPh>
    <rPh sb="7" eb="10">
      <t>ヒガシチバ</t>
    </rPh>
    <phoneticPr fontId="4"/>
  </si>
  <si>
    <t>ぶれあ保育園・東千葉</t>
    <rPh sb="3" eb="6">
      <t>ホイクエン</t>
    </rPh>
    <rPh sb="7" eb="10">
      <t>ヒガシチバ</t>
    </rPh>
    <phoneticPr fontId="1"/>
  </si>
  <si>
    <t>UVU43881</t>
  </si>
  <si>
    <t>QMC98414</t>
  </si>
  <si>
    <t>YRP56222</t>
  </si>
  <si>
    <t>保育ハウスひよこ</t>
    <rPh sb="0" eb="2">
      <t>ホイク</t>
    </rPh>
    <phoneticPr fontId="4"/>
  </si>
  <si>
    <t>保育ハウスひよこ</t>
    <rPh sb="0" eb="2">
      <t>ホイク</t>
    </rPh>
    <phoneticPr fontId="1"/>
  </si>
  <si>
    <t>ダミー（消さないで）</t>
    <rPh sb="4" eb="5">
      <t>ケ</t>
    </rPh>
    <phoneticPr fontId="1"/>
  </si>
  <si>
    <t>代理人の有無</t>
    <rPh sb="0" eb="3">
      <t>ダイリニン</t>
    </rPh>
    <rPh sb="4" eb="6">
      <t>ウム</t>
    </rPh>
    <phoneticPr fontId="1"/>
  </si>
  <si>
    <t>〇</t>
  </si>
  <si>
    <t>認定こども園かしの木学園　カトライアキンダーガルテン</t>
    <rPh sb="0" eb="2">
      <t>ニンテイ</t>
    </rPh>
    <rPh sb="5" eb="6">
      <t>エン</t>
    </rPh>
    <rPh sb="9" eb="10">
      <t>キ</t>
    </rPh>
    <rPh sb="10" eb="12">
      <t>ガクエン</t>
    </rPh>
    <phoneticPr fontId="13"/>
  </si>
  <si>
    <t>幼保連携型認定こども園　チューリップこども園</t>
  </si>
  <si>
    <t>曉幼稚園</t>
    <rPh sb="0" eb="1">
      <t>アカツキ</t>
    </rPh>
    <rPh sb="1" eb="4">
      <t>ヨウチエン</t>
    </rPh>
    <phoneticPr fontId="3"/>
  </si>
  <si>
    <t>チャコ稲毛園</t>
    <rPh sb="3" eb="5">
      <t>イナゲ</t>
    </rPh>
    <rPh sb="5" eb="6">
      <t>エン</t>
    </rPh>
    <phoneticPr fontId="9"/>
  </si>
  <si>
    <t>キートスチャイルドケアみつわ台</t>
    <rPh sb="14" eb="15">
      <t>ダイ</t>
    </rPh>
    <phoneticPr fontId="12"/>
  </si>
  <si>
    <t>ﾆﾁｲｷｯｽﾞ千葉中央第一</t>
    <rPh sb="11" eb="13">
      <t>ダイイチ</t>
    </rPh>
    <phoneticPr fontId="8"/>
  </si>
  <si>
    <t>イオンゆめみらい保育園 幕張新都心</t>
    <rPh sb="8" eb="11">
      <t>ホイクエン</t>
    </rPh>
    <rPh sb="12" eb="14">
      <t>マクハリ</t>
    </rPh>
    <rPh sb="14" eb="17">
      <t>シントシン</t>
    </rPh>
    <phoneticPr fontId="11"/>
  </si>
  <si>
    <t>リストのCC列より値貼付（これが正）</t>
    <rPh sb="6" eb="7">
      <t>レツ</t>
    </rPh>
    <rPh sb="9" eb="10">
      <t>アタイ</t>
    </rPh>
    <rPh sb="10" eb="12">
      <t>ハリツケ</t>
    </rPh>
    <rPh sb="16" eb="17">
      <t>セイ</t>
    </rPh>
    <phoneticPr fontId="1"/>
  </si>
  <si>
    <t>チェック→２はC列の園名をWに修正</t>
    <rPh sb="8" eb="9">
      <t>レツ</t>
    </rPh>
    <rPh sb="10" eb="12">
      <t>エンメイ</t>
    </rPh>
    <rPh sb="15" eb="17">
      <t>シュウセイ</t>
    </rPh>
    <phoneticPr fontId="1"/>
  </si>
  <si>
    <t>4月時点情報</t>
    <rPh sb="1" eb="2">
      <t>ガツ</t>
    </rPh>
    <rPh sb="2" eb="4">
      <t>ジテン</t>
    </rPh>
    <rPh sb="4" eb="6">
      <t>ジョウホウ</t>
    </rPh>
    <phoneticPr fontId="1"/>
  </si>
  <si>
    <t>中山　雅代</t>
  </si>
  <si>
    <t>中村　タミ子</t>
  </si>
  <si>
    <t>東京都港区港南１丁目２番７０号</t>
  </si>
  <si>
    <t>（株）キッズネクスト</t>
    <rPh sb="1" eb="2">
      <t>カブ</t>
    </rPh>
    <phoneticPr fontId="4"/>
  </si>
  <si>
    <t>坂井　時正</t>
  </si>
  <si>
    <t>千葉県習志野市谷津２－９－１８</t>
  </si>
  <si>
    <t>（福）白菊会</t>
    <rPh sb="1" eb="2">
      <t>フク</t>
    </rPh>
    <rPh sb="3" eb="5">
      <t>シラギク</t>
    </rPh>
    <rPh sb="5" eb="6">
      <t>カイ</t>
    </rPh>
    <phoneticPr fontId="4"/>
  </si>
  <si>
    <t>千葉県旭市見広4226－2</t>
  </si>
  <si>
    <t>川口　能史</t>
  </si>
  <si>
    <t>井上　雄太</t>
  </si>
  <si>
    <t>（福）まこと鳴滝会</t>
  </si>
  <si>
    <t>和歌山県和歌山市園部３８１番地２８</t>
  </si>
  <si>
    <t>冨森　義登</t>
  </si>
  <si>
    <t>千葉県千葉市美浜区中瀬１丁目１－６　エム・ベイポイント幕張５Ｆ</t>
  </si>
  <si>
    <t>（福）美咲会</t>
  </si>
  <si>
    <t>AIAI Child Care（株）</t>
  </si>
  <si>
    <t>代表取締役</t>
    <rPh sb="0" eb="5">
      <t>ダイヒョウトリシマリヤク</t>
    </rPh>
    <phoneticPr fontId="4"/>
  </si>
  <si>
    <t>井上　悟</t>
    <rPh sb="0" eb="2">
      <t>イノウエ</t>
    </rPh>
    <rPh sb="3" eb="4">
      <t>サトル</t>
    </rPh>
    <phoneticPr fontId="3"/>
  </si>
  <si>
    <t>井上　悟</t>
    <rPh sb="0" eb="2">
      <t>イノウエ</t>
    </rPh>
    <rPh sb="3" eb="4">
      <t>サトル</t>
    </rPh>
    <phoneticPr fontId="15"/>
  </si>
  <si>
    <t>繁田　高広</t>
    <rPh sb="0" eb="2">
      <t>シゲタ</t>
    </rPh>
    <rPh sb="3" eb="5">
      <t>タカヒロ</t>
    </rPh>
    <phoneticPr fontId="15"/>
  </si>
  <si>
    <t>篠田真彦</t>
    <rPh sb="0" eb="2">
      <t>シノダ</t>
    </rPh>
    <rPh sb="2" eb="4">
      <t>マサヒコ</t>
    </rPh>
    <phoneticPr fontId="15"/>
  </si>
  <si>
    <t>井上 悟</t>
    <rPh sb="0" eb="2">
      <t>イノウエ</t>
    </rPh>
    <rPh sb="3" eb="4">
      <t>サトル</t>
    </rPh>
    <phoneticPr fontId="3"/>
  </si>
  <si>
    <t>代表取締役</t>
    <rPh sb="0" eb="2">
      <t>ダイヒョウ</t>
    </rPh>
    <rPh sb="2" eb="5">
      <t>トリシマリヤク</t>
    </rPh>
    <phoneticPr fontId="15"/>
  </si>
  <si>
    <t>野田　純</t>
    <rPh sb="0" eb="2">
      <t>ノダ</t>
    </rPh>
    <rPh sb="3" eb="4">
      <t>ジュン</t>
    </rPh>
    <phoneticPr fontId="15"/>
  </si>
  <si>
    <t>理事長</t>
    <rPh sb="0" eb="3">
      <t>リジチョウ</t>
    </rPh>
    <phoneticPr fontId="15"/>
  </si>
  <si>
    <t>前田　効多郎</t>
    <rPh sb="0" eb="2">
      <t>マエダ</t>
    </rPh>
    <rPh sb="3" eb="4">
      <t>コウ</t>
    </rPh>
    <rPh sb="4" eb="6">
      <t>タロウ</t>
    </rPh>
    <phoneticPr fontId="15"/>
  </si>
  <si>
    <t>伊藤　健彦</t>
  </si>
  <si>
    <t>（学）幸正学園</t>
  </si>
  <si>
    <t>大橋陽子</t>
  </si>
  <si>
    <t>さざれ幼稚園</t>
    <rPh sb="3" eb="6">
      <t>ヨウチエン</t>
    </rPh>
    <phoneticPr fontId="7"/>
  </si>
  <si>
    <t>（学）誠和学園</t>
  </si>
  <si>
    <t>千葉県千葉市若葉区みつわ台１丁目２８－２０</t>
    <rPh sb="0" eb="6">
      <t>チバケンチバシ</t>
    </rPh>
    <rPh sb="6" eb="9">
      <t>ワカバク</t>
    </rPh>
    <rPh sb="12" eb="13">
      <t>ダイ</t>
    </rPh>
    <rPh sb="14" eb="16">
      <t>チョウメ</t>
    </rPh>
    <phoneticPr fontId="7"/>
  </si>
  <si>
    <t>（学）広田学園</t>
  </si>
  <si>
    <t>千葉県千葉市花見川区横戸町８５７</t>
  </si>
  <si>
    <t>広田美菜子</t>
    <rPh sb="0" eb="2">
      <t>ヒロタ</t>
    </rPh>
    <rPh sb="2" eb="5">
      <t>ミナコ</t>
    </rPh>
    <phoneticPr fontId="7"/>
  </si>
  <si>
    <t>千葉県千葉市稲毛区稲毛町５丁目１００－１</t>
  </si>
  <si>
    <t>小林義昌</t>
  </si>
  <si>
    <t>千葉県千葉市若葉区若松町２１０６番地の３</t>
    <rPh sb="0" eb="3">
      <t>チバケン</t>
    </rPh>
    <rPh sb="3" eb="6">
      <t>チバシ</t>
    </rPh>
    <rPh sb="6" eb="9">
      <t>ワカバク</t>
    </rPh>
    <rPh sb="9" eb="11">
      <t>ワカマツ</t>
    </rPh>
    <rPh sb="11" eb="12">
      <t>チョウ</t>
    </rPh>
    <rPh sb="16" eb="18">
      <t>バンチ</t>
    </rPh>
    <phoneticPr fontId="7"/>
  </si>
  <si>
    <t>園長</t>
    <rPh sb="0" eb="2">
      <t>エンチョウ</t>
    </rPh>
    <phoneticPr fontId="7"/>
  </si>
  <si>
    <t>松浦伸治</t>
    <rPh sb="0" eb="2">
      <t>マツウラ</t>
    </rPh>
    <rPh sb="2" eb="4">
      <t>シンジ</t>
    </rPh>
    <phoneticPr fontId="7"/>
  </si>
  <si>
    <t>（学）ポーロニア学園</t>
  </si>
  <si>
    <t>千葉県千葉市美浜区幸町１丁目５－１</t>
  </si>
  <si>
    <t>熊田佳美</t>
  </si>
  <si>
    <t>（学）慶泉学園</t>
    <rPh sb="1" eb="2">
      <t>ガク</t>
    </rPh>
    <rPh sb="3" eb="4">
      <t>ケイ</t>
    </rPh>
    <rPh sb="4" eb="5">
      <t>イズミ</t>
    </rPh>
    <rPh sb="5" eb="7">
      <t>ガクエン</t>
    </rPh>
    <phoneticPr fontId="4"/>
  </si>
  <si>
    <t>（学）千葉学研</t>
    <rPh sb="1" eb="2">
      <t>ガク</t>
    </rPh>
    <rPh sb="3" eb="5">
      <t>チバ</t>
    </rPh>
    <rPh sb="5" eb="7">
      <t>ガッケン</t>
    </rPh>
    <phoneticPr fontId="4"/>
  </si>
  <si>
    <t>（学）杉森学園</t>
    <rPh sb="1" eb="2">
      <t>ガク</t>
    </rPh>
    <rPh sb="3" eb="5">
      <t>スギモリ</t>
    </rPh>
    <rPh sb="5" eb="7">
      <t>ガクエン</t>
    </rPh>
    <phoneticPr fontId="4"/>
  </si>
  <si>
    <t>（学）信徳学園</t>
  </si>
  <si>
    <t>千葉県千葉市花見川区長作町６１０ー１</t>
  </si>
  <si>
    <t>久野晃顕</t>
  </si>
  <si>
    <t>（学）木嶋学園</t>
  </si>
  <si>
    <t>千葉県千葉市花見川区花園１丁目３－９</t>
  </si>
  <si>
    <t>竹澤利夫</t>
  </si>
  <si>
    <t>（学）栄伸学園</t>
  </si>
  <si>
    <t>千葉市若葉区小倉台３丁目１１－１</t>
  </si>
  <si>
    <t>大溝廣子</t>
  </si>
  <si>
    <t>（学）鎌田学園</t>
  </si>
  <si>
    <t>千葉県千葉市若葉区高根町８９８－２</t>
  </si>
  <si>
    <t>鎌田和子</t>
    <rPh sb="0" eb="2">
      <t>カマタ</t>
    </rPh>
    <rPh sb="2" eb="4">
      <t>カズコ</t>
    </rPh>
    <phoneticPr fontId="7"/>
  </si>
  <si>
    <t>（学）清峯学園</t>
  </si>
  <si>
    <t>千葉県千葉市美浜区真砂３丁目１４－２</t>
  </si>
  <si>
    <t>鈴木　徹</t>
  </si>
  <si>
    <t>（学）川上学園</t>
  </si>
  <si>
    <t>千葉県千葉市花見川区花園町１５７４－８　２F</t>
  </si>
  <si>
    <t>川上　浩</t>
  </si>
  <si>
    <t>千葉県白井市南山１丁目７－２</t>
  </si>
  <si>
    <t>理事長</t>
    <rPh sb="0" eb="3">
      <t>リジチョウ</t>
    </rPh>
    <phoneticPr fontId="7"/>
  </si>
  <si>
    <t>赤塚　美枝子</t>
    <rPh sb="0" eb="2">
      <t>アカツカ</t>
    </rPh>
    <rPh sb="3" eb="6">
      <t>ミエコ</t>
    </rPh>
    <phoneticPr fontId="7"/>
  </si>
  <si>
    <t>東京都豊島区東池袋２丁目５６－２　時習堂ビル４階</t>
  </si>
  <si>
    <t>（福）煌徳会</t>
    <rPh sb="1" eb="2">
      <t>フク</t>
    </rPh>
    <rPh sb="3" eb="4">
      <t>キラ</t>
    </rPh>
    <rPh sb="4" eb="5">
      <t>トク</t>
    </rPh>
    <rPh sb="5" eb="6">
      <t>カイ</t>
    </rPh>
    <phoneticPr fontId="1"/>
  </si>
  <si>
    <t>（学）宇野学園</t>
    <rPh sb="1" eb="2">
      <t>ガク</t>
    </rPh>
    <rPh sb="3" eb="7">
      <t>ウノガクエン</t>
    </rPh>
    <phoneticPr fontId="1"/>
  </si>
  <si>
    <t>キッズブレア（株）</t>
    <rPh sb="7" eb="8">
      <t>カブ</t>
    </rPh>
    <phoneticPr fontId="7"/>
  </si>
  <si>
    <t>東京都目黒区東山1-7-8</t>
  </si>
  <si>
    <t>大澤　裕介</t>
  </si>
  <si>
    <t>代表取締役</t>
    <rPh sb="0" eb="2">
      <t>ダイヒョウ</t>
    </rPh>
    <rPh sb="2" eb="5">
      <t>トリシマリヤク</t>
    </rPh>
    <phoneticPr fontId="7"/>
  </si>
  <si>
    <t>井上　大輔</t>
    <rPh sb="0" eb="2">
      <t>イノウエ</t>
    </rPh>
    <rPh sb="3" eb="5">
      <t>ダイスケ</t>
    </rPh>
    <phoneticPr fontId="7"/>
  </si>
  <si>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5"/>
  </si>
  <si>
    <t>ライフコミュニケーションズ株式会社</t>
  </si>
  <si>
    <t>代表取締役　兵頭　勉</t>
  </si>
  <si>
    <t>代表社員　宮下　美穂</t>
  </si>
  <si>
    <t>代表社員　清水　佳恵</t>
  </si>
  <si>
    <t>過去3年戻入</t>
    <rPh sb="0" eb="2">
      <t>カコ</t>
    </rPh>
    <rPh sb="3" eb="4">
      <t>ネン</t>
    </rPh>
    <rPh sb="4" eb="6">
      <t>レイニュウ</t>
    </rPh>
    <phoneticPr fontId="1"/>
  </si>
  <si>
    <t>R5</t>
    <phoneticPr fontId="1"/>
  </si>
  <si>
    <t>R6</t>
    <phoneticPr fontId="1"/>
  </si>
  <si>
    <t>R7</t>
    <phoneticPr fontId="1"/>
  </si>
  <si>
    <t>ポピンズナーサリースクールみなと公園</t>
    <phoneticPr fontId="1"/>
  </si>
  <si>
    <t>KTF40020</t>
    <phoneticPr fontId="1"/>
  </si>
  <si>
    <t>(1)令和8年度職員在籍名簿</t>
    <rPh sb="3" eb="5">
      <t>レイワ</t>
    </rPh>
    <rPh sb="6" eb="8">
      <t>ネンド</t>
    </rPh>
    <rPh sb="8" eb="10">
      <t>ショクイン</t>
    </rPh>
    <rPh sb="10" eb="12">
      <t>ザイセキ</t>
    </rPh>
    <rPh sb="12" eb="14">
      <t>メイボ</t>
    </rPh>
    <phoneticPr fontId="1"/>
  </si>
  <si>
    <t>※令和8年4月1日時点で在籍する職員を記入。</t>
    <phoneticPr fontId="1"/>
  </si>
  <si>
    <t>（1）令和８年度職員在籍名簿</t>
    <rPh sb="3" eb="5">
      <t>レイワ</t>
    </rPh>
    <rPh sb="6" eb="8">
      <t>ネンド</t>
    </rPh>
    <rPh sb="7" eb="8">
      <t>ド</t>
    </rPh>
    <rPh sb="8" eb="10">
      <t>ショクイン</t>
    </rPh>
    <rPh sb="10" eb="12">
      <t>ザイセキ</t>
    </rPh>
    <rPh sb="12" eb="14">
      <t>メイボ</t>
    </rPh>
    <phoneticPr fontId="1"/>
  </si>
  <si>
    <t>慈光保育園</t>
    <phoneticPr fontId="1"/>
  </si>
  <si>
    <t>HEQ44766</t>
    <phoneticPr fontId="1"/>
  </si>
  <si>
    <t>×</t>
  </si>
  <si>
    <t>令和8年4月1日</t>
    <rPh sb="0" eb="2">
      <t>レイワ</t>
    </rPh>
    <rPh sb="3" eb="4">
      <t>ネン</t>
    </rPh>
    <rPh sb="5" eb="6">
      <t>ガツ</t>
    </rPh>
    <rPh sb="7" eb="8">
      <t>ニチ</t>
    </rPh>
    <phoneticPr fontId="1"/>
  </si>
  <si>
    <t>　令和8年度千葉市保育士等給与改善事業補助金の交付を受けたいので、千葉市保育士等給与改善事業補助金交付要綱第７条の規定により次のとおり申請します。　　</t>
    <rPh sb="1" eb="3">
      <t>レイワ</t>
    </rPh>
    <rPh sb="9" eb="12">
      <t>ｈｓ</t>
    </rPh>
    <rPh sb="12" eb="13">
      <t>トウ</t>
    </rPh>
    <rPh sb="36" eb="46">
      <t>ｈｔｋｋ</t>
    </rPh>
    <rPh sb="46" eb="49">
      <t>ｈｊｋ</t>
    </rPh>
    <rPh sb="49" eb="51">
      <t>コウフ</t>
    </rPh>
    <rPh sb="51" eb="53">
      <t>ヨウコウ</t>
    </rPh>
    <rPh sb="53" eb="54">
      <t>ダイ</t>
    </rPh>
    <rPh sb="55" eb="56">
      <t>ジョウ</t>
    </rPh>
    <phoneticPr fontId="10"/>
  </si>
  <si>
    <r>
      <t>①実績額が概算払い済額を下回る場合、令和９年５月中旬までに、</t>
    </r>
    <r>
      <rPr>
        <b/>
        <sz val="13"/>
        <color rgb="FFFF0000"/>
        <rFont val="Meiryo UI"/>
        <family val="3"/>
        <charset val="128"/>
      </rPr>
      <t>過払い額を返還していただきます。</t>
    </r>
    <r>
      <rPr>
        <sz val="13"/>
        <color theme="1"/>
        <rFont val="Meiryo UI"/>
        <family val="3"/>
        <charset val="128"/>
      </rPr>
      <t xml:space="preserve">
※概算払い額は4月1日時点の対象者数をベースに算出するため、対象者の年度途中退職や長期休暇が発生した場合、補助金返還になってしまう可能性が高くなります。</t>
    </r>
    <r>
      <rPr>
        <b/>
        <sz val="13"/>
        <color rgb="FFFF0000"/>
        <rFont val="Meiryo UI"/>
        <family val="3"/>
        <charset val="128"/>
      </rPr>
      <t>返還金が発生した場合、かなり短い期間で処理を行わざるを得ず、結果的に園の皆様におかれましてもご負担が大きくなりますので、よくご検討をお願いします。</t>
    </r>
    <r>
      <rPr>
        <sz val="13"/>
        <color theme="1"/>
        <rFont val="Meiryo UI"/>
        <family val="3"/>
        <charset val="128"/>
      </rPr>
      <t xml:space="preserve">
なお、過年度の返還状況により、概算払い額の減額をご提案させていただくことがありますので、予めご了承ください。
②概算払いは、6/30の１回のみの予定です。この6/30の次のお支払いは、</t>
    </r>
    <r>
      <rPr>
        <b/>
        <sz val="13"/>
        <color rgb="FFFF0000"/>
        <rFont val="Meiryo UI"/>
        <family val="3"/>
        <charset val="128"/>
      </rPr>
      <t>令和９年５月の精算時です。</t>
    </r>
    <r>
      <rPr>
        <sz val="13"/>
        <color theme="1"/>
        <rFont val="Meiryo UI"/>
        <family val="3"/>
        <charset val="128"/>
      </rPr>
      <t xml:space="preserve">
下記で、概算払い月数を「●か月分」と選択していただきますが、これは「１２か月のうち●か月分の概算払（交付申請額×●/12の額の概算払）を6/30に受ける」という意味であり、「●か月ごとに概算払を受けることを希望する」という意味ではありませんので、ご注意ください。
【概算払額の算出方法】4月1日時点対象者数×希望月数（最大11か月）×補助単価（原則４万円）</t>
    </r>
    <rPh sb="48" eb="51">
      <t>ガイサンバラ</t>
    </rPh>
    <rPh sb="52" eb="53">
      <t>ガク</t>
    </rPh>
    <rPh sb="55" eb="56">
      <t>ガツ</t>
    </rPh>
    <rPh sb="57" eb="58">
      <t>ニチ</t>
    </rPh>
    <rPh sb="58" eb="60">
      <t>ジテン</t>
    </rPh>
    <rPh sb="61" eb="65">
      <t>タイショウシャスウ</t>
    </rPh>
    <rPh sb="70" eb="72">
      <t>サンシュツ</t>
    </rPh>
    <rPh sb="77" eb="80">
      <t>タイショウシャ</t>
    </rPh>
    <rPh sb="93" eb="95">
      <t>ハッセイ</t>
    </rPh>
    <rPh sb="97" eb="99">
      <t>バアイ</t>
    </rPh>
    <rPh sb="204" eb="206">
      <t>ヘンカン</t>
    </rPh>
    <phoneticPr fontId="1"/>
  </si>
  <si>
    <t>令和8年６月１ 日</t>
    <rPh sb="0" eb="2">
      <t>レイワ</t>
    </rPh>
    <rPh sb="3" eb="4">
      <t>ネン</t>
    </rPh>
    <rPh sb="5" eb="6">
      <t>ガツ</t>
    </rPh>
    <rPh sb="8" eb="9">
      <t>ニチ</t>
    </rPh>
    <phoneticPr fontId="1"/>
  </si>
  <si>
    <t>　令和８年４月１日付け千葉市指令こ幼運第　　　 号　　　 により交付決定のあった千葉市保育士等給与改善事業補助金について、千葉市保育士等給与改善事業補助金交付要綱第１４条の規定により、概算払いされるよう請求します。</t>
    <rPh sb="1" eb="3">
      <t>レイワ</t>
    </rPh>
    <rPh sb="17" eb="18">
      <t>ヨウ</t>
    </rPh>
    <rPh sb="18" eb="19">
      <t>ウン</t>
    </rPh>
    <rPh sb="40" eb="43">
      <t>ｔ</t>
    </rPh>
    <rPh sb="43" eb="53">
      <t>ｈｔｋｋ</t>
    </rPh>
    <rPh sb="53" eb="56">
      <t>ｈｊｋ</t>
    </rPh>
    <rPh sb="61" eb="64">
      <t>ｔ</t>
    </rPh>
    <rPh sb="64" eb="74">
      <t>ｈｔｋｋ</t>
    </rPh>
    <rPh sb="74" eb="77">
      <t>ｈｊｋ</t>
    </rPh>
    <rPh sb="77" eb="79">
      <t>コウフ</t>
    </rPh>
    <rPh sb="79" eb="81">
      <t>ヨウコウ</t>
    </rPh>
    <rPh sb="81" eb="82">
      <t>ダイ</t>
    </rPh>
    <rPh sb="84" eb="85">
      <t>ジョウ</t>
    </rPh>
    <rPh sb="86" eb="88">
      <t>キテイ</t>
    </rPh>
    <rPh sb="92" eb="94">
      <t>ガイサン</t>
    </rPh>
    <rPh sb="94" eb="95">
      <t>バラ</t>
    </rPh>
    <phoneticPr fontId="4"/>
  </si>
  <si>
    <t>１日６時間以上かつ月２０日以上勤務の場合「○」を選択（それ以外は「×」）</t>
    <phoneticPr fontId="1"/>
  </si>
  <si>
    <r>
      <rPr>
        <b/>
        <u/>
        <sz val="10"/>
        <rFont val="ＭＳ Ｐゴシック"/>
        <family val="3"/>
        <charset val="128"/>
        <scheme val="major"/>
      </rPr>
      <t>【参考】</t>
    </r>
    <r>
      <rPr>
        <sz val="10"/>
        <rFont val="ＭＳ Ｐゴシック"/>
        <family val="3"/>
        <charset val="128"/>
        <scheme val="major"/>
      </rPr>
      <t xml:space="preserve">
</t>
    </r>
    <r>
      <rPr>
        <b/>
        <u/>
        <sz val="10"/>
        <rFont val="ＭＳ Ｐゴシック"/>
        <family val="3"/>
        <charset val="128"/>
        <scheme val="major"/>
      </rPr>
      <t>月１２０時間以上勤務の場合</t>
    </r>
    <r>
      <rPr>
        <b/>
        <sz val="10"/>
        <rFont val="ＭＳ Ｐゴシック"/>
        <family val="3"/>
        <charset val="128"/>
        <scheme val="major"/>
      </rPr>
      <t>「○」を選択</t>
    </r>
    <r>
      <rPr>
        <sz val="10"/>
        <rFont val="ＭＳ Ｐゴシック"/>
        <family val="3"/>
        <charset val="128"/>
        <scheme val="major"/>
      </rPr>
      <t xml:space="preserve">
</t>
    </r>
    <r>
      <rPr>
        <b/>
        <sz val="10"/>
        <rFont val="ＭＳ Ｐゴシック"/>
        <family val="3"/>
        <charset val="128"/>
        <scheme val="major"/>
      </rPr>
      <t>それ以外は「×」</t>
    </r>
    <r>
      <rPr>
        <b/>
        <u/>
        <sz val="10"/>
        <color rgb="FFFF0000"/>
        <rFont val="ＭＳ Ｐゴシック"/>
        <family val="3"/>
        <charset val="128"/>
        <scheme val="major"/>
      </rPr>
      <t>（全員選択）</t>
    </r>
    <rPh sb="1" eb="3">
      <t>サンコウ</t>
    </rPh>
    <rPh sb="5" eb="6">
      <t>ツキ</t>
    </rPh>
    <rPh sb="9" eb="13">
      <t>ジカンイジョウ</t>
    </rPh>
    <rPh sb="13" eb="15">
      <t>キンム</t>
    </rPh>
    <rPh sb="16" eb="18">
      <t>バアイ</t>
    </rPh>
    <rPh sb="22" eb="24">
      <t>センタク</t>
    </rPh>
    <rPh sb="27" eb="29">
      <t>イガイ</t>
    </rPh>
    <rPh sb="34" eb="36">
      <t>ゼンイン</t>
    </rPh>
    <rPh sb="36" eb="38">
      <t>センタク</t>
    </rPh>
    <phoneticPr fontId="1"/>
  </si>
  <si>
    <t>園長、施設長、管理者、主任保育士、保育士、準保育士、短時間保育士、要件緩和対象、保育補助、保健師（みなし保育士）、看護師（みなし保育士）、准看護師（みなし保育士）、保健師（みなし以外）、看護師（みなし以外）、准看護師（みなし以外）、栄養士、調理員、用務員、事務員、家庭的保育者、その他</t>
    <rPh sb="0" eb="2">
      <t>エンチョウ</t>
    </rPh>
    <rPh sb="3" eb="6">
      <t>シセツチョウ</t>
    </rPh>
    <rPh sb="7" eb="10">
      <t>カンリシャ</t>
    </rPh>
    <rPh sb="11" eb="13">
      <t>シュニン</t>
    </rPh>
    <rPh sb="13" eb="16">
      <t>ホイクシ</t>
    </rPh>
    <rPh sb="17" eb="20">
      <t>ホイクシ</t>
    </rPh>
    <rPh sb="52" eb="55">
      <t>ホイクシ</t>
    </rPh>
    <rPh sb="64" eb="67">
      <t>ホイクシ</t>
    </rPh>
    <rPh sb="77" eb="80">
      <t>ホイクシ</t>
    </rPh>
    <rPh sb="89" eb="91">
      <t>イガイ</t>
    </rPh>
    <rPh sb="100" eb="102">
      <t>イガイ</t>
    </rPh>
    <rPh sb="112" eb="114">
      <t>イガイ</t>
    </rPh>
    <rPh sb="132" eb="135">
      <t>カテイテキ</t>
    </rPh>
    <rPh sb="135" eb="138">
      <t>ホイクシャ</t>
    </rPh>
    <phoneticPr fontId="1"/>
  </si>
  <si>
    <t xml:space="preserve">・パート保育士のうち、延長推進分・延長保育時間を含めないで常勤の要件を充たす場合は「準保育士」
・パート保育士のうち、延長推進分・延長保育時間を含めて常勤の要件を充たす場合は「短時間保育士」
</t>
    <rPh sb="4" eb="7">
      <t>ホイクシ</t>
    </rPh>
    <rPh sb="42" eb="46">
      <t>ジュンホイクシ</t>
    </rPh>
    <rPh sb="88" eb="91">
      <t>タンジカン</t>
    </rPh>
    <rPh sb="91" eb="94">
      <t>ホイクシ</t>
    </rPh>
    <phoneticPr fontId="1"/>
  </si>
  <si>
    <t>１日６時間以上かつ月２０日以上勤務の職員はプルダウンで「○」を選択すると、③の常勤非常勤区分が自動で「常」となる。○を選択しないと「非」となる。</t>
    <rPh sb="1" eb="2">
      <t>ニチ</t>
    </rPh>
    <rPh sb="3" eb="7">
      <t>ジカンイジョウ</t>
    </rPh>
    <rPh sb="9" eb="10">
      <t>ツキ</t>
    </rPh>
    <rPh sb="12" eb="17">
      <t>ニチイジョウキンム</t>
    </rPh>
    <rPh sb="18" eb="20">
      <t>ショクイン</t>
    </rPh>
    <rPh sb="31" eb="33">
      <t>センタク</t>
    </rPh>
    <rPh sb="39" eb="41">
      <t>ジョウキン</t>
    </rPh>
    <rPh sb="41" eb="44">
      <t>ヒジョウキン</t>
    </rPh>
    <rPh sb="44" eb="46">
      <t>クブン</t>
    </rPh>
    <rPh sb="47" eb="49">
      <t>ジドウ</t>
    </rPh>
    <phoneticPr fontId="1"/>
  </si>
  <si>
    <t>保健師、看護師、准看護師、栄養士、調理員</t>
    <rPh sb="0" eb="3">
      <t>ホケンシ</t>
    </rPh>
    <rPh sb="4" eb="7">
      <t>カンゴシ</t>
    </rPh>
    <rPh sb="8" eb="12">
      <t>ジュンカンゴシ</t>
    </rPh>
    <rPh sb="13" eb="16">
      <t>エイヨウシ</t>
    </rPh>
    <rPh sb="17" eb="20">
      <t>チョウリイン</t>
    </rPh>
    <phoneticPr fontId="1"/>
  </si>
  <si>
    <t>要件和対象職員の適用開始日を入力（誓約書未提出の場合は併せて提出）</t>
    <rPh sb="0" eb="2">
      <t>ヨウケン</t>
    </rPh>
    <rPh sb="2" eb="3">
      <t>ワ</t>
    </rPh>
    <rPh sb="3" eb="5">
      <t>タイショウ</t>
    </rPh>
    <rPh sb="5" eb="7">
      <t>ショクイン</t>
    </rPh>
    <rPh sb="8" eb="10">
      <t>テキヨウ</t>
    </rPh>
    <rPh sb="10" eb="12">
      <t>カイシ</t>
    </rPh>
    <rPh sb="12" eb="13">
      <t>ビ</t>
    </rPh>
    <rPh sb="14" eb="16">
      <t>ニュウリョク</t>
    </rPh>
    <rPh sb="17" eb="20">
      <t>セイヤクショ</t>
    </rPh>
    <rPh sb="20" eb="23">
      <t>ミテイシュツ</t>
    </rPh>
    <rPh sb="24" eb="26">
      <t>バアイ</t>
    </rPh>
    <rPh sb="27" eb="28">
      <t>アワ</t>
    </rPh>
    <rPh sb="30" eb="32">
      <t>テイシュツ</t>
    </rPh>
    <phoneticPr fontId="1"/>
  </si>
  <si>
    <t>１日６時間以上かつ月２０日以上勤務であれば「常勤」。
※配置基準補助金と異なる</t>
    <rPh sb="1" eb="2">
      <t>ニチ</t>
    </rPh>
    <rPh sb="3" eb="7">
      <t>ジカンイジョウ</t>
    </rPh>
    <rPh sb="9" eb="10">
      <t>ツキ</t>
    </rPh>
    <rPh sb="12" eb="17">
      <t>ニチイジョウキンム</t>
    </rPh>
    <rPh sb="22" eb="24">
      <t>ジョウキン</t>
    </rPh>
    <rPh sb="28" eb="30">
      <t>ハイチ</t>
    </rPh>
    <rPh sb="30" eb="32">
      <t>キジュン</t>
    </rPh>
    <rPh sb="32" eb="35">
      <t>ホジョキン</t>
    </rPh>
    <rPh sb="36" eb="37">
      <t>コト</t>
    </rPh>
    <phoneticPr fontId="1"/>
  </si>
  <si>
    <r>
      <t>【正しい例】（令和２年４月１日の場合）
「</t>
    </r>
    <r>
      <rPr>
        <b/>
        <sz val="11"/>
        <color theme="1"/>
        <rFont val="Meiryo UI"/>
        <family val="3"/>
        <charset val="128"/>
      </rPr>
      <t>R2.4.1</t>
    </r>
    <r>
      <rPr>
        <sz val="11"/>
        <color theme="1"/>
        <rFont val="Meiryo UI"/>
        <family val="3"/>
        <charset val="128"/>
      </rPr>
      <t>」
【誤りの例】
「</t>
    </r>
    <r>
      <rPr>
        <b/>
        <sz val="11"/>
        <color theme="1"/>
        <rFont val="Meiryo UI"/>
        <family val="3"/>
        <charset val="128"/>
      </rPr>
      <t>R.2.4.1</t>
    </r>
    <r>
      <rPr>
        <sz val="11"/>
        <color theme="1"/>
        <rFont val="Meiryo UI"/>
        <family val="3"/>
        <charset val="128"/>
      </rPr>
      <t>」、「</t>
    </r>
    <r>
      <rPr>
        <b/>
        <sz val="11"/>
        <color theme="1"/>
        <rFont val="Meiryo UI"/>
        <family val="3"/>
        <charset val="128"/>
      </rPr>
      <t>R2.4.1</t>
    </r>
    <r>
      <rPr>
        <sz val="11"/>
        <color theme="1"/>
        <rFont val="Meiryo UI"/>
        <family val="3"/>
        <charset val="128"/>
      </rPr>
      <t>.」などピリオドが正しくついていない場合
「</t>
    </r>
    <r>
      <rPr>
        <b/>
        <sz val="11"/>
        <color theme="1"/>
        <rFont val="Meiryo UI"/>
        <family val="3"/>
        <charset val="128"/>
      </rPr>
      <t>R2,4,1</t>
    </r>
    <r>
      <rPr>
        <sz val="11"/>
        <color theme="1"/>
        <rFont val="Meiryo UI"/>
        <family val="3"/>
        <charset val="128"/>
      </rPr>
      <t xml:space="preserve">」などカンマで記載している場合
</t>
    </r>
    <rPh sb="1" eb="2">
      <t>タダ</t>
    </rPh>
    <rPh sb="4" eb="5">
      <t>レイ</t>
    </rPh>
    <rPh sb="7" eb="9">
      <t>レイワ</t>
    </rPh>
    <rPh sb="10" eb="11">
      <t>ネン</t>
    </rPh>
    <rPh sb="12" eb="13">
      <t>ガツ</t>
    </rPh>
    <rPh sb="14" eb="15">
      <t>ニチ</t>
    </rPh>
    <rPh sb="16" eb="18">
      <t>バアイ</t>
    </rPh>
    <rPh sb="30" eb="31">
      <t>アヤマ</t>
    </rPh>
    <rPh sb="33" eb="34">
      <t>レイ</t>
    </rPh>
    <rPh sb="62" eb="63">
      <t>タダ</t>
    </rPh>
    <rPh sb="71" eb="73">
      <t>バアイ</t>
    </rPh>
    <rPh sb="88" eb="90">
      <t>キサイ</t>
    </rPh>
    <rPh sb="94" eb="96">
      <t>バアイ</t>
    </rPh>
    <phoneticPr fontId="1"/>
  </si>
  <si>
    <t>退職等年月日を入力
※年度途中で長期休暇に入る場合は、休暇前日の日付を記載のうえ、期間等を備考欄に記載</t>
    <rPh sb="0" eb="2">
      <t>タイショク</t>
    </rPh>
    <rPh sb="2" eb="3">
      <t>トウ</t>
    </rPh>
    <rPh sb="3" eb="6">
      <t>ネンガッピ</t>
    </rPh>
    <rPh sb="7" eb="9">
      <t>ニュウリョク</t>
    </rPh>
    <rPh sb="43" eb="44">
      <t>トウ</t>
    </rPh>
    <phoneticPr fontId="1"/>
  </si>
  <si>
    <t>産休・育休取得の場合「R●.6.1～産休・育休」と記載</t>
    <rPh sb="0" eb="2">
      <t>サンキュウ</t>
    </rPh>
    <rPh sb="3" eb="5">
      <t>イクキュウ</t>
    </rPh>
    <rPh sb="5" eb="7">
      <t>シュトク</t>
    </rPh>
    <rPh sb="8" eb="10">
      <t>バアイ</t>
    </rPh>
    <rPh sb="18" eb="20">
      <t>サンキュウ</t>
    </rPh>
    <rPh sb="21" eb="23">
      <t>イクキュウ</t>
    </rPh>
    <rPh sb="25" eb="27">
      <t>キサイ</t>
    </rPh>
    <phoneticPr fontId="1"/>
  </si>
  <si>
    <t>人材派遣職員の場合は、「派遣」を選択</t>
    <rPh sb="0" eb="4">
      <t>ジンザイハケン</t>
    </rPh>
    <rPh sb="4" eb="6">
      <t>ショクイン</t>
    </rPh>
    <rPh sb="7" eb="9">
      <t>バアイ</t>
    </rPh>
    <rPh sb="12" eb="14">
      <t>ハケン</t>
    </rPh>
    <rPh sb="16" eb="18">
      <t>センタク</t>
    </rPh>
    <phoneticPr fontId="1"/>
  </si>
  <si>
    <t>⑦</t>
    <phoneticPr fontId="1"/>
  </si>
  <si>
    <t>⑧</t>
    <phoneticPr fontId="1"/>
  </si>
  <si>
    <t>⑨</t>
    <phoneticPr fontId="1"/>
  </si>
  <si>
    <t>⑩</t>
    <phoneticPr fontId="1"/>
  </si>
  <si>
    <t>⑪</t>
    <phoneticPr fontId="1"/>
  </si>
  <si>
    <t>⑫</t>
    <phoneticPr fontId="1"/>
  </si>
  <si>
    <t>⑬</t>
    <phoneticPr fontId="1"/>
  </si>
  <si>
    <t>⑭</t>
    <phoneticPr fontId="1"/>
  </si>
  <si>
    <t>給与改善対象者</t>
    <rPh sb="0" eb="4">
      <t>キュウヨカイゼン</t>
    </rPh>
    <rPh sb="4" eb="7">
      <t>タイショウシャ</t>
    </rPh>
    <phoneticPr fontId="1"/>
  </si>
  <si>
    <t>他の項目を入力すると自動反映</t>
    <rPh sb="0" eb="1">
      <t>タ</t>
    </rPh>
    <rPh sb="2" eb="4">
      <t>コウモク</t>
    </rPh>
    <rPh sb="5" eb="7">
      <t>ニュウリョク</t>
    </rPh>
    <rPh sb="10" eb="12">
      <t>ジドウ</t>
    </rPh>
    <rPh sb="12" eb="14">
      <t>ハンエイ</t>
    </rPh>
    <phoneticPr fontId="1"/>
  </si>
  <si>
    <r>
      <t>対象者には「</t>
    </r>
    <r>
      <rPr>
        <b/>
        <sz val="11"/>
        <color theme="1"/>
        <rFont val="Meiryo UI"/>
        <family val="3"/>
        <charset val="128"/>
      </rPr>
      <t>○</t>
    </r>
    <r>
      <rPr>
        <sz val="11"/>
        <color theme="1"/>
        <rFont val="Meiryo UI"/>
        <family val="3"/>
        <charset val="128"/>
      </rPr>
      <t>」が表示。
※長期休暇・退職予定などで対象外とする場合は○を削除</t>
    </r>
    <rPh sb="0" eb="3">
      <t>タイショウシャ</t>
    </rPh>
    <rPh sb="9" eb="11">
      <t>ヒョウジ</t>
    </rPh>
    <rPh sb="14" eb="18">
      <t>チョウキキュウカ</t>
    </rPh>
    <rPh sb="19" eb="21">
      <t>タイショク</t>
    </rPh>
    <rPh sb="21" eb="23">
      <t>ヨテイ</t>
    </rPh>
    <rPh sb="26" eb="29">
      <t>タイショウガイ</t>
    </rPh>
    <rPh sb="32" eb="34">
      <t>バアイ</t>
    </rPh>
    <rPh sb="37" eb="39">
      <t>サクジョ</t>
    </rPh>
    <phoneticPr fontId="1"/>
  </si>
  <si>
    <t>⑮</t>
    <phoneticPr fontId="1"/>
  </si>
  <si>
    <t>⑯</t>
    <phoneticPr fontId="1"/>
  </si>
  <si>
    <t>支払い方法（労働月から）</t>
    <rPh sb="0" eb="2">
      <t>シハラ</t>
    </rPh>
    <rPh sb="3" eb="5">
      <t>ホウホウ</t>
    </rPh>
    <rPh sb="6" eb="8">
      <t>ロウドウ</t>
    </rPh>
    <rPh sb="8" eb="9">
      <t>ヅキ</t>
    </rPh>
    <phoneticPr fontId="1"/>
  </si>
  <si>
    <t>４月勤務分の千葉市手当てを４月給与で支給する場合→「同月払」
５月給与で支給する場合→「翌月払」</t>
    <rPh sb="1" eb="2">
      <t>ガツ</t>
    </rPh>
    <rPh sb="2" eb="5">
      <t>キンムブン</t>
    </rPh>
    <rPh sb="6" eb="11">
      <t>チバシテア</t>
    </rPh>
    <rPh sb="14" eb="15">
      <t>ガツ</t>
    </rPh>
    <rPh sb="15" eb="17">
      <t>キュウヨ</t>
    </rPh>
    <rPh sb="18" eb="20">
      <t>シキュウ</t>
    </rPh>
    <rPh sb="22" eb="24">
      <t>バアイ</t>
    </rPh>
    <rPh sb="26" eb="28">
      <t>ドウゲツ</t>
    </rPh>
    <rPh sb="28" eb="29">
      <t>バラ</t>
    </rPh>
    <rPh sb="32" eb="33">
      <t>ガツ</t>
    </rPh>
    <rPh sb="33" eb="35">
      <t>キュウヨ</t>
    </rPh>
    <rPh sb="36" eb="38">
      <t>シキュウ</t>
    </rPh>
    <rPh sb="40" eb="42">
      <t>バアイ</t>
    </rPh>
    <rPh sb="44" eb="46">
      <t>ヨクゲツ</t>
    </rPh>
    <rPh sb="46" eb="47">
      <t>バラ</t>
    </rPh>
    <phoneticPr fontId="1"/>
  </si>
  <si>
    <t>同月払</t>
    <rPh sb="0" eb="2">
      <t>ドウゲツ</t>
    </rPh>
    <rPh sb="2" eb="3">
      <t>バラ</t>
    </rPh>
    <phoneticPr fontId="1"/>
  </si>
  <si>
    <t>翌月払</t>
    <rPh sb="0" eb="2">
      <t>ヨクゲツ</t>
    </rPh>
    <rPh sb="2" eb="3">
      <t>バラ</t>
    </rPh>
    <phoneticPr fontId="1"/>
  </si>
  <si>
    <t>入力必須</t>
    <rPh sb="0" eb="2">
      <t>ニュウリョク</t>
    </rPh>
    <rPh sb="2" eb="4">
      <t>ヒッス</t>
    </rPh>
    <phoneticPr fontId="4"/>
  </si>
  <si>
    <t>該当の場合に入力</t>
    <rPh sb="0" eb="2">
      <t>ガイトウ</t>
    </rPh>
    <rPh sb="3" eb="5">
      <t>バアイ</t>
    </rPh>
    <rPh sb="6" eb="8">
      <t>ニュウリョク</t>
    </rPh>
    <phoneticPr fontId="4"/>
  </si>
  <si>
    <t>入力不要（自動反映）</t>
    <rPh sb="0" eb="2">
      <t>ニュウリョク</t>
    </rPh>
    <rPh sb="2" eb="4">
      <t>フヨウ</t>
    </rPh>
    <rPh sb="5" eb="7">
      <t>ジドウ</t>
    </rPh>
    <rPh sb="7" eb="9">
      <t>ハンエイ</t>
    </rPh>
    <phoneticPr fontId="4"/>
  </si>
  <si>
    <t>≪給与改善対象者≫</t>
    <rPh sb="1" eb="5">
      <t>キュウヨカイゼン</t>
    </rPh>
    <rPh sb="5" eb="8">
      <t>タイショウシャ</t>
    </rPh>
    <phoneticPr fontId="1"/>
  </si>
  <si>
    <t>未入力</t>
    <rPh sb="0" eb="3">
      <t>ミニュウリョク</t>
    </rPh>
    <phoneticPr fontId="1"/>
  </si>
  <si>
    <t>組み合わせ</t>
    <rPh sb="0" eb="1">
      <t>ク</t>
    </rPh>
    <rPh sb="2" eb="3">
      <t>ア</t>
    </rPh>
    <phoneticPr fontId="1"/>
  </si>
  <si>
    <t>採用・退職日</t>
    <rPh sb="0" eb="2">
      <t>サイヨウ</t>
    </rPh>
    <rPh sb="3" eb="6">
      <t>タイショクビ</t>
    </rPh>
    <phoneticPr fontId="1"/>
  </si>
  <si>
    <t>県費月数</t>
    <rPh sb="0" eb="2">
      <t>ケンピ</t>
    </rPh>
    <rPh sb="2" eb="4">
      <t>ツキスウ</t>
    </rPh>
    <phoneticPr fontId="1"/>
  </si>
  <si>
    <t>市単月数</t>
    <rPh sb="0" eb="2">
      <t>シタン</t>
    </rPh>
    <rPh sb="2" eb="4">
      <t>ツキスウ</t>
    </rPh>
    <phoneticPr fontId="1"/>
  </si>
  <si>
    <t>非表示</t>
    <rPh sb="0" eb="3">
      <t>ヒヒョウジ</t>
    </rPh>
    <phoneticPr fontId="1"/>
  </si>
  <si>
    <t>対象シート</t>
    <rPh sb="0" eb="2">
      <t>タイショウ</t>
    </rPh>
    <phoneticPr fontId="4"/>
  </si>
  <si>
    <t>チェック内容</t>
    <rPh sb="4" eb="6">
      <t>ナイヨウ</t>
    </rPh>
    <phoneticPr fontId="4"/>
  </si>
  <si>
    <t>　判定結果
（自動判定）</t>
    <rPh sb="1" eb="3">
      <t>ハンテイ</t>
    </rPh>
    <rPh sb="3" eb="5">
      <t>ケッカ</t>
    </rPh>
    <rPh sb="7" eb="11">
      <t>ジドウハンテイ</t>
    </rPh>
    <phoneticPr fontId="4"/>
  </si>
  <si>
    <t>園の確認欄</t>
    <rPh sb="0" eb="1">
      <t>エン</t>
    </rPh>
    <rPh sb="2" eb="4">
      <t>カクニン</t>
    </rPh>
    <rPh sb="4" eb="5">
      <t>ラン</t>
    </rPh>
    <phoneticPr fontId="4"/>
  </si>
  <si>
    <t>備考</t>
    <rPh sb="0" eb="2">
      <t>ビコウ</t>
    </rPh>
    <phoneticPr fontId="4"/>
  </si>
  <si>
    <t>必須入力項目（黄色セル）がすべて入力されているか</t>
    <rPh sb="0" eb="2">
      <t>ヒッス</t>
    </rPh>
    <rPh sb="2" eb="4">
      <t>ニュウリョク</t>
    </rPh>
    <rPh sb="4" eb="6">
      <t>コウモク</t>
    </rPh>
    <rPh sb="7" eb="9">
      <t>キイロ</t>
    </rPh>
    <rPh sb="16" eb="18">
      <t>ニュウリョク</t>
    </rPh>
    <phoneticPr fontId="4"/>
  </si>
  <si>
    <t>正しい園の固有番号が入力されているか</t>
    <rPh sb="0" eb="1">
      <t>タダ</t>
    </rPh>
    <rPh sb="3" eb="4">
      <t>エン</t>
    </rPh>
    <rPh sb="5" eb="9">
      <t>コユウバンゴウ</t>
    </rPh>
    <rPh sb="10" eb="12">
      <t>ニュウリョク</t>
    </rPh>
    <phoneticPr fontId="1"/>
  </si>
  <si>
    <t>名簿が入力されているか</t>
    <rPh sb="0" eb="2">
      <t>メイボ</t>
    </rPh>
    <rPh sb="3" eb="5">
      <t>ニュウリョク</t>
    </rPh>
    <phoneticPr fontId="4"/>
  </si>
  <si>
    <t>①基本情報</t>
    <phoneticPr fontId="1"/>
  </si>
  <si>
    <t>入力必須の項目のため、必ずすべて入力してください。</t>
    <rPh sb="0" eb="2">
      <t>ニュウリョク</t>
    </rPh>
    <rPh sb="2" eb="4">
      <t>ヒッス</t>
    </rPh>
    <rPh sb="5" eb="7">
      <t>コウモク</t>
    </rPh>
    <rPh sb="11" eb="12">
      <t>カナラ</t>
    </rPh>
    <rPh sb="16" eb="18">
      <t>ニュウリョク</t>
    </rPh>
    <phoneticPr fontId="4"/>
  </si>
  <si>
    <t>③職員名簿</t>
    <rPh sb="1" eb="3">
      <t>ショクイン</t>
    </rPh>
    <rPh sb="3" eb="5">
      <t>メイボ</t>
    </rPh>
    <phoneticPr fontId="1"/>
  </si>
  <si>
    <r>
      <t>（</t>
    </r>
    <r>
      <rPr>
        <b/>
        <sz val="12"/>
        <color theme="1"/>
        <rFont val="Meiryo UI"/>
        <family val="3"/>
        <charset val="128"/>
      </rPr>
      <t>「</t>
    </r>
    <r>
      <rPr>
        <u/>
        <sz val="12"/>
        <color theme="1"/>
        <rFont val="Meiryo UI"/>
        <family val="3"/>
        <charset val="128"/>
      </rPr>
      <t>概算払いを請求する</t>
    </r>
    <r>
      <rPr>
        <b/>
        <sz val="12"/>
        <color theme="1"/>
        <rFont val="Meiryo UI"/>
        <family val="3"/>
        <charset val="128"/>
      </rPr>
      <t>」</t>
    </r>
    <r>
      <rPr>
        <sz val="12"/>
        <color theme="1"/>
        <rFont val="Meiryo UI"/>
        <family val="3"/>
        <charset val="128"/>
      </rPr>
      <t>を選択した場合）概算払い月数を選択しているか。</t>
    </r>
    <rPh sb="2" eb="5">
      <t>ガイサンバラ</t>
    </rPh>
    <rPh sb="7" eb="9">
      <t>セイキュウ</t>
    </rPh>
    <rPh sb="13" eb="15">
      <t>センタク</t>
    </rPh>
    <rPh sb="17" eb="19">
      <t>バアイ</t>
    </rPh>
    <rPh sb="20" eb="23">
      <t>ガイサンバラ</t>
    </rPh>
    <rPh sb="24" eb="26">
      <t>ツキスウ</t>
    </rPh>
    <rPh sb="27" eb="29">
      <t>センタク</t>
    </rPh>
    <phoneticPr fontId="4"/>
  </si>
  <si>
    <t>R:T列に「NG」が表示されている場合は、追記・修正等のうえすべて「OK」の状態で提出してください。</t>
    <rPh sb="3" eb="4">
      <t>レツ</t>
    </rPh>
    <rPh sb="10" eb="12">
      <t>ヒョウジ</t>
    </rPh>
    <rPh sb="17" eb="19">
      <t>バアイ</t>
    </rPh>
    <rPh sb="21" eb="23">
      <t>ツイキ</t>
    </rPh>
    <rPh sb="24" eb="26">
      <t>シュウセイ</t>
    </rPh>
    <rPh sb="26" eb="27">
      <t>トウ</t>
    </rPh>
    <rPh sb="38" eb="40">
      <t>ジョウタイ</t>
    </rPh>
    <rPh sb="41" eb="43">
      <t>テイシュツ</t>
    </rPh>
    <phoneticPr fontId="1"/>
  </si>
  <si>
    <t>名簿に入力エラーが表示されていないか</t>
    <rPh sb="0" eb="2">
      <t>メイボ</t>
    </rPh>
    <rPh sb="3" eb="5">
      <t>ニュウリョク</t>
    </rPh>
    <rPh sb="9" eb="11">
      <t>ヒョウジ</t>
    </rPh>
    <phoneticPr fontId="1"/>
  </si>
  <si>
    <t>「概算払いを請求する」を選択した場合は、月数も選択してください。</t>
    <rPh sb="1" eb="4">
      <t>ガイサンバラ</t>
    </rPh>
    <rPh sb="6" eb="8">
      <t>セイキュウ</t>
    </rPh>
    <rPh sb="12" eb="14">
      <t>センタク</t>
    </rPh>
    <rPh sb="16" eb="18">
      <t>バアイ</t>
    </rPh>
    <rPh sb="20" eb="22">
      <t>ツキスウ</t>
    </rPh>
    <rPh sb="23" eb="25">
      <t>センタク</t>
    </rPh>
    <phoneticPr fontId="4"/>
  </si>
  <si>
    <t>「概算払いを請求しない」を選択した場合は、月数を選択しないでください。</t>
    <rPh sb="1" eb="4">
      <t>ガイサンバラ</t>
    </rPh>
    <rPh sb="6" eb="8">
      <t>セイキュウ</t>
    </rPh>
    <rPh sb="13" eb="15">
      <t>センタク</t>
    </rPh>
    <rPh sb="17" eb="19">
      <t>バアイ</t>
    </rPh>
    <rPh sb="21" eb="23">
      <t>ツキスウ</t>
    </rPh>
    <rPh sb="24" eb="26">
      <t>センタク</t>
    </rPh>
    <phoneticPr fontId="4"/>
  </si>
  <si>
    <t>　 「園への確認欄」（黄色セル）にチェックを入れた状態で提出してください。</t>
    <phoneticPr fontId="4"/>
  </si>
  <si>
    <t>※「①基本情報」シート・「③職員名簿」シートを入力後、本市への送付前に必ず確認を行い、「判定結果」がすべて〇（または「該当なし」）になっていることを確認のうえ、</t>
    <rPh sb="3" eb="7">
      <t>キホンジョウホウ</t>
    </rPh>
    <rPh sb="14" eb="16">
      <t>ショクイン</t>
    </rPh>
    <rPh sb="16" eb="18">
      <t>メイボ</t>
    </rPh>
    <rPh sb="23" eb="25">
      <t>ニュウリョク</t>
    </rPh>
    <rPh sb="25" eb="26">
      <t>ゴ</t>
    </rPh>
    <rPh sb="27" eb="29">
      <t>ホンシ</t>
    </rPh>
    <rPh sb="31" eb="34">
      <t>ソウフマエ</t>
    </rPh>
    <rPh sb="35" eb="36">
      <t>カナラ</t>
    </rPh>
    <rPh sb="37" eb="39">
      <t>カクニン</t>
    </rPh>
    <rPh sb="40" eb="41">
      <t>オコナ</t>
    </rPh>
    <rPh sb="44" eb="48">
      <t>ハンテイケッカ</t>
    </rPh>
    <rPh sb="59" eb="61">
      <t>ガイトウ</t>
    </rPh>
    <rPh sb="74" eb="76">
      <t>カクニン</t>
    </rPh>
    <phoneticPr fontId="4"/>
  </si>
  <si>
    <r>
      <t>（「</t>
    </r>
    <r>
      <rPr>
        <u/>
        <sz val="12"/>
        <rFont val="Meiryo UI"/>
        <family val="3"/>
        <charset val="128"/>
      </rPr>
      <t>概算払いは請求しない</t>
    </r>
    <r>
      <rPr>
        <sz val="12"/>
        <color theme="1"/>
        <rFont val="Meiryo UI"/>
        <family val="3"/>
        <charset val="128"/>
      </rPr>
      <t>」を選択した場合）概算払い月数の欄を空欄のままにしているか。</t>
    </r>
    <rPh sb="2" eb="5">
      <t>ガイサンバラ</t>
    </rPh>
    <rPh sb="7" eb="9">
      <t>セイキュウ</t>
    </rPh>
    <rPh sb="14" eb="16">
      <t>センタク</t>
    </rPh>
    <rPh sb="18" eb="20">
      <t>バアイ</t>
    </rPh>
    <rPh sb="21" eb="24">
      <t>ガイサンバラ</t>
    </rPh>
    <rPh sb="25" eb="27">
      <t>ツキスウ</t>
    </rPh>
    <rPh sb="28" eb="29">
      <t>ラン</t>
    </rPh>
    <rPh sb="30" eb="32">
      <t>クウラン</t>
    </rPh>
    <phoneticPr fontId="4"/>
  </si>
  <si>
    <t>認定こども園　小ばと幼稚園</t>
    <rPh sb="0" eb="2">
      <t>ニンテイ</t>
    </rPh>
    <rPh sb="5" eb="6">
      <t>エン</t>
    </rPh>
    <rPh sb="7" eb="8">
      <t>コ</t>
    </rPh>
    <rPh sb="10" eb="13">
      <t>ヨウチエン</t>
    </rPh>
    <phoneticPr fontId="9"/>
  </si>
  <si>
    <t>認定こども園　白梅幼稚園</t>
    <rPh sb="0" eb="2">
      <t>ニンテイ</t>
    </rPh>
    <rPh sb="5" eb="6">
      <t>エン</t>
    </rPh>
    <rPh sb="7" eb="9">
      <t>シラウメ</t>
    </rPh>
    <rPh sb="9" eb="12">
      <t>ヨウチエン</t>
    </rPh>
    <phoneticPr fontId="15"/>
  </si>
  <si>
    <t>幼保連携型認定こども園　植草学園大学附属弁天こども園</t>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</si>
  <si>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r>
      <t>西千葉</t>
    </r>
    <r>
      <rPr>
        <sz val="11"/>
        <color theme="0"/>
        <rFont val="ＭＳ Ｐゴシック"/>
        <family val="3"/>
        <charset val="128"/>
      </rPr>
      <t>たんぽぽ保育室</t>
    </r>
    <rPh sb="0" eb="3">
      <t>ニシチバ</t>
    </rPh>
    <rPh sb="7" eb="10">
      <t>ホイクシツ</t>
    </rPh>
    <phoneticPr fontId="4"/>
  </si>
  <si>
    <t>広田美菜子</t>
  </si>
  <si>
    <t>鎌田和子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</si>
</sst>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月&quot;"/>
    <numFmt numFmtId="177" formatCode="[$-411]ge\.m\.d;@"/>
    <numFmt numFmtId="178" formatCode="#,###&quot;円&quot;_ "/>
    <numFmt numFmtId="179" formatCode="#,##0_ "/>
    <numFmt numFmtId="180" formatCode="_(* #,##0_);_(* \(#,##0\);_(* &quot;-&quot;_);_(@_)"/>
    <numFmt numFmtId="181" formatCode="#,###&quot;か月&quot;"/>
    <numFmt numFmtId="182" formatCode="0_ "/>
    <numFmt numFmtId="183" formatCode="#,###&quot;人&quot;"/>
    <numFmt numFmtId="184" formatCode="\(#\)"/>
  </numFmts>
  <fonts count="11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sz val="6"/>
      <name val="ＭＳ Ｐ明朝"/>
      <family val="1"/>
      <charset val="128"/>
    </font>
    <font>
      <sz val="10"/>
      <color indexed="10"/>
      <name val="ＭＳ Ｐゴシック"/>
      <family val="3"/>
      <charset val="128"/>
    </font>
    <font>
      <sz val="10"/>
      <color indexed="8"/>
      <name val="ＭＳ Ｐゴシック"/>
      <family val="3"/>
      <charset val="128"/>
    </font>
    <font>
      <sz val="11"/>
      <color indexed="8"/>
      <name val="ＭＳ Ｐゴシック"/>
      <family val="3"/>
      <charset val="128"/>
    </font>
    <font>
      <u/>
      <sz val="10"/>
      <name val="ＭＳ Ｐゴシック"/>
      <family val="3"/>
      <charset val="128"/>
    </font>
    <font>
      <sz val="10"/>
      <color rgb="FFFF000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sz val="11"/>
      <color theme="1"/>
      <name val="ＭＳ Ｐゴシック"/>
      <family val="3"/>
      <charset val="128"/>
      <scheme val="minor"/>
    </font>
    <font>
      <b/>
      <sz val="16"/>
      <name val="ＭＳ Ｐゴシック"/>
      <family val="3"/>
      <charset val="128"/>
    </font>
    <font>
      <b/>
      <sz val="10"/>
      <name val="ＭＳ Ｐゴシック"/>
      <family val="3"/>
      <charset val="128"/>
    </font>
    <font>
      <sz val="14"/>
      <name val="ＭＳ Ｐ明朝"/>
      <family val="1"/>
      <charset val="128"/>
    </font>
    <font>
      <sz val="11"/>
      <name val="ＭＳ Ｐ明朝"/>
      <family val="1"/>
      <charset val="128"/>
    </font>
    <font>
      <u/>
      <sz val="11"/>
      <name val="ＭＳ Ｐ明朝"/>
      <family val="1"/>
      <charset val="128"/>
    </font>
    <font>
      <sz val="16"/>
      <name val="ＭＳ Ｐ明朝"/>
      <family val="1"/>
      <charset val="128"/>
    </font>
    <font>
      <sz val="11"/>
      <color rgb="FFFF0000"/>
      <name val="ＭＳ Ｐ明朝"/>
      <family val="1"/>
      <charset val="128"/>
    </font>
    <font>
      <sz val="11"/>
      <name val="ＭＳ 明朝"/>
      <family val="1"/>
      <charset val="128"/>
    </font>
    <font>
      <sz val="11"/>
      <name val="明朝"/>
      <family val="1"/>
      <charset val="128"/>
    </font>
    <font>
      <sz val="6"/>
      <name val="ＭＳ 明朝"/>
      <family val="1"/>
      <charset val="128"/>
    </font>
    <font>
      <sz val="6"/>
      <color indexed="8"/>
      <name val="ＭＳ Ｐ明朝"/>
      <family val="1"/>
      <charset val="128"/>
    </font>
    <font>
      <b/>
      <sz val="9"/>
      <color indexed="81"/>
      <name val="MS P ゴシック"/>
      <family val="3"/>
      <charset val="128"/>
    </font>
    <font>
      <b/>
      <sz val="12"/>
      <name val="ＭＳ Ｐ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2"/>
      <charset val="128"/>
      <scheme val="minor"/>
    </font>
    <font>
      <sz val="12"/>
      <name val="ＭＳ Ｐ明朝"/>
      <family val="1"/>
      <charset val="128"/>
    </font>
    <font>
      <sz val="18"/>
      <name val="ＭＳ Ｐ明朝"/>
      <family val="1"/>
      <charset val="128"/>
    </font>
    <font>
      <sz val="11"/>
      <color theme="0" tint="-0.249977111117893"/>
      <name val="ＭＳ Ｐ明朝"/>
      <family val="1"/>
      <charset val="128"/>
    </font>
    <font>
      <sz val="11"/>
      <color theme="2" tint="-0.249977111117893"/>
      <name val="ＭＳ Ｐ明朝"/>
      <family val="1"/>
      <charset val="128"/>
    </font>
    <font>
      <b/>
      <u/>
      <sz val="11"/>
      <color theme="1"/>
      <name val="ＭＳ Ｐゴシック"/>
      <family val="3"/>
      <charset val="128"/>
      <scheme val="minor"/>
    </font>
    <font>
      <sz val="11"/>
      <color theme="0"/>
      <name val="ＭＳ Ｐ明朝"/>
      <family val="1"/>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9"/>
      <color indexed="81"/>
      <name val="MS P ゴシック"/>
      <family val="3"/>
      <charset val="128"/>
    </font>
    <font>
      <sz val="12"/>
      <color indexed="81"/>
      <name val="MS P ゴシック"/>
      <family val="3"/>
      <charset val="128"/>
    </font>
    <font>
      <sz val="11"/>
      <color rgb="FFFF0000"/>
      <name val="ＭＳ Ｐゴシック"/>
      <family val="3"/>
      <charset val="128"/>
    </font>
    <font>
      <sz val="10.5"/>
      <name val="ＭＳ 明朝"/>
      <family val="1"/>
      <charset val="128"/>
    </font>
    <font>
      <b/>
      <sz val="11"/>
      <color theme="1"/>
      <name val="Meiryo UI"/>
      <family val="3"/>
      <charset val="128"/>
    </font>
    <font>
      <sz val="11"/>
      <color theme="1"/>
      <name val="Meiryo UI"/>
      <family val="3"/>
      <charset val="128"/>
    </font>
    <font>
      <sz val="11"/>
      <color theme="0"/>
      <name val="Meiryo UI"/>
      <family val="3"/>
      <charset val="128"/>
    </font>
    <font>
      <sz val="9"/>
      <color theme="1"/>
      <name val="Meiryo UI"/>
      <family val="3"/>
      <charset val="128"/>
    </font>
    <font>
      <sz val="10"/>
      <color theme="1"/>
      <name val="Meiryo UI"/>
      <family val="3"/>
      <charset val="128"/>
    </font>
    <font>
      <u/>
      <sz val="20"/>
      <color theme="1"/>
      <name val="Meiryo UI"/>
      <family val="3"/>
      <charset val="128"/>
    </font>
    <font>
      <sz val="12"/>
      <color theme="1"/>
      <name val="Meiryo UI"/>
      <family val="3"/>
      <charset val="128"/>
    </font>
    <font>
      <b/>
      <sz val="12"/>
      <color theme="1"/>
      <name val="Meiryo UI"/>
      <family val="3"/>
      <charset val="128"/>
    </font>
    <font>
      <sz val="8"/>
      <color theme="1"/>
      <name val="Meiryo UI"/>
      <family val="3"/>
      <charset val="128"/>
    </font>
    <font>
      <sz val="11"/>
      <color theme="1"/>
      <name val="ＭＳ Ｐゴシック"/>
      <family val="3"/>
      <charset val="128"/>
    </font>
    <font>
      <b/>
      <u/>
      <sz val="20"/>
      <color theme="1"/>
      <name val="Meiryo UI"/>
      <family val="3"/>
      <charset val="128"/>
    </font>
    <font>
      <sz val="9"/>
      <name val="ＭＳ Ｐ明朝"/>
      <family val="1"/>
      <charset val="128"/>
    </font>
    <font>
      <sz val="8"/>
      <color indexed="81"/>
      <name val="ＭＳ Ｐゴシック"/>
      <family val="3"/>
      <charset val="128"/>
    </font>
    <font>
      <u/>
      <sz val="11"/>
      <color indexed="12"/>
      <name val="ＭＳ Ｐゴシック"/>
      <family val="3"/>
      <charset val="128"/>
    </font>
    <font>
      <sz val="14"/>
      <name val="ＭＳ Ｐゴシック"/>
      <family val="3"/>
      <charset val="128"/>
    </font>
    <font>
      <sz val="13"/>
      <color theme="1"/>
      <name val="Meiryo UI"/>
      <family val="3"/>
      <charset val="128"/>
    </font>
    <font>
      <b/>
      <sz val="13"/>
      <color rgb="FFFF0000"/>
      <name val="Meiryo UI"/>
      <family val="3"/>
      <charset val="128"/>
    </font>
    <font>
      <b/>
      <sz val="11"/>
      <color rgb="FFFF0000"/>
      <name val="Meiryo UI"/>
      <family val="3"/>
      <charset val="128"/>
    </font>
    <font>
      <sz val="10"/>
      <name val="ＭＳ Ｐゴシック"/>
      <family val="3"/>
      <charset val="128"/>
      <scheme val="major"/>
    </font>
    <font>
      <sz val="11"/>
      <color theme="1"/>
      <name val="ＭＳ Ｐゴシック"/>
      <family val="3"/>
      <charset val="128"/>
      <scheme val="major"/>
    </font>
    <font>
      <sz val="16"/>
      <name val="ＭＳ Ｐゴシック"/>
      <family val="3"/>
      <charset val="128"/>
      <scheme val="major"/>
    </font>
    <font>
      <sz val="13"/>
      <name val="ＭＳ Ｐゴシック"/>
      <family val="3"/>
      <charset val="128"/>
      <scheme val="major"/>
    </font>
    <font>
      <sz val="12"/>
      <name val="ＭＳ Ｐゴシック"/>
      <family val="3"/>
      <charset val="128"/>
      <scheme val="major"/>
    </font>
    <font>
      <b/>
      <sz val="24"/>
      <color rgb="FFFF0000"/>
      <name val="ＭＳ Ｐゴシック"/>
      <family val="3"/>
      <charset val="128"/>
      <scheme val="major"/>
    </font>
    <font>
      <b/>
      <sz val="11"/>
      <color theme="1"/>
      <name val="ＭＳ Ｐゴシック"/>
      <family val="3"/>
      <charset val="128"/>
      <scheme val="major"/>
    </font>
    <font>
      <b/>
      <sz val="10"/>
      <color rgb="FFFF0000"/>
      <name val="ＭＳ Ｐゴシック"/>
      <family val="3"/>
      <charset val="128"/>
      <scheme val="major"/>
    </font>
    <font>
      <b/>
      <sz val="11"/>
      <color rgb="FFFF0000"/>
      <name val="ＭＳ Ｐゴシック"/>
      <family val="3"/>
      <charset val="128"/>
      <scheme val="major"/>
    </font>
    <font>
      <b/>
      <sz val="12"/>
      <color rgb="FFFF0000"/>
      <name val="ＭＳ Ｐゴシック"/>
      <family val="3"/>
      <charset val="128"/>
      <scheme val="major"/>
    </font>
    <font>
      <sz val="9"/>
      <name val="ＭＳ Ｐゴシック"/>
      <family val="3"/>
      <charset val="128"/>
      <scheme val="major"/>
    </font>
    <font>
      <b/>
      <sz val="10"/>
      <name val="ＭＳ Ｐゴシック"/>
      <family val="3"/>
      <charset val="128"/>
      <scheme val="major"/>
    </font>
    <font>
      <sz val="11"/>
      <name val="ＭＳ Ｐゴシック"/>
      <family val="3"/>
      <charset val="128"/>
      <scheme val="major"/>
    </font>
    <font>
      <b/>
      <u/>
      <sz val="10"/>
      <name val="ＭＳ Ｐゴシック"/>
      <family val="3"/>
      <charset val="128"/>
      <scheme val="major"/>
    </font>
    <font>
      <b/>
      <u/>
      <sz val="10"/>
      <color rgb="FFFF0000"/>
      <name val="ＭＳ Ｐゴシック"/>
      <family val="3"/>
      <charset val="128"/>
      <scheme val="major"/>
    </font>
    <font>
      <sz val="8"/>
      <name val="ＭＳ Ｐゴシック"/>
      <family val="3"/>
      <charset val="128"/>
      <scheme val="major"/>
    </font>
    <font>
      <sz val="10"/>
      <color theme="0"/>
      <name val="ＭＳ Ｐゴシック"/>
      <family val="3"/>
      <charset val="128"/>
      <scheme val="major"/>
    </font>
    <font>
      <sz val="10"/>
      <color indexed="8"/>
      <name val="ＭＳ Ｐゴシック"/>
      <family val="3"/>
      <charset val="128"/>
      <scheme val="major"/>
    </font>
    <font>
      <b/>
      <sz val="16"/>
      <name val="ＭＳ Ｐゴシック"/>
      <family val="3"/>
      <charset val="128"/>
      <scheme val="major"/>
    </font>
    <font>
      <sz val="10"/>
      <color indexed="10"/>
      <name val="ＭＳ Ｐゴシック"/>
      <family val="3"/>
      <charset val="128"/>
      <scheme val="major"/>
    </font>
    <font>
      <sz val="10"/>
      <color rgb="FFFF0000"/>
      <name val="ＭＳ Ｐゴシック"/>
      <family val="3"/>
      <charset val="128"/>
      <scheme val="major"/>
    </font>
    <font>
      <b/>
      <sz val="12"/>
      <name val="ＭＳ Ｐゴシック"/>
      <family val="3"/>
      <charset val="128"/>
      <scheme val="major"/>
    </font>
    <font>
      <sz val="11"/>
      <color indexed="8"/>
      <name val="ＭＳ Ｐゴシック"/>
      <family val="3"/>
      <charset val="128"/>
      <scheme val="major"/>
    </font>
    <font>
      <sz val="10"/>
      <color theme="0" tint="-0.34998626667073579"/>
      <name val="ＭＳ Ｐゴシック"/>
      <family val="3"/>
      <charset val="128"/>
      <scheme val="major"/>
    </font>
    <font>
      <u/>
      <sz val="10"/>
      <name val="ＭＳ Ｐゴシック"/>
      <family val="3"/>
      <charset val="128"/>
      <scheme val="major"/>
    </font>
    <font>
      <sz val="11"/>
      <color rgb="FFFF0000"/>
      <name val="ＭＳ Ｐゴシック"/>
      <family val="3"/>
      <charset val="128"/>
      <scheme val="major"/>
    </font>
    <font>
      <b/>
      <sz val="11"/>
      <name val="ＭＳ Ｐゴシック"/>
      <family val="3"/>
      <charset val="128"/>
      <scheme val="major"/>
    </font>
    <font>
      <b/>
      <u/>
      <sz val="11"/>
      <color theme="1"/>
      <name val="Meiryo UI"/>
      <family val="3"/>
      <charset val="128"/>
    </font>
    <font>
      <b/>
      <sz val="13"/>
      <color rgb="FFFF0000"/>
      <name val="ＭＳ Ｐゴシック"/>
      <family val="3"/>
      <charset val="128"/>
    </font>
    <font>
      <b/>
      <sz val="9"/>
      <name val="ＭＳ Ｐゴシック"/>
      <family val="3"/>
      <charset val="128"/>
      <scheme val="major"/>
    </font>
    <font>
      <b/>
      <sz val="16"/>
      <color rgb="FFFF0000"/>
      <name val="ＭＳ Ｐゴシック"/>
      <family val="3"/>
      <charset val="128"/>
      <scheme val="major"/>
    </font>
    <font>
      <b/>
      <sz val="16"/>
      <color rgb="FFFF0000"/>
      <name val="ＭＳ Ｐゴシック"/>
      <family val="3"/>
      <charset val="128"/>
    </font>
    <font>
      <u/>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b/>
      <sz val="9"/>
      <color theme="1"/>
      <name val="ＭＳ Ｐゴシック"/>
      <family val="3"/>
      <charset val="128"/>
      <scheme val="major"/>
    </font>
    <font>
      <b/>
      <sz val="10"/>
      <color rgb="FFFF0000"/>
      <name val="ＭＳ Ｐゴシック"/>
      <family val="3"/>
      <charset val="128"/>
    </font>
    <font>
      <b/>
      <sz val="14"/>
      <color rgb="FFFF0000"/>
      <name val="Meiryo UI"/>
      <family val="3"/>
      <charset val="128"/>
    </font>
    <font>
      <b/>
      <sz val="12"/>
      <color rgb="FFFF0000"/>
      <name val="Meiryo UI"/>
      <family val="3"/>
      <charset val="128"/>
    </font>
    <font>
      <sz val="12"/>
      <name val="Meiryo UI"/>
      <family val="3"/>
      <charset val="128"/>
    </font>
    <font>
      <b/>
      <sz val="14"/>
      <color theme="1"/>
      <name val="Meiryo UI"/>
      <family val="3"/>
      <charset val="128"/>
    </font>
    <font>
      <u/>
      <sz val="12"/>
      <color theme="1"/>
      <name val="Meiryo UI"/>
      <family val="3"/>
      <charset val="128"/>
    </font>
    <font>
      <u/>
      <sz val="12"/>
      <name val="Meiryo UI"/>
      <family val="3"/>
      <charset val="128"/>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font>
    <font>
      <sz val="20"/>
      <color theme="0"/>
      <name val="ＭＳ Ｐ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theme="1" tint="0.49998474074526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diagonalDown="1">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7">
    <xf numFmtId="0" fontId="0" fillId="0" borderId="0">
      <alignment vertical="center"/>
    </xf>
    <xf numFmtId="0" fontId="2" fillId="0" borderId="0"/>
    <xf numFmtId="38" fontId="2" fillId="0" borderId="0" applyFont="0" applyFill="0" applyBorder="0" applyAlignment="0" applyProtection="0"/>
    <xf numFmtId="0" fontId="9" fillId="0" borderId="0"/>
    <xf numFmtId="0" fontId="13" fillId="0" borderId="0"/>
    <xf numFmtId="0" fontId="2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8" fillId="0" borderId="0"/>
    <xf numFmtId="0" fontId="29" fillId="0" borderId="0"/>
    <xf numFmtId="180" fontId="31" fillId="0" borderId="0" applyFont="0" applyFill="0" applyBorder="0" applyAlignment="0" applyProtection="0"/>
    <xf numFmtId="9" fontId="2" fillId="0" borderId="0" applyFont="0" applyFill="0" applyBorder="0" applyAlignment="0" applyProtection="0"/>
    <xf numFmtId="0" fontId="28" fillId="0" borderId="0"/>
    <xf numFmtId="0" fontId="2" fillId="0" borderId="0">
      <alignment vertical="center"/>
    </xf>
    <xf numFmtId="0" fontId="2" fillId="0" borderId="0">
      <alignment vertical="center"/>
    </xf>
    <xf numFmtId="0" fontId="2" fillId="0" borderId="0"/>
    <xf numFmtId="0" fontId="18" fillId="0" borderId="0">
      <alignment vertical="center"/>
    </xf>
    <xf numFmtId="0" fontId="34" fillId="0" borderId="0"/>
    <xf numFmtId="0" fontId="2" fillId="0" borderId="0">
      <alignment vertical="center"/>
    </xf>
    <xf numFmtId="0" fontId="2" fillId="0" borderId="0"/>
    <xf numFmtId="0" fontId="18" fillId="0" borderId="0">
      <alignment vertical="center"/>
    </xf>
  </cellStyleXfs>
  <cellXfs count="421">
    <xf numFmtId="0" fontId="0" fillId="0" borderId="0" xfId="0">
      <alignment vertical="center"/>
    </xf>
    <xf numFmtId="0" fontId="7" fillId="0" borderId="0" xfId="3" applyFont="1" applyAlignment="1">
      <alignment vertical="center"/>
    </xf>
    <xf numFmtId="0" fontId="8" fillId="0" borderId="0" xfId="3" applyFont="1" applyAlignment="1">
      <alignment horizontal="left" vertical="center"/>
    </xf>
    <xf numFmtId="0" fontId="2" fillId="0" borderId="0" xfId="3" applyFont="1" applyAlignment="1">
      <alignment horizontal="center" vertical="center"/>
    </xf>
    <xf numFmtId="0" fontId="7" fillId="0" borderId="0" xfId="3" applyFont="1" applyAlignment="1">
      <alignment horizontal="center" vertical="center"/>
    </xf>
    <xf numFmtId="0" fontId="7" fillId="0" borderId="0" xfId="3" applyFont="1" applyAlignment="1">
      <alignment horizontal="left" vertical="center" wrapText="1"/>
    </xf>
    <xf numFmtId="0" fontId="3" fillId="0" borderId="0" xfId="3" applyFont="1" applyAlignment="1">
      <alignment vertical="center"/>
    </xf>
    <xf numFmtId="0" fontId="2" fillId="0" borderId="0" xfId="1"/>
    <xf numFmtId="0" fontId="24" fillId="0" borderId="0" xfId="1" applyFont="1" applyAlignment="1">
      <alignment horizontal="center"/>
    </xf>
    <xf numFmtId="0" fontId="24" fillId="0" borderId="0" xfId="1" applyFont="1"/>
    <xf numFmtId="0" fontId="2" fillId="0" borderId="0" xfId="1" applyAlignment="1">
      <alignment horizontal="center"/>
    </xf>
    <xf numFmtId="0" fontId="24" fillId="0" borderId="0" xfId="1" applyFont="1" applyAlignment="1">
      <alignment horizontal="left"/>
    </xf>
    <xf numFmtId="0" fontId="25" fillId="0" borderId="0" xfId="1" applyFont="1"/>
    <xf numFmtId="0" fontId="27" fillId="0" borderId="1" xfId="1" applyFont="1" applyBorder="1" applyAlignment="1">
      <alignment horizontal="center" vertical="center"/>
    </xf>
    <xf numFmtId="0" fontId="27" fillId="0" borderId="18" xfId="1" applyFont="1" applyBorder="1" applyAlignment="1">
      <alignment horizontal="center" vertical="center"/>
    </xf>
    <xf numFmtId="0" fontId="3" fillId="0" borderId="0" xfId="3" applyFont="1" applyAlignment="1">
      <alignment horizontal="center" vertical="center"/>
    </xf>
    <xf numFmtId="0" fontId="14" fillId="0" borderId="0" xfId="3" applyFont="1" applyAlignment="1">
      <alignment horizontal="left" vertical="center" shrinkToFit="1"/>
    </xf>
    <xf numFmtId="0" fontId="7" fillId="0" borderId="0" xfId="3" applyFont="1" applyAlignment="1">
      <alignment horizontal="lef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0" xfId="3" applyFont="1"/>
    <xf numFmtId="0" fontId="21" fillId="0" borderId="13" xfId="3" applyFont="1" applyBorder="1" applyAlignment="1">
      <alignment horizontal="center" vertical="center"/>
    </xf>
    <xf numFmtId="0" fontId="5" fillId="0" borderId="0" xfId="3" applyFont="1" applyAlignment="1">
      <alignment vertical="center"/>
    </xf>
    <xf numFmtId="0" fontId="2" fillId="0" borderId="9" xfId="1" applyBorder="1" applyAlignment="1">
      <alignment horizontal="center" vertical="center"/>
    </xf>
    <xf numFmtId="178" fontId="3" fillId="6" borderId="35" xfId="1" applyNumberFormat="1" applyFont="1" applyFill="1" applyBorder="1" applyAlignment="1">
      <alignment vertical="center" shrinkToFit="1"/>
    </xf>
    <xf numFmtId="178" fontId="23" fillId="6" borderId="36" xfId="12" applyNumberFormat="1" applyFont="1" applyFill="1" applyBorder="1" applyAlignment="1" applyProtection="1">
      <alignment vertical="center"/>
    </xf>
    <xf numFmtId="0" fontId="23" fillId="6" borderId="37" xfId="1" applyFont="1" applyFill="1" applyBorder="1" applyAlignment="1">
      <alignment horizontal="center" vertical="center"/>
    </xf>
    <xf numFmtId="0" fontId="2" fillId="0" borderId="28" xfId="1" applyBorder="1" applyAlignment="1">
      <alignment horizontal="center" vertical="center" shrinkToFit="1"/>
    </xf>
    <xf numFmtId="178" fontId="23" fillId="0" borderId="5" xfId="1" applyNumberFormat="1" applyFont="1" applyBorder="1" applyAlignment="1">
      <alignment horizontal="right" vertical="center"/>
    </xf>
    <xf numFmtId="178" fontId="26" fillId="0" borderId="8" xfId="1" applyNumberFormat="1" applyFont="1" applyBorder="1" applyAlignment="1">
      <alignment horizontal="center" vertical="center"/>
    </xf>
    <xf numFmtId="0" fontId="2" fillId="0" borderId="11" xfId="1" applyBorder="1"/>
    <xf numFmtId="0" fontId="2" fillId="0" borderId="10" xfId="1" applyBorder="1" applyAlignment="1">
      <alignment horizontal="center" vertical="center" shrinkToFit="1"/>
    </xf>
    <xf numFmtId="0" fontId="27" fillId="0" borderId="0" xfId="1" applyFont="1" applyAlignment="1">
      <alignment horizontal="center" vertical="center"/>
    </xf>
    <xf numFmtId="0" fontId="2" fillId="0" borderId="6" xfId="1" applyBorder="1" applyAlignment="1">
      <alignment horizontal="center" vertical="center"/>
    </xf>
    <xf numFmtId="0" fontId="2" fillId="0" borderId="3" xfId="1" applyBorder="1" applyAlignment="1">
      <alignment horizontal="center" vertical="center"/>
    </xf>
    <xf numFmtId="0" fontId="27" fillId="0" borderId="45" xfId="1" applyFont="1" applyBorder="1" applyAlignment="1">
      <alignment horizontal="center" vertical="center"/>
    </xf>
    <xf numFmtId="0" fontId="27" fillId="0" borderId="9" xfId="1" applyFont="1" applyBorder="1" applyAlignment="1">
      <alignment horizontal="center" vertical="center"/>
    </xf>
    <xf numFmtId="0" fontId="24" fillId="0" borderId="9" xfId="1" applyFont="1" applyBorder="1" applyAlignment="1">
      <alignment horizontal="center" vertical="center"/>
    </xf>
    <xf numFmtId="0" fontId="24" fillId="0" borderId="18" xfId="1" applyFont="1" applyBorder="1" applyAlignment="1">
      <alignment horizontal="center" vertical="center"/>
    </xf>
    <xf numFmtId="0" fontId="24" fillId="0" borderId="2" xfId="1" applyFont="1" applyBorder="1" applyAlignment="1">
      <alignment horizontal="center"/>
    </xf>
    <xf numFmtId="0" fontId="27" fillId="0" borderId="6" xfId="1" applyFont="1" applyBorder="1" applyAlignment="1">
      <alignment horizontal="center" vertical="center"/>
    </xf>
    <xf numFmtId="0" fontId="27" fillId="0" borderId="27" xfId="1" applyFont="1" applyBorder="1" applyAlignment="1">
      <alignment horizontal="center" vertical="center"/>
    </xf>
    <xf numFmtId="0" fontId="24" fillId="0" borderId="0" xfId="1" applyFont="1" applyAlignment="1">
      <alignment vertical="center"/>
    </xf>
    <xf numFmtId="0" fontId="24" fillId="0" borderId="0" xfId="14" applyFont="1" applyAlignment="1">
      <alignment vertical="center"/>
    </xf>
    <xf numFmtId="0" fontId="24" fillId="0" borderId="0" xfId="1" applyFont="1" applyAlignment="1">
      <alignment vertical="center" shrinkToFit="1"/>
    </xf>
    <xf numFmtId="0" fontId="23" fillId="0" borderId="0" xfId="1" applyFont="1" applyAlignment="1">
      <alignment vertical="center"/>
    </xf>
    <xf numFmtId="58" fontId="24" fillId="0" borderId="0" xfId="1" applyNumberFormat="1" applyFont="1" applyAlignment="1">
      <alignment vertical="center"/>
    </xf>
    <xf numFmtId="0" fontId="24" fillId="0" borderId="0" xfId="1" applyFont="1" applyAlignment="1">
      <alignment vertical="center" wrapText="1"/>
    </xf>
    <xf numFmtId="0" fontId="24" fillId="0" borderId="0" xfId="1" applyFont="1" applyAlignment="1">
      <alignment horizontal="right" vertical="center"/>
    </xf>
    <xf numFmtId="0" fontId="24" fillId="0" borderId="0" xfId="14" applyFont="1" applyAlignment="1">
      <alignment horizontal="right" vertical="center"/>
    </xf>
    <xf numFmtId="0" fontId="38" fillId="0" borderId="0" xfId="1" applyFont="1" applyAlignment="1">
      <alignment horizontal="right" vertical="center"/>
    </xf>
    <xf numFmtId="0" fontId="39" fillId="0" borderId="0" xfId="14" applyFont="1" applyAlignment="1">
      <alignment vertical="center"/>
    </xf>
    <xf numFmtId="0" fontId="40" fillId="0" borderId="0" xfId="14" applyFont="1" applyAlignment="1">
      <alignment vertical="center"/>
    </xf>
    <xf numFmtId="0" fontId="9" fillId="0" borderId="0" xfId="1" applyFont="1" applyAlignment="1">
      <alignment horizontal="left"/>
    </xf>
    <xf numFmtId="0" fontId="9" fillId="0" borderId="0" xfId="1" applyFont="1" applyAlignment="1">
      <alignment horizontal="left" vertical="center"/>
    </xf>
    <xf numFmtId="184" fontId="9" fillId="0" borderId="0" xfId="1" applyNumberFormat="1" applyFont="1" applyAlignment="1">
      <alignment horizontal="left" vertical="center"/>
    </xf>
    <xf numFmtId="0" fontId="24" fillId="0" borderId="0" xfId="1" applyFont="1" applyAlignment="1">
      <alignment horizontal="left" vertical="center" wrapText="1"/>
    </xf>
    <xf numFmtId="0" fontId="9" fillId="0" borderId="0" xfId="1" applyFont="1" applyAlignment="1">
      <alignment wrapText="1"/>
    </xf>
    <xf numFmtId="0" fontId="9" fillId="0" borderId="0" xfId="1" applyFont="1"/>
    <xf numFmtId="0" fontId="33" fillId="2" borderId="46" xfId="1" applyFont="1" applyFill="1" applyBorder="1" applyAlignment="1">
      <alignment vertical="center" shrinkToFit="1"/>
    </xf>
    <xf numFmtId="181" fontId="21" fillId="2" borderId="47" xfId="1" applyNumberFormat="1" applyFont="1" applyFill="1" applyBorder="1" applyAlignment="1">
      <alignment horizontal="center" vertical="center" shrinkToFit="1"/>
    </xf>
    <xf numFmtId="0" fontId="42" fillId="0" borderId="0" xfId="14" applyFont="1" applyAlignment="1">
      <alignment vertical="center"/>
    </xf>
    <xf numFmtId="0" fontId="2" fillId="0" borderId="23" xfId="1" applyBorder="1" applyAlignment="1">
      <alignment horizontal="left"/>
    </xf>
    <xf numFmtId="176" fontId="24" fillId="5" borderId="25" xfId="1" applyNumberFormat="1" applyFont="1" applyFill="1" applyBorder="1" applyAlignment="1">
      <alignment horizontal="left" vertical="center"/>
    </xf>
    <xf numFmtId="176" fontId="24" fillId="5" borderId="26" xfId="1" applyNumberFormat="1" applyFont="1" applyFill="1" applyBorder="1" applyAlignment="1">
      <alignment horizontal="center" vertical="center" textRotation="255"/>
    </xf>
    <xf numFmtId="183" fontId="5" fillId="0" borderId="1" xfId="1" applyNumberFormat="1" applyFont="1" applyBorder="1" applyAlignment="1">
      <alignment horizontal="right" vertical="center" shrinkToFit="1"/>
    </xf>
    <xf numFmtId="178" fontId="5" fillId="0" borderId="1" xfId="12" applyNumberFormat="1" applyFont="1" applyBorder="1" applyAlignment="1" applyProtection="1">
      <alignment horizontal="right" vertical="center" shrinkToFit="1"/>
    </xf>
    <xf numFmtId="178" fontId="5" fillId="0" borderId="6" xfId="1" applyNumberFormat="1" applyFont="1" applyBorder="1" applyAlignment="1">
      <alignment horizontal="right" vertical="center" shrinkToFit="1"/>
    </xf>
    <xf numFmtId="183" fontId="5" fillId="0" borderId="13" xfId="1" applyNumberFormat="1" applyFont="1" applyBorder="1" applyAlignment="1">
      <alignment horizontal="right" vertical="center" shrinkToFit="1"/>
    </xf>
    <xf numFmtId="178" fontId="5" fillId="0" borderId="13" xfId="1" applyNumberFormat="1" applyFont="1" applyBorder="1" applyAlignment="1">
      <alignment horizontal="right" vertical="center" shrinkToFit="1"/>
    </xf>
    <xf numFmtId="178" fontId="5" fillId="0" borderId="14" xfId="1" applyNumberFormat="1" applyFont="1" applyBorder="1" applyAlignment="1">
      <alignment horizontal="right" vertical="center" shrinkToFit="1"/>
    </xf>
    <xf numFmtId="183" fontId="5" fillId="0" borderId="9" xfId="1" applyNumberFormat="1" applyFont="1" applyBorder="1" applyAlignment="1">
      <alignment horizontal="right" vertical="center" shrinkToFit="1"/>
    </xf>
    <xf numFmtId="178" fontId="5" fillId="0" borderId="9" xfId="1" applyNumberFormat="1" applyFont="1" applyBorder="1" applyAlignment="1">
      <alignment horizontal="right" vertical="center" shrinkToFit="1"/>
    </xf>
    <xf numFmtId="178" fontId="5" fillId="0" borderId="1" xfId="1" applyNumberFormat="1" applyFont="1" applyBorder="1" applyAlignment="1">
      <alignment horizontal="right" vertical="center" shrinkToFit="1"/>
    </xf>
    <xf numFmtId="178" fontId="5" fillId="0" borderId="12" xfId="1" applyNumberFormat="1" applyFont="1" applyBorder="1" applyAlignment="1">
      <alignment horizontal="right" vertical="center" shrinkToFit="1"/>
    </xf>
    <xf numFmtId="0" fontId="11" fillId="0" borderId="13" xfId="3" applyFont="1" applyBorder="1" applyAlignment="1">
      <alignment horizontal="center" vertical="center"/>
    </xf>
    <xf numFmtId="0" fontId="7" fillId="0" borderId="13" xfId="3" applyFont="1" applyBorder="1" applyAlignment="1">
      <alignment horizontal="center" vertical="center"/>
    </xf>
    <xf numFmtId="0" fontId="3" fillId="0" borderId="0" xfId="3" applyFont="1" applyAlignment="1">
      <alignment horizontal="left" vertical="center"/>
    </xf>
    <xf numFmtId="0" fontId="8" fillId="0" borderId="2" xfId="3" applyFont="1" applyBorder="1" applyAlignment="1">
      <alignment horizontal="left" vertical="center"/>
    </xf>
    <xf numFmtId="0" fontId="2" fillId="0" borderId="2" xfId="3" applyFont="1" applyBorder="1" applyAlignment="1">
      <alignment horizontal="left" vertical="center" shrinkToFit="1"/>
    </xf>
    <xf numFmtId="57" fontId="11" fillId="0" borderId="13" xfId="3" applyNumberFormat="1" applyFont="1" applyBorder="1" applyAlignment="1">
      <alignment horizontal="center" vertical="center"/>
    </xf>
    <xf numFmtId="57" fontId="11" fillId="0" borderId="13" xfId="4" applyNumberFormat="1" applyFont="1" applyBorder="1" applyAlignment="1">
      <alignment horizontal="center" vertical="center" shrinkToFit="1"/>
    </xf>
    <xf numFmtId="0" fontId="21" fillId="0" borderId="0" xfId="3" applyFont="1" applyAlignment="1">
      <alignment horizontal="center" vertical="center"/>
    </xf>
    <xf numFmtId="0" fontId="6" fillId="0" borderId="0" xfId="3" applyFont="1" applyAlignment="1">
      <alignment horizontal="center" vertical="center" shrinkToFit="1"/>
    </xf>
    <xf numFmtId="0" fontId="22" fillId="0" borderId="11" xfId="3" applyFont="1" applyBorder="1" applyAlignment="1">
      <alignment horizontal="left" vertical="center" wrapText="1"/>
    </xf>
    <xf numFmtId="0" fontId="22" fillId="0" borderId="0" xfId="3" applyFont="1" applyAlignment="1">
      <alignment horizontal="left" vertical="center" wrapText="1"/>
    </xf>
    <xf numFmtId="0" fontId="13" fillId="0" borderId="28" xfId="3" applyFont="1" applyBorder="1" applyAlignment="1">
      <alignment horizontal="center" vertical="center"/>
    </xf>
    <xf numFmtId="0" fontId="13" fillId="0" borderId="13" xfId="3" applyFont="1" applyBorder="1" applyAlignment="1">
      <alignment horizontal="center" vertical="center"/>
    </xf>
    <xf numFmtId="0" fontId="52" fillId="8" borderId="19" xfId="0" applyFont="1" applyFill="1" applyBorder="1">
      <alignment vertical="center"/>
    </xf>
    <xf numFmtId="0" fontId="52" fillId="8" borderId="11" xfId="0" applyFont="1" applyFill="1" applyBorder="1">
      <alignment vertical="center"/>
    </xf>
    <xf numFmtId="0" fontId="52" fillId="8" borderId="11" xfId="7" applyFont="1" applyFill="1" applyBorder="1">
      <alignment vertical="center"/>
    </xf>
    <xf numFmtId="0" fontId="52" fillId="8" borderId="20" xfId="7" applyFont="1" applyFill="1" applyBorder="1">
      <alignment vertical="center"/>
    </xf>
    <xf numFmtId="0" fontId="52" fillId="8" borderId="15" xfId="0" applyFont="1" applyFill="1" applyBorder="1">
      <alignment vertical="center"/>
    </xf>
    <xf numFmtId="0" fontId="52" fillId="8" borderId="21" xfId="7" applyFont="1" applyFill="1" applyBorder="1">
      <alignment vertical="center"/>
    </xf>
    <xf numFmtId="0" fontId="52" fillId="0" borderId="0" xfId="0" applyFont="1">
      <alignment vertical="center"/>
    </xf>
    <xf numFmtId="0" fontId="57" fillId="0" borderId="0" xfId="0" applyFont="1">
      <alignment vertical="center"/>
    </xf>
    <xf numFmtId="0" fontId="52" fillId="8" borderId="21" xfId="0" applyFont="1" applyFill="1" applyBorder="1">
      <alignment vertical="center"/>
    </xf>
    <xf numFmtId="0" fontId="52" fillId="8" borderId="22" xfId="0" applyFont="1" applyFill="1" applyBorder="1">
      <alignment vertical="center"/>
    </xf>
    <xf numFmtId="0" fontId="52" fillId="8" borderId="23" xfId="0" applyFont="1" applyFill="1" applyBorder="1">
      <alignment vertical="center"/>
    </xf>
    <xf numFmtId="0" fontId="52" fillId="8" borderId="23" xfId="7" applyFont="1" applyFill="1" applyBorder="1">
      <alignment vertical="center"/>
    </xf>
    <xf numFmtId="0" fontId="52" fillId="8" borderId="24" xfId="7" applyFont="1" applyFill="1" applyBorder="1">
      <alignment vertical="center"/>
    </xf>
    <xf numFmtId="0" fontId="60" fillId="0" borderId="0" xfId="0" applyFont="1">
      <alignment vertical="center"/>
    </xf>
    <xf numFmtId="0" fontId="21" fillId="0" borderId="0" xfId="3" applyFont="1" applyAlignment="1">
      <alignment vertical="center"/>
    </xf>
    <xf numFmtId="0" fontId="6" fillId="0" borderId="0" xfId="3" applyFont="1" applyAlignment="1">
      <alignment horizontal="center" vertical="center" wrapText="1"/>
    </xf>
    <xf numFmtId="0" fontId="6" fillId="0" borderId="0" xfId="3" applyFont="1" applyAlignment="1" applyProtection="1">
      <alignment horizontal="center" vertical="center" shrinkToFit="1"/>
      <protection locked="0"/>
    </xf>
    <xf numFmtId="0" fontId="52" fillId="0" borderId="0" xfId="0" applyFont="1" applyAlignment="1">
      <alignment horizontal="center" vertical="center"/>
    </xf>
    <xf numFmtId="0" fontId="69" fillId="0" borderId="10" xfId="3" applyFont="1" applyBorder="1" applyAlignment="1" applyProtection="1">
      <alignment horizontal="center" vertical="center" shrinkToFit="1"/>
      <protection locked="0"/>
    </xf>
    <xf numFmtId="0" fontId="79" fillId="10" borderId="1" xfId="3" applyFont="1" applyFill="1" applyBorder="1" applyAlignment="1" applyProtection="1">
      <alignment horizontal="center" vertical="center" wrapText="1"/>
      <protection locked="0"/>
    </xf>
    <xf numFmtId="0" fontId="86" fillId="10" borderId="1" xfId="3" applyFont="1" applyFill="1" applyBorder="1" applyAlignment="1" applyProtection="1">
      <alignment horizontal="center" vertical="center" shrinkToFit="1"/>
      <protection locked="0"/>
    </xf>
    <xf numFmtId="0" fontId="87" fillId="10" borderId="1" xfId="3" applyFont="1" applyFill="1" applyBorder="1" applyAlignment="1" applyProtection="1">
      <alignment horizontal="center" vertical="center"/>
      <protection locked="0"/>
    </xf>
    <xf numFmtId="0" fontId="88" fillId="10" borderId="1" xfId="3" applyFont="1" applyFill="1" applyBorder="1" applyAlignment="1" applyProtection="1">
      <alignment horizontal="center" vertical="center" shrinkToFit="1"/>
      <protection locked="0"/>
    </xf>
    <xf numFmtId="0" fontId="86" fillId="10" borderId="1" xfId="3" applyFont="1" applyFill="1" applyBorder="1" applyAlignment="1" applyProtection="1">
      <alignment horizontal="center" vertical="center" wrapText="1"/>
      <protection locked="0"/>
    </xf>
    <xf numFmtId="0" fontId="69" fillId="10" borderId="1" xfId="3" applyFont="1" applyFill="1" applyBorder="1" applyAlignment="1" applyProtection="1">
      <alignment horizontal="center" vertical="center"/>
      <protection locked="0"/>
    </xf>
    <xf numFmtId="0" fontId="86" fillId="10" borderId="1" xfId="3" applyFont="1" applyFill="1" applyBorder="1" applyAlignment="1" applyProtection="1">
      <alignment horizontal="center" vertical="center"/>
      <protection locked="0"/>
    </xf>
    <xf numFmtId="0" fontId="69" fillId="10" borderId="1" xfId="3" applyFont="1" applyFill="1" applyBorder="1" applyAlignment="1" applyProtection="1">
      <alignment horizontal="center" vertical="center" shrinkToFit="1"/>
      <protection locked="0"/>
    </xf>
    <xf numFmtId="177" fontId="89" fillId="10" borderId="1" xfId="4" applyNumberFormat="1" applyFont="1" applyFill="1" applyBorder="1" applyAlignment="1" applyProtection="1">
      <alignment horizontal="center" vertical="center" shrinkToFit="1"/>
      <protection locked="0"/>
    </xf>
    <xf numFmtId="0" fontId="84" fillId="10" borderId="1" xfId="3" applyFont="1" applyFill="1" applyBorder="1" applyAlignment="1" applyProtection="1">
      <alignment horizontal="center" vertical="center" wrapText="1"/>
      <protection locked="0"/>
    </xf>
    <xf numFmtId="0" fontId="78" fillId="0" borderId="1" xfId="12" applyNumberFormat="1" applyFont="1" applyBorder="1" applyAlignment="1" applyProtection="1">
      <alignment horizontal="center" vertical="center" shrinkToFit="1"/>
      <protection locked="0"/>
    </xf>
    <xf numFmtId="0" fontId="84" fillId="10" borderId="1" xfId="3" applyFont="1" applyFill="1" applyBorder="1" applyAlignment="1" applyProtection="1">
      <alignment horizontal="center" vertical="center" shrinkToFit="1"/>
      <protection locked="0"/>
    </xf>
    <xf numFmtId="0" fontId="78" fillId="0" borderId="55" xfId="12" applyNumberFormat="1" applyFont="1" applyBorder="1" applyAlignment="1" applyProtection="1">
      <alignment horizontal="center" vertical="center" shrinkToFit="1"/>
    </xf>
    <xf numFmtId="0" fontId="86" fillId="12" borderId="1" xfId="3" applyFont="1" applyFill="1" applyBorder="1" applyAlignment="1">
      <alignment horizontal="center" vertical="center"/>
    </xf>
    <xf numFmtId="0" fontId="51" fillId="7" borderId="1" xfId="0" applyFont="1" applyFill="1" applyBorder="1" applyAlignment="1">
      <alignment horizontal="center" vertical="center"/>
    </xf>
    <xf numFmtId="0" fontId="52" fillId="7" borderId="53" xfId="0" applyFont="1" applyFill="1" applyBorder="1" applyAlignment="1">
      <alignment horizontal="center" vertical="center"/>
    </xf>
    <xf numFmtId="0" fontId="97" fillId="0" borderId="0" xfId="3" applyFont="1" applyAlignment="1">
      <alignment horizontal="center" vertical="center"/>
    </xf>
    <xf numFmtId="0" fontId="52" fillId="0" borderId="1" xfId="0" applyFont="1" applyBorder="1" applyAlignment="1">
      <alignment horizontal="left" vertical="top" wrapText="1"/>
    </xf>
    <xf numFmtId="0" fontId="52" fillId="0" borderId="1" xfId="0" applyFont="1" applyBorder="1" applyAlignment="1">
      <alignment vertical="center" wrapText="1"/>
    </xf>
    <xf numFmtId="0" fontId="96" fillId="0" borderId="1" xfId="0" applyFont="1" applyBorder="1" applyAlignment="1">
      <alignment vertical="center" wrapText="1"/>
    </xf>
    <xf numFmtId="0" fontId="51" fillId="0" borderId="1" xfId="0" applyFont="1" applyBorder="1" applyAlignment="1">
      <alignment vertical="center" wrapText="1"/>
    </xf>
    <xf numFmtId="0" fontId="68" fillId="7" borderId="1" xfId="0" applyFont="1" applyFill="1" applyBorder="1" applyAlignment="1">
      <alignment horizontal="center" vertical="center"/>
    </xf>
    <xf numFmtId="0" fontId="87" fillId="4" borderId="1" xfId="3" applyFont="1" applyFill="1" applyBorder="1" applyAlignment="1" applyProtection="1">
      <alignment horizontal="center" vertical="center"/>
      <protection locked="0"/>
    </xf>
    <xf numFmtId="0" fontId="99" fillId="12" borderId="12" xfId="3" applyFont="1" applyFill="1" applyBorder="1" applyAlignment="1" applyProtection="1">
      <alignment horizontal="center" vertical="center"/>
      <protection locked="0"/>
    </xf>
    <xf numFmtId="0" fontId="100" fillId="0" borderId="14" xfId="3" applyFont="1" applyBorder="1" applyAlignment="1">
      <alignment horizontal="center" vertical="center"/>
    </xf>
    <xf numFmtId="0" fontId="6" fillId="0" borderId="13" xfId="3" applyFont="1" applyBorder="1" applyAlignment="1">
      <alignment horizontal="center" vertical="center" shrinkToFit="1"/>
    </xf>
    <xf numFmtId="0" fontId="57" fillId="0" borderId="0" xfId="0" applyFont="1" applyAlignment="1">
      <alignment horizontal="center" vertical="center"/>
    </xf>
    <xf numFmtId="0" fontId="107" fillId="5" borderId="0" xfId="0" applyFont="1" applyFill="1">
      <alignment vertical="center"/>
    </xf>
    <xf numFmtId="0" fontId="108" fillId="5" borderId="0" xfId="0" applyFont="1" applyFill="1">
      <alignment vertical="center"/>
    </xf>
    <xf numFmtId="0" fontId="108" fillId="5" borderId="0" xfId="0" applyFont="1" applyFill="1" applyAlignment="1">
      <alignment horizontal="center" vertical="center"/>
    </xf>
    <xf numFmtId="0" fontId="57" fillId="5" borderId="0" xfId="0" applyFont="1" applyFill="1">
      <alignment vertical="center"/>
    </xf>
    <xf numFmtId="0" fontId="57" fillId="7" borderId="1" xfId="0" applyFont="1" applyFill="1" applyBorder="1" applyAlignment="1">
      <alignment horizontal="center" vertical="center" wrapText="1"/>
    </xf>
    <xf numFmtId="0" fontId="108" fillId="7" borderId="25" xfId="0" applyFont="1" applyFill="1" applyBorder="1" applyAlignment="1">
      <alignment horizontal="center" vertical="center" wrapText="1"/>
    </xf>
    <xf numFmtId="0" fontId="57" fillId="2" borderId="59" xfId="0" applyFont="1" applyFill="1" applyBorder="1" applyAlignment="1">
      <alignment horizontal="center" vertical="center" wrapText="1"/>
    </xf>
    <xf numFmtId="0" fontId="57" fillId="7" borderId="6" xfId="0" applyFont="1" applyFill="1" applyBorder="1" applyAlignment="1">
      <alignment horizontal="center" vertical="center" wrapText="1"/>
    </xf>
    <xf numFmtId="0" fontId="57" fillId="0" borderId="60" xfId="0" applyFont="1" applyBorder="1" applyAlignment="1" applyProtection="1">
      <alignment horizontal="center" vertical="center" wrapText="1"/>
      <protection locked="0"/>
    </xf>
    <xf numFmtId="0" fontId="57" fillId="0" borderId="0" xfId="0" applyFont="1" applyAlignment="1">
      <alignment vertical="center" wrapText="1"/>
    </xf>
    <xf numFmtId="0" fontId="108" fillId="5" borderId="0" xfId="0" applyFont="1" applyFill="1" applyAlignment="1">
      <alignment vertical="center" wrapText="1"/>
    </xf>
    <xf numFmtId="0" fontId="57" fillId="0" borderId="1" xfId="0" applyFont="1" applyBorder="1" applyAlignment="1">
      <alignment horizontal="left" vertical="top" wrapText="1"/>
    </xf>
    <xf numFmtId="0" fontId="57" fillId="0" borderId="6" xfId="0" applyFont="1" applyBorder="1" applyAlignment="1">
      <alignment horizontal="left" vertical="top" wrapText="1"/>
    </xf>
    <xf numFmtId="0" fontId="109" fillId="0" borderId="25" xfId="0" quotePrefix="1" applyFont="1" applyBorder="1" applyAlignment="1">
      <alignment horizontal="center" vertical="center" wrapText="1"/>
    </xf>
    <xf numFmtId="0" fontId="109" fillId="0" borderId="25" xfId="0" applyFont="1" applyBorder="1" applyAlignment="1">
      <alignment horizontal="center" vertical="center" wrapText="1"/>
    </xf>
    <xf numFmtId="0" fontId="107" fillId="0" borderId="6" xfId="0" applyFont="1" applyBorder="1" applyAlignment="1">
      <alignment horizontal="left" vertical="top" wrapText="1"/>
    </xf>
    <xf numFmtId="0" fontId="57" fillId="0" borderId="1" xfId="0" applyFont="1" applyBorder="1" applyAlignment="1">
      <alignment horizontal="center" vertical="center"/>
    </xf>
    <xf numFmtId="0" fontId="51" fillId="0" borderId="0" xfId="7" applyFont="1">
      <alignment vertical="center"/>
    </xf>
    <xf numFmtId="0" fontId="52" fillId="0" borderId="0" xfId="7" applyFont="1">
      <alignment vertical="center"/>
    </xf>
    <xf numFmtId="0" fontId="52" fillId="0" borderId="0" xfId="7" applyFont="1" applyAlignment="1">
      <alignment horizontal="right" vertical="center"/>
    </xf>
    <xf numFmtId="0" fontId="54" fillId="0" borderId="0" xfId="7" applyFont="1">
      <alignment vertical="center"/>
    </xf>
    <xf numFmtId="0" fontId="55" fillId="0" borderId="0" xfId="7" applyFont="1">
      <alignment vertical="center"/>
    </xf>
    <xf numFmtId="0" fontId="52" fillId="0" borderId="55" xfId="7" applyFont="1" applyBorder="1" applyAlignment="1">
      <alignment horizontal="center" vertical="center"/>
    </xf>
    <xf numFmtId="0" fontId="61" fillId="0" borderId="0" xfId="0" applyFont="1">
      <alignment vertical="center"/>
    </xf>
    <xf numFmtId="0" fontId="56" fillId="0" borderId="0" xfId="0" applyFont="1">
      <alignment vertical="center"/>
    </xf>
    <xf numFmtId="0" fontId="52" fillId="0" borderId="15" xfId="0" applyFont="1" applyBorder="1">
      <alignment vertical="center"/>
    </xf>
    <xf numFmtId="179" fontId="52" fillId="0" borderId="21" xfId="7" applyNumberFormat="1" applyFont="1" applyBorder="1" applyAlignment="1">
      <alignment vertical="center" shrinkToFit="1"/>
    </xf>
    <xf numFmtId="0" fontId="58" fillId="0" borderId="0" xfId="0" applyFont="1">
      <alignment vertical="center"/>
    </xf>
    <xf numFmtId="0" fontId="52" fillId="0" borderId="22" xfId="0" applyFont="1" applyBorder="1">
      <alignment vertical="center"/>
    </xf>
    <xf numFmtId="0" fontId="58" fillId="0" borderId="23" xfId="0" applyFont="1" applyBorder="1">
      <alignment vertical="center"/>
    </xf>
    <xf numFmtId="0" fontId="57" fillId="0" borderId="23" xfId="0" applyFont="1" applyBorder="1">
      <alignment vertical="center"/>
    </xf>
    <xf numFmtId="0" fontId="52" fillId="0" borderId="23" xfId="0" applyFont="1" applyBorder="1">
      <alignment vertical="center"/>
    </xf>
    <xf numFmtId="0" fontId="57" fillId="0" borderId="0" xfId="7" applyFont="1" applyAlignment="1">
      <alignment horizontal="left" vertical="center" wrapText="1"/>
    </xf>
    <xf numFmtId="0" fontId="57" fillId="0" borderId="0" xfId="7" applyFont="1" applyAlignment="1">
      <alignment horizontal="left" vertical="center" shrinkToFit="1"/>
    </xf>
    <xf numFmtId="0" fontId="52" fillId="9" borderId="0" xfId="7" applyFont="1" applyFill="1">
      <alignment vertical="center"/>
    </xf>
    <xf numFmtId="0" fontId="53" fillId="9" borderId="0" xfId="7" applyFont="1" applyFill="1">
      <alignment vertical="center"/>
    </xf>
    <xf numFmtId="0" fontId="52" fillId="9" borderId="0" xfId="0" applyFont="1" applyFill="1">
      <alignment vertical="center"/>
    </xf>
    <xf numFmtId="0" fontId="57" fillId="9" borderId="0" xfId="7" applyFont="1" applyFill="1">
      <alignment vertical="center"/>
    </xf>
    <xf numFmtId="0" fontId="57" fillId="9" borderId="0" xfId="7" applyFont="1" applyFill="1" applyAlignment="1">
      <alignment horizontal="left" vertical="center" wrapText="1"/>
    </xf>
    <xf numFmtId="0" fontId="57" fillId="9" borderId="0" xfId="7" applyFont="1" applyFill="1" applyAlignment="1">
      <alignment horizontal="left" vertical="center" shrinkToFit="1"/>
    </xf>
    <xf numFmtId="0" fontId="51" fillId="9" borderId="0" xfId="7" applyFont="1" applyFill="1">
      <alignment vertical="center"/>
    </xf>
    <xf numFmtId="0" fontId="52" fillId="9" borderId="0" xfId="7" applyFont="1" applyFill="1" applyAlignment="1">
      <alignment vertical="center" shrinkToFit="1"/>
    </xf>
    <xf numFmtId="0" fontId="59" fillId="9" borderId="0" xfId="7" applyFont="1" applyFill="1" applyAlignment="1">
      <alignment vertical="center" wrapText="1"/>
    </xf>
    <xf numFmtId="0" fontId="52" fillId="9" borderId="0" xfId="7" applyFont="1" applyFill="1" applyAlignment="1">
      <alignment horizontal="center" vertical="center"/>
    </xf>
    <xf numFmtId="0" fontId="58" fillId="0" borderId="0" xfId="7" applyFont="1">
      <alignment vertical="center"/>
    </xf>
    <xf numFmtId="0" fontId="106" fillId="5" borderId="0" xfId="26" applyFont="1" applyFill="1">
      <alignment vertical="center"/>
    </xf>
    <xf numFmtId="0" fontId="112" fillId="0" borderId="0" xfId="23" applyFont="1"/>
    <xf numFmtId="177" fontId="112" fillId="0" borderId="0" xfId="23" applyNumberFormat="1" applyFont="1"/>
    <xf numFmtId="0" fontId="112" fillId="0" borderId="0" xfId="23" applyFont="1" applyAlignment="1">
      <alignment vertical="center" wrapText="1"/>
    </xf>
    <xf numFmtId="0" fontId="102" fillId="0" borderId="0" xfId="0" applyFont="1">
      <alignment vertical="center"/>
    </xf>
    <xf numFmtId="0" fontId="102" fillId="15" borderId="0" xfId="0" applyFont="1" applyFill="1">
      <alignment vertical="center"/>
    </xf>
    <xf numFmtId="0" fontId="102" fillId="9" borderId="0" xfId="0" applyFont="1" applyFill="1">
      <alignment vertical="center"/>
    </xf>
    <xf numFmtId="0" fontId="70" fillId="0" borderId="0" xfId="0" applyFont="1">
      <alignment vertical="center"/>
    </xf>
    <xf numFmtId="0" fontId="7" fillId="2" borderId="0" xfId="3" applyFont="1" applyFill="1" applyAlignment="1">
      <alignment vertical="center"/>
    </xf>
    <xf numFmtId="0" fontId="105" fillId="0" borderId="0" xfId="3" applyFont="1" applyAlignment="1">
      <alignment vertical="center"/>
    </xf>
    <xf numFmtId="0" fontId="70" fillId="0" borderId="1" xfId="0" applyFont="1" applyBorder="1" applyAlignment="1">
      <alignment horizontal="center" vertical="center" shrinkToFit="1"/>
    </xf>
    <xf numFmtId="0" fontId="70" fillId="9" borderId="0" xfId="0" applyFont="1" applyFill="1">
      <alignment vertical="center"/>
    </xf>
    <xf numFmtId="0" fontId="71" fillId="0" borderId="0" xfId="3" applyFont="1" applyAlignment="1">
      <alignment vertical="center"/>
    </xf>
    <xf numFmtId="0" fontId="3" fillId="7" borderId="0" xfId="3" applyFont="1" applyFill="1" applyAlignment="1">
      <alignment vertical="center"/>
    </xf>
    <xf numFmtId="0" fontId="22" fillId="0" borderId="0" xfId="3" applyFont="1" applyAlignment="1">
      <alignment vertical="center"/>
    </xf>
    <xf numFmtId="0" fontId="71" fillId="0" borderId="0" xfId="3" applyFont="1" applyAlignment="1">
      <alignment horizontal="center" vertical="center"/>
    </xf>
    <xf numFmtId="0" fontId="103" fillId="0" borderId="1" xfId="0" applyFont="1" applyBorder="1" applyAlignment="1">
      <alignment vertical="center" shrinkToFit="1"/>
    </xf>
    <xf numFmtId="0" fontId="70" fillId="0" borderId="1" xfId="0" applyFont="1" applyBorder="1" applyAlignment="1">
      <alignment vertical="center" shrinkToFit="1"/>
    </xf>
    <xf numFmtId="0" fontId="71" fillId="0" borderId="0" xfId="3" applyFont="1" applyAlignment="1">
      <alignment horizontal="center" vertical="center" shrinkToFit="1"/>
    </xf>
    <xf numFmtId="0" fontId="71" fillId="9" borderId="0" xfId="3" applyFont="1" applyFill="1" applyAlignment="1">
      <alignment vertical="center"/>
    </xf>
    <xf numFmtId="0" fontId="3" fillId="13" borderId="0" xfId="3" applyFont="1" applyFill="1" applyAlignment="1">
      <alignment vertical="center"/>
    </xf>
    <xf numFmtId="0" fontId="3" fillId="14" borderId="0" xfId="3" applyFont="1" applyFill="1" applyAlignment="1">
      <alignment vertical="center"/>
    </xf>
    <xf numFmtId="0" fontId="72" fillId="0" borderId="0" xfId="3" applyFont="1" applyAlignment="1">
      <alignment horizontal="left" vertical="center"/>
    </xf>
    <xf numFmtId="0" fontId="73" fillId="0" borderId="0" xfId="3" applyFont="1" applyAlignment="1">
      <alignment horizontal="left" vertical="center"/>
    </xf>
    <xf numFmtId="0" fontId="69" fillId="0" borderId="0" xfId="3" applyFont="1" applyAlignment="1">
      <alignment vertical="center"/>
    </xf>
    <xf numFmtId="0" fontId="74" fillId="0" borderId="0" xfId="3" applyFont="1" applyAlignment="1">
      <alignment vertical="center"/>
    </xf>
    <xf numFmtId="0" fontId="75" fillId="0" borderId="0" xfId="0" applyFont="1" applyAlignment="1">
      <alignment horizontal="center" vertical="center" shrinkToFit="1"/>
    </xf>
    <xf numFmtId="0" fontId="76" fillId="0" borderId="0" xfId="3" applyFont="1" applyAlignment="1">
      <alignment shrinkToFit="1"/>
    </xf>
    <xf numFmtId="0" fontId="73" fillId="0" borderId="2" xfId="3" applyFont="1" applyBorder="1" applyAlignment="1">
      <alignment horizontal="right" vertical="center"/>
    </xf>
    <xf numFmtId="0" fontId="101" fillId="5" borderId="2" xfId="3" applyFont="1" applyFill="1" applyBorder="1" applyAlignment="1">
      <alignment vertical="center" shrinkToFit="1"/>
    </xf>
    <xf numFmtId="0" fontId="103" fillId="0" borderId="32" xfId="0" applyFont="1" applyBorder="1" applyAlignment="1">
      <alignment vertical="center" shrinkToFit="1"/>
    </xf>
    <xf numFmtId="0" fontId="70" fillId="0" borderId="32" xfId="0" applyFont="1" applyBorder="1" applyAlignment="1">
      <alignment vertical="center" shrinkToFit="1"/>
    </xf>
    <xf numFmtId="0" fontId="78" fillId="0" borderId="0" xfId="3" applyFont="1" applyAlignment="1">
      <alignment horizontal="left" vertical="center"/>
    </xf>
    <xf numFmtId="0" fontId="104" fillId="0" borderId="9" xfId="0" applyFont="1" applyBorder="1" applyAlignment="1">
      <alignment vertical="center" shrinkToFit="1"/>
    </xf>
    <xf numFmtId="0" fontId="75" fillId="0" borderId="9" xfId="0" applyFont="1" applyBorder="1" applyAlignment="1">
      <alignment vertical="center" shrinkToFit="1"/>
    </xf>
    <xf numFmtId="0" fontId="70" fillId="0" borderId="0" xfId="0" applyFont="1" applyAlignment="1">
      <alignment vertical="center" shrinkToFit="1"/>
    </xf>
    <xf numFmtId="0" fontId="81" fillId="0" borderId="0" xfId="3" applyFont="1" applyAlignment="1">
      <alignment horizontal="center" vertical="center"/>
    </xf>
    <xf numFmtId="0" fontId="81" fillId="9" borderId="0" xfId="3" applyFont="1" applyFill="1" applyAlignment="1">
      <alignment horizontal="center" vertical="center"/>
    </xf>
    <xf numFmtId="0" fontId="75" fillId="0" borderId="0" xfId="0" applyFont="1" applyAlignment="1">
      <alignment vertical="center" shrinkToFit="1"/>
    </xf>
    <xf numFmtId="14" fontId="70" fillId="0" borderId="0" xfId="0" applyNumberFormat="1" applyFont="1" applyAlignment="1">
      <alignment vertical="center" shrinkToFit="1"/>
    </xf>
    <xf numFmtId="14" fontId="81" fillId="0" borderId="0" xfId="3" applyNumberFormat="1" applyFont="1" applyAlignment="1">
      <alignment horizontal="center" vertical="center" shrinkToFit="1"/>
    </xf>
    <xf numFmtId="0" fontId="81" fillId="0" borderId="0" xfId="3" applyFont="1" applyAlignment="1">
      <alignment horizontal="left" vertical="center"/>
    </xf>
    <xf numFmtId="0" fontId="98" fillId="0" borderId="0" xfId="3" applyFont="1" applyAlignment="1">
      <alignment horizontal="center" vertical="center" wrapText="1"/>
    </xf>
    <xf numFmtId="0" fontId="85" fillId="0" borderId="0" xfId="3" applyFont="1" applyAlignment="1">
      <alignment horizontal="center" vertical="center" shrinkToFit="1"/>
    </xf>
    <xf numFmtId="176" fontId="69" fillId="7" borderId="1" xfId="3" applyNumberFormat="1" applyFont="1" applyFill="1" applyBorder="1" applyAlignment="1">
      <alignment horizontal="center" vertical="center"/>
    </xf>
    <xf numFmtId="0" fontId="69" fillId="0" borderId="1" xfId="3" applyFont="1" applyBorder="1" applyAlignment="1">
      <alignment horizontal="center" vertical="center" shrinkToFit="1"/>
    </xf>
    <xf numFmtId="176" fontId="69" fillId="0" borderId="1" xfId="3" applyNumberFormat="1" applyFont="1" applyBorder="1" applyAlignment="1">
      <alignment horizontal="center" vertical="center"/>
    </xf>
    <xf numFmtId="0" fontId="79" fillId="0" borderId="0" xfId="3" applyFont="1" applyAlignment="1">
      <alignment horizontal="center" vertical="center" wrapText="1"/>
    </xf>
    <xf numFmtId="0" fontId="79" fillId="0" borderId="0" xfId="3" applyFont="1" applyAlignment="1">
      <alignment horizontal="center" vertical="center"/>
    </xf>
    <xf numFmtId="0" fontId="69" fillId="0" borderId="10" xfId="3" applyFont="1" applyBorder="1" applyAlignment="1">
      <alignment horizontal="center" vertical="center" shrinkToFit="1"/>
    </xf>
    <xf numFmtId="0" fontId="99" fillId="12" borderId="12" xfId="3" applyFont="1" applyFill="1" applyBorder="1" applyAlignment="1">
      <alignment horizontal="center" vertical="center"/>
    </xf>
    <xf numFmtId="0" fontId="98" fillId="0" borderId="0" xfId="3" applyFont="1" applyAlignment="1">
      <alignment horizontal="center" vertical="center"/>
    </xf>
    <xf numFmtId="0" fontId="78" fillId="0" borderId="1" xfId="12" applyNumberFormat="1" applyFont="1" applyBorder="1" applyAlignment="1" applyProtection="1">
      <alignment horizontal="center" vertical="center" shrinkToFit="1"/>
    </xf>
    <xf numFmtId="0" fontId="90" fillId="0" borderId="1" xfId="3" applyFont="1" applyBorder="1" applyAlignment="1">
      <alignment horizontal="center" vertical="center" shrinkToFit="1"/>
    </xf>
    <xf numFmtId="38" fontId="90" fillId="0" borderId="1" xfId="12" applyFont="1" applyBorder="1" applyAlignment="1" applyProtection="1">
      <alignment horizontal="center" vertical="center" shrinkToFit="1"/>
    </xf>
    <xf numFmtId="0" fontId="69" fillId="0" borderId="0" xfId="3" applyFont="1" applyAlignment="1">
      <alignment horizontal="center" vertical="center"/>
    </xf>
    <xf numFmtId="0" fontId="69" fillId="9" borderId="0" xfId="3" applyFont="1" applyFill="1" applyAlignment="1">
      <alignment horizontal="center" vertical="center"/>
    </xf>
    <xf numFmtId="0" fontId="88" fillId="0" borderId="13" xfId="3" applyFont="1" applyBorder="1" applyAlignment="1">
      <alignment horizontal="center" vertical="center"/>
    </xf>
    <xf numFmtId="0" fontId="87" fillId="0" borderId="13" xfId="3" applyFont="1" applyBorder="1" applyAlignment="1">
      <alignment horizontal="center" vertical="center"/>
    </xf>
    <xf numFmtId="0" fontId="69" fillId="0" borderId="13" xfId="3" applyFont="1" applyBorder="1" applyAlignment="1">
      <alignment horizontal="center" vertical="center"/>
    </xf>
    <xf numFmtId="177" fontId="69" fillId="0" borderId="13" xfId="3" applyNumberFormat="1" applyFont="1" applyBorder="1" applyAlignment="1">
      <alignment horizontal="center" vertical="center"/>
    </xf>
    <xf numFmtId="177" fontId="89" fillId="0" borderId="13" xfId="4" applyNumberFormat="1" applyFont="1" applyBorder="1" applyAlignment="1">
      <alignment horizontal="center" vertical="center" shrinkToFit="1"/>
    </xf>
    <xf numFmtId="0" fontId="69" fillId="0" borderId="13" xfId="3" applyFont="1" applyBorder="1" applyAlignment="1">
      <alignment horizontal="center" vertical="center" wrapText="1"/>
    </xf>
    <xf numFmtId="0" fontId="87" fillId="0" borderId="14" xfId="3" applyFont="1" applyBorder="1" applyAlignment="1">
      <alignment horizontal="center" vertical="center"/>
    </xf>
    <xf numFmtId="0" fontId="87" fillId="0" borderId="0" xfId="3" applyFont="1" applyAlignment="1">
      <alignment horizontal="center" vertical="center"/>
    </xf>
    <xf numFmtId="0" fontId="99" fillId="0" borderId="0" xfId="3" applyFont="1" applyAlignment="1">
      <alignment horizontal="center" vertical="center" wrapText="1"/>
    </xf>
    <xf numFmtId="0" fontId="90" fillId="0" borderId="0" xfId="3" applyFont="1" applyAlignment="1">
      <alignment horizontal="center" vertical="center" wrapText="1"/>
    </xf>
    <xf numFmtId="0" fontId="69" fillId="0" borderId="0" xfId="3" applyFont="1" applyAlignment="1">
      <alignment horizontal="center" vertical="center" shrinkToFit="1"/>
    </xf>
    <xf numFmtId="0" fontId="92" fillId="0" borderId="0" xfId="3" applyFont="1" applyAlignment="1">
      <alignment horizontal="center" vertical="center" shrinkToFit="1"/>
    </xf>
    <xf numFmtId="0" fontId="80" fillId="0" borderId="0" xfId="3" applyFont="1" applyAlignment="1">
      <alignment horizontal="center" vertical="center" shrinkToFit="1"/>
    </xf>
    <xf numFmtId="0" fontId="69" fillId="0" borderId="0" xfId="3" applyFont="1"/>
    <xf numFmtId="0" fontId="69" fillId="0" borderId="0" xfId="3" applyFont="1" applyAlignment="1">
      <alignment horizontal="left" vertical="center"/>
    </xf>
    <xf numFmtId="0" fontId="70" fillId="0" borderId="0" xfId="0" applyFont="1" applyAlignment="1">
      <alignment horizontal="center" vertical="center" shrinkToFit="1"/>
    </xf>
    <xf numFmtId="0" fontId="70" fillId="3" borderId="0" xfId="0" applyFont="1" applyFill="1" applyAlignment="1">
      <alignment horizontal="center" vertical="center" shrinkToFit="1"/>
    </xf>
    <xf numFmtId="0" fontId="70" fillId="3" borderId="0" xfId="0" applyFont="1" applyFill="1" applyAlignment="1">
      <alignment vertical="center" shrinkToFit="1"/>
    </xf>
    <xf numFmtId="0" fontId="93" fillId="0" borderId="0" xfId="3" applyFont="1" applyAlignment="1">
      <alignment horizontal="left" vertical="center" shrinkToFit="1"/>
    </xf>
    <xf numFmtId="0" fontId="69" fillId="0" borderId="0" xfId="3" applyFont="1" applyAlignment="1">
      <alignment horizontal="left" vertical="center" wrapText="1"/>
    </xf>
    <xf numFmtId="0" fontId="75" fillId="3" borderId="0" xfId="0" applyFont="1" applyFill="1" applyAlignment="1">
      <alignment horizontal="center" vertical="center" shrinkToFit="1"/>
    </xf>
    <xf numFmtId="0" fontId="75" fillId="3" borderId="0" xfId="0" applyFont="1" applyFill="1" applyAlignment="1">
      <alignment vertical="center" shrinkToFit="1"/>
    </xf>
    <xf numFmtId="0" fontId="93" fillId="0" borderId="0" xfId="3" applyFont="1" applyAlignment="1">
      <alignment vertical="center"/>
    </xf>
    <xf numFmtId="0" fontId="93" fillId="0" borderId="0" xfId="3" applyFont="1" applyAlignment="1">
      <alignment horizontal="left" vertical="center"/>
    </xf>
    <xf numFmtId="0" fontId="93" fillId="0" borderId="0" xfId="3" applyFont="1" applyAlignment="1">
      <alignment horizontal="left" vertical="center" wrapText="1"/>
    </xf>
    <xf numFmtId="0" fontId="94" fillId="0" borderId="0" xfId="0" applyFont="1" applyAlignment="1">
      <alignment horizontal="center" vertical="center" wrapText="1" shrinkToFit="1"/>
    </xf>
    <xf numFmtId="0" fontId="94" fillId="0" borderId="0" xfId="0" applyFont="1" applyAlignment="1">
      <alignment horizontal="center" vertical="center" shrinkToFit="1"/>
    </xf>
    <xf numFmtId="0" fontId="79" fillId="0" borderId="0" xfId="3" applyFont="1" applyAlignment="1">
      <alignment horizontal="left" vertical="center" wrapText="1"/>
    </xf>
    <xf numFmtId="0" fontId="77" fillId="0" borderId="0" xfId="0" applyFont="1" applyAlignment="1">
      <alignment vertical="center" shrinkToFit="1"/>
    </xf>
    <xf numFmtId="0" fontId="99" fillId="9" borderId="0" xfId="3" applyFont="1" applyFill="1" applyAlignment="1">
      <alignment horizontal="center" vertical="center" wrapText="1"/>
    </xf>
    <xf numFmtId="0" fontId="90" fillId="9" borderId="0" xfId="3" applyFont="1" applyFill="1" applyAlignment="1">
      <alignment horizontal="center" vertical="center" wrapText="1"/>
    </xf>
    <xf numFmtId="0" fontId="94" fillId="9" borderId="0" xfId="0" applyFont="1" applyFill="1" applyAlignment="1">
      <alignment horizontal="center" vertical="center" shrinkToFit="1"/>
    </xf>
    <xf numFmtId="0" fontId="77" fillId="9" borderId="0" xfId="0" applyFont="1" applyFill="1" applyAlignment="1">
      <alignment vertical="center" shrinkToFit="1"/>
    </xf>
    <xf numFmtId="0" fontId="69" fillId="9" borderId="0" xfId="3" applyFont="1" applyFill="1" applyAlignment="1">
      <alignment vertical="center"/>
    </xf>
    <xf numFmtId="0" fontId="70" fillId="9" borderId="0" xfId="0" applyFont="1" applyFill="1" applyAlignment="1">
      <alignment horizontal="center" vertical="center"/>
    </xf>
    <xf numFmtId="0" fontId="95" fillId="9" borderId="0" xfId="0" applyFont="1" applyFill="1">
      <alignment vertical="center"/>
    </xf>
    <xf numFmtId="0" fontId="79" fillId="9" borderId="0" xfId="3" applyFont="1" applyFill="1" applyAlignment="1">
      <alignment vertical="center"/>
    </xf>
    <xf numFmtId="0" fontId="86" fillId="12" borderId="1" xfId="3" applyFont="1" applyFill="1" applyBorder="1" applyAlignment="1" applyProtection="1">
      <alignment horizontal="center" vertical="center"/>
      <protection locked="0"/>
    </xf>
    <xf numFmtId="0" fontId="57" fillId="0" borderId="6" xfId="26" applyFont="1" applyBorder="1" applyAlignment="1">
      <alignment horizontal="left" vertical="top" wrapText="1"/>
    </xf>
    <xf numFmtId="0" fontId="113" fillId="5" borderId="0" xfId="19" applyFont="1" applyFill="1">
      <alignment vertical="center"/>
    </xf>
    <xf numFmtId="0" fontId="113" fillId="5" borderId="0" xfId="19" applyFont="1" applyFill="1" applyAlignment="1">
      <alignment horizontal="center" vertical="center"/>
    </xf>
    <xf numFmtId="177" fontId="114" fillId="5" borderId="0" xfId="19" applyNumberFormat="1" applyFont="1" applyFill="1" applyAlignment="1">
      <alignment horizontal="center" vertical="center"/>
    </xf>
    <xf numFmtId="0" fontId="115" fillId="5" borderId="0" xfId="19" applyFont="1" applyFill="1">
      <alignment vertical="center"/>
    </xf>
    <xf numFmtId="0" fontId="115" fillId="5" borderId="0" xfId="19" applyFont="1" applyFill="1" applyAlignment="1">
      <alignment horizontal="left" vertical="center"/>
    </xf>
    <xf numFmtId="0" fontId="113" fillId="5" borderId="0" xfId="19" applyFont="1" applyFill="1" applyAlignment="1">
      <alignment horizontal="left" vertical="center"/>
    </xf>
    <xf numFmtId="0" fontId="115" fillId="5" borderId="0" xfId="24" applyFont="1" applyFill="1">
      <alignment vertical="center"/>
    </xf>
    <xf numFmtId="0" fontId="113" fillId="5" borderId="0" xfId="19" applyFont="1" applyFill="1" applyAlignment="1">
      <alignment horizontal="center" vertical="center" wrapText="1"/>
    </xf>
    <xf numFmtId="0" fontId="113" fillId="5" borderId="0" xfId="19" applyFont="1" applyFill="1" applyAlignment="1">
      <alignment vertical="center" wrapText="1"/>
    </xf>
    <xf numFmtId="0" fontId="116" fillId="5" borderId="0" xfId="19" applyFont="1" applyFill="1" applyAlignment="1">
      <alignment horizontal="center" vertical="center"/>
    </xf>
    <xf numFmtId="0" fontId="112" fillId="5" borderId="0" xfId="0" applyFont="1" applyFill="1" applyAlignment="1">
      <alignment horizontal="center" vertical="center" shrinkToFit="1"/>
    </xf>
    <xf numFmtId="0" fontId="112" fillId="5" borderId="0" xfId="0" applyFont="1" applyFill="1" applyAlignment="1">
      <alignment vertical="center" shrinkToFit="1"/>
    </xf>
    <xf numFmtId="0" fontId="117" fillId="5" borderId="0" xfId="0" applyFont="1" applyFill="1" applyAlignment="1">
      <alignment vertical="center" shrinkToFit="1"/>
    </xf>
    <xf numFmtId="0" fontId="113" fillId="5" borderId="0" xfId="19" applyFont="1" applyFill="1" applyAlignment="1">
      <alignment vertical="center" shrinkToFit="1"/>
    </xf>
    <xf numFmtId="14" fontId="112" fillId="5" borderId="0" xfId="0" applyNumberFormat="1" applyFont="1" applyFill="1" applyAlignment="1">
      <alignment vertical="center" shrinkToFit="1"/>
    </xf>
    <xf numFmtId="0" fontId="112" fillId="5" borderId="0" xfId="0" applyFont="1" applyFill="1">
      <alignment vertical="center"/>
    </xf>
    <xf numFmtId="0" fontId="113" fillId="5" borderId="0" xfId="0" applyFont="1" applyFill="1" applyAlignment="1">
      <alignment horizontal="left" vertical="center"/>
    </xf>
    <xf numFmtId="0" fontId="118" fillId="5" borderId="0" xfId="0" applyFont="1" applyFill="1">
      <alignment vertical="center"/>
    </xf>
    <xf numFmtId="49" fontId="113" fillId="5" borderId="0" xfId="0" applyNumberFormat="1" applyFont="1" applyFill="1" applyAlignment="1">
      <alignment horizontal="right" vertical="center"/>
    </xf>
    <xf numFmtId="0" fontId="113" fillId="5" borderId="0" xfId="19" applyFont="1" applyFill="1" applyAlignment="1">
      <alignment horizontal="right" vertical="center"/>
    </xf>
    <xf numFmtId="0" fontId="112" fillId="5" borderId="0" xfId="0" applyFont="1" applyFill="1" applyAlignment="1">
      <alignment horizontal="right" vertical="center"/>
    </xf>
    <xf numFmtId="0" fontId="113" fillId="5" borderId="0" xfId="0" applyFont="1" applyFill="1" applyAlignment="1">
      <alignment horizontal="right" vertical="center"/>
    </xf>
    <xf numFmtId="14" fontId="113" fillId="5" borderId="0" xfId="19" applyNumberFormat="1" applyFont="1" applyFill="1" applyAlignment="1">
      <alignment vertical="center" wrapText="1" shrinkToFit="1"/>
    </xf>
    <xf numFmtId="0" fontId="112" fillId="5" borderId="0" xfId="0" applyFont="1" applyFill="1" applyAlignment="1">
      <alignment horizontal="center" vertical="center"/>
    </xf>
    <xf numFmtId="179" fontId="112" fillId="5" borderId="0" xfId="0" applyNumberFormat="1" applyFont="1" applyFill="1">
      <alignment vertical="center"/>
    </xf>
    <xf numFmtId="179" fontId="113" fillId="5" borderId="0" xfId="19" applyNumberFormat="1" applyFont="1" applyFill="1" applyAlignment="1">
      <alignment vertical="center" wrapText="1"/>
    </xf>
    <xf numFmtId="179" fontId="113" fillId="5" borderId="0" xfId="19" applyNumberFormat="1" applyFont="1" applyFill="1">
      <alignment vertical="center"/>
    </xf>
    <xf numFmtId="0" fontId="113" fillId="5" borderId="0" xfId="19" applyFont="1" applyFill="1" applyAlignment="1">
      <alignment horizontal="left" vertical="center" shrinkToFit="1"/>
    </xf>
    <xf numFmtId="0" fontId="113" fillId="5" borderId="0" xfId="19" applyFont="1" applyFill="1" applyAlignment="1">
      <alignment horizontal="center" vertical="center" shrinkToFit="1"/>
    </xf>
    <xf numFmtId="0" fontId="112" fillId="0" borderId="0" xfId="23" applyFont="1" applyAlignment="1">
      <alignment horizontal="center"/>
    </xf>
    <xf numFmtId="0" fontId="52" fillId="0" borderId="1" xfId="0" applyFont="1" applyBorder="1" applyAlignment="1">
      <alignment horizontal="left" vertical="top" wrapText="1"/>
    </xf>
    <xf numFmtId="0" fontId="52" fillId="0" borderId="1" xfId="0" applyFont="1" applyBorder="1" applyAlignment="1">
      <alignment horizontal="left" vertical="center" wrapText="1"/>
    </xf>
    <xf numFmtId="0" fontId="59" fillId="9" borderId="0" xfId="7" applyFont="1" applyFill="1" applyAlignment="1">
      <alignment vertical="center" wrapText="1"/>
    </xf>
    <xf numFmtId="0" fontId="52" fillId="9" borderId="0" xfId="7" applyFont="1" applyFill="1" applyAlignment="1">
      <alignment vertical="center" shrinkToFit="1"/>
    </xf>
    <xf numFmtId="0" fontId="52" fillId="0" borderId="25" xfId="7" applyFont="1" applyBorder="1" applyAlignment="1">
      <alignment horizontal="center" vertical="center"/>
    </xf>
    <xf numFmtId="0" fontId="52" fillId="0" borderId="26" xfId="7" applyFont="1" applyBorder="1" applyAlignment="1">
      <alignment horizontal="center" vertical="center"/>
    </xf>
    <xf numFmtId="0" fontId="52" fillId="0" borderId="6" xfId="7" applyFont="1" applyBorder="1" applyAlignment="1">
      <alignment horizontal="center" vertical="center"/>
    </xf>
    <xf numFmtId="182" fontId="52" fillId="0" borderId="1" xfId="7" applyNumberFormat="1" applyFont="1" applyBorder="1" applyAlignment="1" applyProtection="1">
      <alignment horizontal="center" vertical="center"/>
      <protection locked="0"/>
    </xf>
    <xf numFmtId="49" fontId="52" fillId="0" borderId="1" xfId="7" applyNumberFormat="1" applyFont="1" applyBorder="1" applyAlignment="1" applyProtection="1">
      <alignment horizontal="center" vertical="center"/>
      <protection locked="0"/>
    </xf>
    <xf numFmtId="0" fontId="57" fillId="2" borderId="50" xfId="0" applyFont="1" applyFill="1" applyBorder="1" applyAlignment="1" applyProtection="1">
      <alignment horizontal="left" vertical="center"/>
      <protection locked="0"/>
    </xf>
    <xf numFmtId="0" fontId="57" fillId="2" borderId="51" xfId="0" applyFont="1" applyFill="1" applyBorder="1" applyAlignment="1" applyProtection="1">
      <alignment horizontal="left" vertical="center"/>
      <protection locked="0"/>
    </xf>
    <xf numFmtId="0" fontId="57" fillId="2" borderId="52" xfId="0" applyFont="1" applyFill="1" applyBorder="1" applyAlignment="1" applyProtection="1">
      <alignment horizontal="left" vertical="center"/>
      <protection locked="0"/>
    </xf>
    <xf numFmtId="0" fontId="57" fillId="0" borderId="50" xfId="0" applyFont="1" applyBorder="1" applyAlignment="1" applyProtection="1">
      <alignment horizontal="left" vertical="center"/>
      <protection locked="0"/>
    </xf>
    <xf numFmtId="0" fontId="57" fillId="0" borderId="51" xfId="0" applyFont="1" applyBorder="1" applyAlignment="1" applyProtection="1">
      <alignment horizontal="left" vertical="center"/>
      <protection locked="0"/>
    </xf>
    <xf numFmtId="0" fontId="57" fillId="0" borderId="52" xfId="0" applyFont="1" applyBorder="1" applyAlignment="1" applyProtection="1">
      <alignment horizontal="left" vertical="center"/>
      <protection locked="0"/>
    </xf>
    <xf numFmtId="0" fontId="66" fillId="0" borderId="19" xfId="0" applyFont="1" applyBorder="1" applyAlignment="1">
      <alignment horizontal="left" vertical="top" wrapText="1"/>
    </xf>
    <xf numFmtId="0" fontId="66" fillId="0" borderId="11" xfId="0" applyFont="1" applyBorder="1" applyAlignment="1">
      <alignment horizontal="left" vertical="top"/>
    </xf>
    <xf numFmtId="0" fontId="66" fillId="0" borderId="20" xfId="0" applyFont="1" applyBorder="1" applyAlignment="1">
      <alignment horizontal="left" vertical="top"/>
    </xf>
    <xf numFmtId="0" fontId="66" fillId="0" borderId="15" xfId="0" applyFont="1" applyBorder="1" applyAlignment="1">
      <alignment horizontal="left" vertical="top"/>
    </xf>
    <xf numFmtId="0" fontId="66" fillId="0" borderId="0" xfId="0" applyFont="1" applyAlignment="1">
      <alignment horizontal="left" vertical="top"/>
    </xf>
    <xf numFmtId="0" fontId="66" fillId="0" borderId="21" xfId="0" applyFont="1" applyBorder="1" applyAlignment="1">
      <alignment horizontal="left" vertical="top"/>
    </xf>
    <xf numFmtId="0" fontId="52" fillId="0" borderId="2" xfId="7" applyFont="1" applyBorder="1" applyAlignment="1" applyProtection="1">
      <alignment horizontal="left" vertical="center" shrinkToFit="1"/>
      <protection locked="0"/>
    </xf>
    <xf numFmtId="0" fontId="52" fillId="0" borderId="1" xfId="7" applyFont="1" applyBorder="1" applyAlignment="1">
      <alignment horizontal="center" vertical="center" shrinkToFit="1"/>
    </xf>
    <xf numFmtId="0" fontId="52" fillId="0" borderId="1" xfId="7" applyFont="1" applyBorder="1" applyAlignment="1">
      <alignment horizontal="center" vertical="center"/>
    </xf>
    <xf numFmtId="0" fontId="33" fillId="0" borderId="50" xfId="3" applyFont="1" applyBorder="1" applyAlignment="1">
      <alignment horizontal="left" vertical="center" wrapText="1"/>
    </xf>
    <xf numFmtId="0" fontId="33" fillId="0" borderId="51" xfId="3" applyFont="1" applyBorder="1" applyAlignment="1">
      <alignment horizontal="left" vertical="center" wrapText="1"/>
    </xf>
    <xf numFmtId="0" fontId="33" fillId="0" borderId="52" xfId="3" applyFont="1" applyBorder="1" applyAlignment="1">
      <alignment horizontal="left" vertical="center" wrapText="1"/>
    </xf>
    <xf numFmtId="0" fontId="81" fillId="2" borderId="4" xfId="3" applyFont="1" applyFill="1" applyBorder="1" applyAlignment="1">
      <alignment horizontal="center" vertical="center" wrapText="1"/>
    </xf>
    <xf numFmtId="0" fontId="81" fillId="2" borderId="1" xfId="3" applyFont="1" applyFill="1" applyBorder="1" applyAlignment="1">
      <alignment horizontal="center" vertical="center" wrapText="1"/>
    </xf>
    <xf numFmtId="0" fontId="69" fillId="11" borderId="4" xfId="3" applyFont="1" applyFill="1" applyBorder="1" applyAlignment="1">
      <alignment horizontal="center" vertical="center" wrapText="1"/>
    </xf>
    <xf numFmtId="0" fontId="69" fillId="11" borderId="1" xfId="3" applyFont="1" applyFill="1" applyBorder="1" applyAlignment="1">
      <alignment horizontal="center" vertical="center" wrapText="1"/>
    </xf>
    <xf numFmtId="0" fontId="81" fillId="7" borderId="4" xfId="3" applyFont="1" applyFill="1" applyBorder="1" applyAlignment="1">
      <alignment horizontal="center" vertical="center" wrapText="1"/>
    </xf>
    <xf numFmtId="0" fontId="81" fillId="7" borderId="1" xfId="3" applyFont="1" applyFill="1" applyBorder="1" applyAlignment="1">
      <alignment horizontal="center" vertical="center" wrapText="1"/>
    </xf>
    <xf numFmtId="0" fontId="79" fillId="7" borderId="4" xfId="3" applyFont="1" applyFill="1" applyBorder="1" applyAlignment="1">
      <alignment horizontal="center" vertical="center" wrapText="1"/>
    </xf>
    <xf numFmtId="0" fontId="79" fillId="7" borderId="1" xfId="3" applyFont="1" applyFill="1" applyBorder="1" applyAlignment="1">
      <alignment horizontal="center" vertical="center" wrapText="1"/>
    </xf>
    <xf numFmtId="0" fontId="69" fillId="2" borderId="4" xfId="3" applyFont="1" applyFill="1" applyBorder="1" applyAlignment="1">
      <alignment horizontal="center" vertical="center" wrapText="1"/>
    </xf>
    <xf numFmtId="0" fontId="69" fillId="2" borderId="1" xfId="3" applyFont="1" applyFill="1" applyBorder="1" applyAlignment="1">
      <alignment horizontal="center" vertical="center" wrapText="1"/>
    </xf>
    <xf numFmtId="0" fontId="77" fillId="12" borderId="5" xfId="3" applyFont="1" applyFill="1" applyBorder="1" applyAlignment="1">
      <alignment horizontal="left" vertical="center" wrapText="1"/>
    </xf>
    <xf numFmtId="0" fontId="77" fillId="12" borderId="12" xfId="3" applyFont="1" applyFill="1" applyBorder="1" applyAlignment="1">
      <alignment horizontal="left" vertical="center" wrapText="1"/>
    </xf>
    <xf numFmtId="0" fontId="81" fillId="0" borderId="3" xfId="3" applyFont="1" applyBorder="1" applyAlignment="1">
      <alignment horizontal="center" vertical="center"/>
    </xf>
    <xf numFmtId="0" fontId="81" fillId="0" borderId="10" xfId="3" applyFont="1" applyBorder="1" applyAlignment="1">
      <alignment horizontal="center" vertical="center"/>
    </xf>
    <xf numFmtId="0" fontId="81" fillId="12" borderId="4" xfId="3" applyFont="1" applyFill="1" applyBorder="1" applyAlignment="1">
      <alignment horizontal="center" vertical="center" wrapText="1"/>
    </xf>
    <xf numFmtId="0" fontId="81" fillId="12" borderId="1" xfId="3" applyFont="1" applyFill="1" applyBorder="1" applyAlignment="1">
      <alignment horizontal="center" vertical="center" wrapText="1"/>
    </xf>
    <xf numFmtId="0" fontId="84" fillId="7" borderId="4" xfId="3" applyFont="1" applyFill="1" applyBorder="1" applyAlignment="1">
      <alignment horizontal="center" vertical="center" wrapText="1"/>
    </xf>
    <xf numFmtId="0" fontId="84" fillId="7" borderId="1" xfId="3" applyFont="1" applyFill="1" applyBorder="1" applyAlignment="1">
      <alignment horizontal="center" vertical="center" wrapText="1"/>
    </xf>
    <xf numFmtId="0" fontId="70" fillId="5" borderId="2" xfId="3" applyFont="1" applyFill="1" applyBorder="1" applyAlignment="1">
      <alignment horizontal="center" vertical="center" shrinkToFit="1"/>
    </xf>
    <xf numFmtId="0" fontId="104" fillId="0" borderId="56" xfId="0" applyFont="1" applyBorder="1" applyAlignment="1">
      <alignment horizontal="center" vertical="center" shrinkToFit="1"/>
    </xf>
    <xf numFmtId="0" fontId="104" fillId="0" borderId="57" xfId="0" applyFont="1" applyBorder="1" applyAlignment="1">
      <alignment horizontal="center" vertical="center" shrinkToFit="1"/>
    </xf>
    <xf numFmtId="0" fontId="104" fillId="0" borderId="58" xfId="0" applyFont="1" applyBorder="1" applyAlignment="1">
      <alignment horizontal="center" vertical="center" shrinkToFit="1"/>
    </xf>
    <xf numFmtId="0" fontId="103" fillId="0" borderId="33" xfId="0" applyFont="1" applyBorder="1" applyAlignment="1">
      <alignment horizontal="center" vertical="center" shrinkToFit="1"/>
    </xf>
    <xf numFmtId="0" fontId="103" fillId="0" borderId="30" xfId="0" applyFont="1" applyBorder="1" applyAlignment="1">
      <alignment horizontal="center" vertical="center" shrinkToFit="1"/>
    </xf>
    <xf numFmtId="0" fontId="103" fillId="0" borderId="31"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6" xfId="0" applyFont="1" applyBorder="1" applyAlignment="1">
      <alignment horizontal="center" vertical="center" shrinkToFit="1"/>
    </xf>
    <xf numFmtId="0" fontId="70" fillId="0" borderId="6" xfId="0" applyFont="1" applyBorder="1" applyAlignment="1">
      <alignment horizontal="center" vertical="center" shrinkToFit="1"/>
    </xf>
    <xf numFmtId="0" fontId="103" fillId="0" borderId="25" xfId="0" applyFont="1" applyBorder="1" applyAlignment="1">
      <alignment horizontal="center" vertical="center" shrinkToFit="1"/>
    </xf>
    <xf numFmtId="0" fontId="103" fillId="0" borderId="26" xfId="0" applyFont="1" applyBorder="1" applyAlignment="1">
      <alignment horizontal="center" vertical="center" shrinkToFit="1"/>
    </xf>
    <xf numFmtId="0" fontId="103" fillId="0" borderId="6" xfId="0" applyFont="1" applyBorder="1" applyAlignment="1">
      <alignment horizontal="center" vertical="center" shrinkToFit="1"/>
    </xf>
    <xf numFmtId="0" fontId="87" fillId="0" borderId="0" xfId="3" applyFont="1" applyAlignment="1">
      <alignment horizontal="center" vertical="center" wrapText="1"/>
    </xf>
    <xf numFmtId="0" fontId="76" fillId="12" borderId="5" xfId="3" applyFont="1" applyFill="1" applyBorder="1" applyAlignment="1">
      <alignment horizontal="center" vertical="center" wrapText="1"/>
    </xf>
    <xf numFmtId="0" fontId="76" fillId="12" borderId="12" xfId="3" applyFont="1" applyFill="1" applyBorder="1" applyAlignment="1">
      <alignment horizontal="center" vertical="center" wrapText="1"/>
    </xf>
    <xf numFmtId="0" fontId="93" fillId="0" borderId="0" xfId="3" applyFont="1" applyAlignment="1">
      <alignment horizontal="left" vertical="center" shrinkToFit="1"/>
    </xf>
    <xf numFmtId="0" fontId="91" fillId="0" borderId="28" xfId="3" applyFont="1" applyBorder="1" applyAlignment="1">
      <alignment horizontal="center" vertical="center"/>
    </xf>
    <xf numFmtId="0" fontId="91" fillId="0" borderId="13" xfId="3" applyFont="1" applyBorder="1" applyAlignment="1">
      <alignment horizontal="center" vertical="center"/>
    </xf>
    <xf numFmtId="0" fontId="98" fillId="2" borderId="4" xfId="3" applyFont="1" applyFill="1" applyBorder="1" applyAlignment="1">
      <alignment horizontal="center" vertical="center" wrapText="1"/>
    </xf>
    <xf numFmtId="0" fontId="98" fillId="2" borderId="1" xfId="3" applyFont="1" applyFill="1" applyBorder="1" applyAlignment="1">
      <alignment horizontal="center" vertical="center" wrapText="1"/>
    </xf>
    <xf numFmtId="0" fontId="69" fillId="12" borderId="4" xfId="3" applyFont="1" applyFill="1" applyBorder="1" applyAlignment="1">
      <alignment horizontal="center" vertical="center" wrapText="1"/>
    </xf>
    <xf numFmtId="0" fontId="69" fillId="12" borderId="1" xfId="3" applyFont="1" applyFill="1" applyBorder="1" applyAlignment="1">
      <alignment horizontal="center" vertical="center" wrapText="1"/>
    </xf>
    <xf numFmtId="0" fontId="69" fillId="0" borderId="0" xfId="3" applyFont="1" applyAlignment="1">
      <alignment vertical="center" wrapText="1"/>
    </xf>
    <xf numFmtId="0" fontId="23" fillId="0" borderId="0" xfId="1" applyFont="1" applyAlignment="1">
      <alignment horizontal="center" vertical="center"/>
    </xf>
    <xf numFmtId="0" fontId="24" fillId="0" borderId="2" xfId="1" applyFont="1" applyBorder="1" applyAlignment="1">
      <alignment horizontal="center" shrinkToFit="1"/>
    </xf>
    <xf numFmtId="0" fontId="24" fillId="0" borderId="18" xfId="1" applyFont="1" applyBorder="1" applyAlignment="1">
      <alignment horizontal="center" vertical="center"/>
    </xf>
    <xf numFmtId="0" fontId="24" fillId="0" borderId="9" xfId="1" applyFont="1" applyBorder="1" applyAlignment="1">
      <alignment horizontal="center" vertical="center"/>
    </xf>
    <xf numFmtId="0" fontId="24" fillId="0" borderId="18" xfId="1" applyFont="1" applyBorder="1" applyAlignment="1">
      <alignment horizontal="center" vertical="center" wrapText="1"/>
    </xf>
    <xf numFmtId="0" fontId="24" fillId="0" borderId="1" xfId="1" applyFont="1" applyBorder="1" applyAlignment="1">
      <alignment horizontal="center" vertical="center"/>
    </xf>
    <xf numFmtId="0" fontId="24" fillId="0" borderId="17" xfId="1" applyFont="1" applyBorder="1" applyAlignment="1">
      <alignment horizontal="center" vertical="center"/>
    </xf>
    <xf numFmtId="0" fontId="24" fillId="0" borderId="55" xfId="1" applyFont="1" applyBorder="1" applyAlignment="1">
      <alignment horizontal="center" vertical="center"/>
    </xf>
    <xf numFmtId="0" fontId="24" fillId="0" borderId="54" xfId="1" applyFont="1" applyBorder="1" applyAlignment="1">
      <alignment horizontal="center" vertical="center"/>
    </xf>
    <xf numFmtId="0" fontId="24" fillId="0" borderId="2" xfId="1" applyFont="1" applyBorder="1" applyAlignment="1">
      <alignment horizontal="center" vertical="center"/>
    </xf>
    <xf numFmtId="176" fontId="24" fillId="0" borderId="42" xfId="1" applyNumberFormat="1" applyFont="1" applyBorder="1" applyAlignment="1">
      <alignment horizontal="center" vertical="center"/>
    </xf>
    <xf numFmtId="176" fontId="24" fillId="0" borderId="41" xfId="1" applyNumberFormat="1" applyFont="1" applyBorder="1" applyAlignment="1">
      <alignment horizontal="center" vertical="center"/>
    </xf>
    <xf numFmtId="176" fontId="24" fillId="0" borderId="40" xfId="1" applyNumberFormat="1" applyFont="1" applyBorder="1" applyAlignment="1">
      <alignment horizontal="center" vertical="center"/>
    </xf>
    <xf numFmtId="49" fontId="24" fillId="0" borderId="39" xfId="1" applyNumberFormat="1" applyFont="1" applyBorder="1" applyAlignment="1">
      <alignment horizontal="center" vertical="center"/>
    </xf>
    <xf numFmtId="49" fontId="24" fillId="0" borderId="37" xfId="1" applyNumberFormat="1" applyFont="1" applyBorder="1" applyAlignment="1">
      <alignment horizontal="center" vertical="center"/>
    </xf>
    <xf numFmtId="0" fontId="24" fillId="0" borderId="38" xfId="1" applyFont="1" applyBorder="1" applyAlignment="1">
      <alignment vertical="center"/>
    </xf>
    <xf numFmtId="178" fontId="2" fillId="0" borderId="48" xfId="1" applyNumberFormat="1" applyBorder="1"/>
    <xf numFmtId="0" fontId="2" fillId="0" borderId="49" xfId="1" applyBorder="1"/>
    <xf numFmtId="176" fontId="24" fillId="0" borderId="18" xfId="1" applyNumberFormat="1" applyFont="1" applyBorder="1" applyAlignment="1">
      <alignment horizontal="center" vertical="center" textRotation="255"/>
    </xf>
    <xf numFmtId="176" fontId="24" fillId="0" borderId="7" xfId="1" applyNumberFormat="1" applyFont="1" applyBorder="1" applyAlignment="1">
      <alignment horizontal="center" vertical="center" textRotation="255"/>
    </xf>
    <xf numFmtId="176" fontId="24" fillId="0" borderId="9" xfId="1" applyNumberFormat="1" applyFont="1" applyBorder="1" applyAlignment="1">
      <alignment horizontal="center" vertical="center" textRotation="255"/>
    </xf>
    <xf numFmtId="0" fontId="27" fillId="0" borderId="18" xfId="1" applyFont="1" applyBorder="1" applyAlignment="1">
      <alignment horizontal="center" vertical="center"/>
    </xf>
    <xf numFmtId="0" fontId="27" fillId="0" borderId="7" xfId="1" applyFont="1" applyBorder="1" applyAlignment="1">
      <alignment horizontal="center" vertical="center"/>
    </xf>
    <xf numFmtId="178" fontId="26" fillId="0" borderId="1" xfId="1" applyNumberFormat="1" applyFont="1" applyBorder="1" applyAlignment="1">
      <alignment horizontal="right" vertical="center" shrinkToFit="1"/>
    </xf>
    <xf numFmtId="178" fontId="26" fillId="0" borderId="18" xfId="1" applyNumberFormat="1" applyFont="1" applyBorder="1" applyAlignment="1">
      <alignment horizontal="right" vertical="center" shrinkToFit="1"/>
    </xf>
    <xf numFmtId="178" fontId="26" fillId="0" borderId="7" xfId="1" applyNumberFormat="1" applyFont="1" applyBorder="1" applyAlignment="1">
      <alignment horizontal="right" vertical="center" shrinkToFit="1"/>
    </xf>
    <xf numFmtId="178" fontId="26" fillId="0" borderId="9" xfId="1" applyNumberFormat="1" applyFont="1" applyBorder="1" applyAlignment="1">
      <alignment horizontal="right" vertical="center" shrinkToFit="1"/>
    </xf>
    <xf numFmtId="176" fontId="24" fillId="0" borderId="29" xfId="1" applyNumberFormat="1" applyFont="1" applyBorder="1" applyAlignment="1">
      <alignment horizontal="right" vertical="center"/>
    </xf>
    <xf numFmtId="176" fontId="24" fillId="0" borderId="34" xfId="1" applyNumberFormat="1" applyFont="1" applyBorder="1" applyAlignment="1">
      <alignment horizontal="right" vertical="center"/>
    </xf>
    <xf numFmtId="176" fontId="24" fillId="0" borderId="16" xfId="1" applyNumberFormat="1" applyFont="1" applyBorder="1" applyAlignment="1">
      <alignment horizontal="right" vertical="center"/>
    </xf>
    <xf numFmtId="178" fontId="26" fillId="0" borderId="44" xfId="1" applyNumberFormat="1" applyFont="1" applyBorder="1" applyAlignment="1">
      <alignment horizontal="center" vertical="center"/>
    </xf>
    <xf numFmtId="178" fontId="26" fillId="0" borderId="43" xfId="1" applyNumberFormat="1" applyFont="1" applyBorder="1" applyAlignment="1">
      <alignment horizontal="center" vertical="center"/>
    </xf>
    <xf numFmtId="0" fontId="24" fillId="0" borderId="0" xfId="1" applyFont="1" applyAlignment="1">
      <alignment horizontal="left" vertical="center"/>
    </xf>
    <xf numFmtId="179" fontId="26" fillId="0" borderId="0" xfId="1" applyNumberFormat="1" applyFont="1" applyAlignment="1">
      <alignment horizontal="right" vertical="center"/>
    </xf>
    <xf numFmtId="49" fontId="24" fillId="0" borderId="0" xfId="1" applyNumberFormat="1" applyFont="1" applyAlignment="1">
      <alignment horizontal="center" vertical="center"/>
    </xf>
    <xf numFmtId="0" fontId="37" fillId="0" borderId="0" xfId="1" applyFont="1" applyAlignment="1">
      <alignment horizontal="center" vertical="center"/>
    </xf>
    <xf numFmtId="0" fontId="62" fillId="0" borderId="0" xfId="1" applyFont="1" applyAlignment="1">
      <alignment horizontal="left" vertical="center"/>
    </xf>
    <xf numFmtId="0" fontId="62" fillId="0" borderId="0" xfId="14" applyFont="1" applyAlignment="1">
      <alignment horizontal="left" vertical="center"/>
    </xf>
    <xf numFmtId="0" fontId="9" fillId="0" borderId="0" xfId="1" applyFont="1" applyAlignment="1">
      <alignment horizontal="left" vertical="center" shrinkToFit="1"/>
    </xf>
    <xf numFmtId="184" fontId="9" fillId="0" borderId="0" xfId="1" applyNumberFormat="1" applyFont="1" applyAlignment="1">
      <alignment horizontal="left" vertical="center" shrinkToFit="1"/>
    </xf>
    <xf numFmtId="0" fontId="24" fillId="0" borderId="0" xfId="1" applyFont="1" applyAlignment="1">
      <alignment horizontal="left" vertical="center" wrapText="1"/>
    </xf>
    <xf numFmtId="0" fontId="9" fillId="0" borderId="0" xfId="1" applyFont="1" applyAlignment="1">
      <alignment horizontal="left" vertical="center" wrapText="1"/>
    </xf>
    <xf numFmtId="0" fontId="62" fillId="0" borderId="0" xfId="14" applyFont="1" applyAlignment="1">
      <alignment horizontal="left" vertical="center" shrinkToFit="1"/>
    </xf>
    <xf numFmtId="0" fontId="24" fillId="0" borderId="0" xfId="1" applyFont="1" applyAlignment="1">
      <alignment horizontal="left" vertical="center" shrinkToFit="1"/>
    </xf>
    <xf numFmtId="0" fontId="9" fillId="0" borderId="0" xfId="1" applyFont="1" applyAlignment="1">
      <alignment horizontal="left" vertical="center"/>
    </xf>
    <xf numFmtId="0" fontId="9" fillId="0" borderId="0" xfId="14" applyFont="1" applyAlignment="1">
      <alignment horizontal="left" vertical="center"/>
    </xf>
    <xf numFmtId="0" fontId="24" fillId="0" borderId="0" xfId="14" applyFont="1" applyAlignment="1">
      <alignment horizontal="left" vertical="center"/>
    </xf>
  </cellXfs>
  <cellStyles count="27">
    <cellStyle name="パーセント 2" xfId="17" xr:uid="{00000000-0005-0000-0000-000000000000}"/>
    <cellStyle name="桁区切り" xfId="12" builtinId="6"/>
    <cellStyle name="桁区切り 2" xfId="2" xr:uid="{00000000-0005-0000-0000-000003000000}"/>
    <cellStyle name="桁区切り 3" xfId="13" xr:uid="{00000000-0005-0000-0000-000004000000}"/>
    <cellStyle name="桁区切り 4" xfId="16" xr:uid="{00000000-0005-0000-0000-000005000000}"/>
    <cellStyle name="標準" xfId="0" builtinId="0"/>
    <cellStyle name="標準 10" xfId="18" xr:uid="{00000000-0005-0000-0000-000007000000}"/>
    <cellStyle name="標準 14" xfId="15" xr:uid="{00000000-0005-0000-0000-000008000000}"/>
    <cellStyle name="標準 15" xfId="26" xr:uid="{0B12AE26-0856-42D8-9F35-03B052BE6684}"/>
    <cellStyle name="標準 2" xfId="1" xr:uid="{00000000-0005-0000-0000-000009000000}"/>
    <cellStyle name="標準 2 2" xfId="19" xr:uid="{00000000-0005-0000-0000-00000A000000}"/>
    <cellStyle name="標準 2 2 2" xfId="20" xr:uid="{00000000-0005-0000-0000-00000B000000}"/>
    <cellStyle name="標準 2 3" xfId="21" xr:uid="{00000000-0005-0000-0000-00000C000000}"/>
    <cellStyle name="標準 3" xfId="6" xr:uid="{00000000-0005-0000-0000-00000D000000}"/>
    <cellStyle name="標準 3 4" xfId="23" xr:uid="{9B635789-7DC6-4BA3-92B5-C66487ACB883}"/>
    <cellStyle name="標準 4" xfId="7" xr:uid="{00000000-0005-0000-0000-00000E000000}"/>
    <cellStyle name="標準 4 2" xfId="22" xr:uid="{00000000-0005-0000-0000-00000F000000}"/>
    <cellStyle name="標準 4 3" xfId="25" xr:uid="{E1F07EB7-69DB-47AA-85C3-28FE15C60C25}"/>
    <cellStyle name="標準 5" xfId="8" xr:uid="{00000000-0005-0000-0000-000010000000}"/>
    <cellStyle name="標準 6" xfId="9" xr:uid="{00000000-0005-0000-0000-000011000000}"/>
    <cellStyle name="標準 6 2" xfId="24" xr:uid="{C952B4B1-2F80-4A98-B7CE-F9B9B1D0B606}"/>
    <cellStyle name="標準 7" xfId="5" xr:uid="{00000000-0005-0000-0000-000012000000}"/>
    <cellStyle name="標準 8" xfId="10" xr:uid="{00000000-0005-0000-0000-000013000000}"/>
    <cellStyle name="標準 9" xfId="11" xr:uid="{00000000-0005-0000-0000-000014000000}"/>
    <cellStyle name="標準_Sheet1" xfId="4" xr:uid="{00000000-0005-0000-0000-000015000000}"/>
    <cellStyle name="標準_Sheet1_確定通知 (2)" xfId="14" xr:uid="{00000000-0005-0000-0000-000016000000}"/>
    <cellStyle name="標準_職員名簿" xfId="3" xr:uid="{00000000-0005-0000-0000-000017000000}"/>
  </cellStyles>
  <dxfs count="20">
    <dxf>
      <fill>
        <patternFill>
          <bgColor rgb="FFFFFF99"/>
        </patternFill>
      </fill>
    </dxf>
    <dxf>
      <fill>
        <patternFill>
          <bgColor rgb="FFFFFF99"/>
        </patternFill>
      </fill>
    </dxf>
    <dxf>
      <font>
        <b/>
        <i val="0"/>
        <color theme="0"/>
      </font>
      <fill>
        <patternFill>
          <bgColor rgb="FFFF0000"/>
        </patternFill>
      </fill>
    </dxf>
    <dxf>
      <font>
        <color theme="1"/>
      </font>
      <fill>
        <patternFill>
          <bgColor rgb="FFFFFF00"/>
        </patternFill>
      </fill>
    </dxf>
    <dxf>
      <font>
        <color theme="1"/>
      </font>
      <fill>
        <patternFill>
          <bgColor rgb="FFFFFF00"/>
        </patternFill>
      </fill>
    </dxf>
    <dxf>
      <fill>
        <patternFill>
          <bgColor rgb="FFFFC000"/>
        </patternFill>
      </fill>
    </dxf>
    <dxf>
      <font>
        <b/>
        <i val="0"/>
        <color theme="0"/>
      </font>
      <fill>
        <patternFill>
          <bgColor rgb="FFFF0000"/>
        </patternFill>
      </fill>
    </dxf>
    <dxf>
      <font>
        <b/>
        <i val="0"/>
        <color theme="0"/>
      </font>
      <fill>
        <patternFill>
          <bgColor rgb="FFFF0000"/>
        </patternFill>
      </fill>
    </dxf>
    <dxf>
      <fill>
        <patternFill>
          <bgColor rgb="FFFFC000"/>
        </patternFill>
      </fill>
    </dxf>
    <dxf>
      <font>
        <color rgb="FF006100"/>
      </font>
      <fill>
        <patternFill>
          <bgColor rgb="FFC6EFCE"/>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mruColors>
      <color rgb="FFFF99FF"/>
      <color rgb="FF0000FF"/>
      <color rgb="FF00FFFF"/>
      <color rgb="FFFFFFCC"/>
      <color rgb="FFFFFF99"/>
      <color rgb="FFFFFF66"/>
      <color rgb="FF66FF66"/>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4</xdr:col>
      <xdr:colOff>326260</xdr:colOff>
      <xdr:row>0</xdr:row>
      <xdr:rowOff>205711</xdr:rowOff>
    </xdr:from>
    <xdr:to>
      <xdr:col>8</xdr:col>
      <xdr:colOff>79375</xdr:colOff>
      <xdr:row>1</xdr:row>
      <xdr:rowOff>317500</xdr:rowOff>
    </xdr:to>
    <xdr:sp macro="" textlink="">
      <xdr:nvSpPr>
        <xdr:cNvPr id="2" name="テキスト ボックス 1">
          <a:extLst>
            <a:ext uri="{FF2B5EF4-FFF2-40B4-BE49-F238E27FC236}">
              <a16:creationId xmlns:a16="http://schemas.microsoft.com/office/drawing/2014/main" id="{E8361F99-0949-4A1F-AF66-8AFFFE894691}"/>
            </a:ext>
          </a:extLst>
        </xdr:cNvPr>
        <xdr:cNvSpPr txBox="1"/>
      </xdr:nvSpPr>
      <xdr:spPr>
        <a:xfrm>
          <a:off x="1852024" y="205711"/>
          <a:ext cx="1922698" cy="438108"/>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Meiryo UI" panose="020B0604030504040204" pitchFamily="50" charset="-128"/>
              <a:ea typeface="Meiryo UI" panose="020B0604030504040204" pitchFamily="50" charset="-128"/>
            </a:rPr>
            <a:t>黄色セル：入力願います</a:t>
          </a:r>
        </a:p>
      </xdr:txBody>
    </xdr:sp>
    <xdr:clientData/>
  </xdr:twoCellAnchor>
  <xdr:twoCellAnchor>
    <xdr:from>
      <xdr:col>8</xdr:col>
      <xdr:colOff>370196</xdr:colOff>
      <xdr:row>25</xdr:row>
      <xdr:rowOff>121178</xdr:rowOff>
    </xdr:from>
    <xdr:to>
      <xdr:col>18</xdr:col>
      <xdr:colOff>150394</xdr:colOff>
      <xdr:row>29</xdr:row>
      <xdr:rowOff>244928</xdr:rowOff>
    </xdr:to>
    <xdr:sp macro="" textlink="">
      <xdr:nvSpPr>
        <xdr:cNvPr id="3" name="吹き出し: 四角形 2">
          <a:extLst>
            <a:ext uri="{FF2B5EF4-FFF2-40B4-BE49-F238E27FC236}">
              <a16:creationId xmlns:a16="http://schemas.microsoft.com/office/drawing/2014/main" id="{AE4FEA4D-12E1-46DC-A04D-33A282D78BC7}"/>
            </a:ext>
          </a:extLst>
        </xdr:cNvPr>
        <xdr:cNvSpPr/>
      </xdr:nvSpPr>
      <xdr:spPr>
        <a:xfrm>
          <a:off x="4062267" y="7777464"/>
          <a:ext cx="4832984" cy="1284893"/>
        </a:xfrm>
        <a:prstGeom prst="wedgeRectCallout">
          <a:avLst>
            <a:gd name="adj1" fmla="val 20746"/>
            <a:gd name="adj2" fmla="val -8576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【R5</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R7</a:t>
          </a:r>
          <a:r>
            <a:rPr kumimoji="1" lang="ja-JP" altLang="en-US" sz="1200" b="1">
              <a:solidFill>
                <a:sysClr val="windowText" lastClr="000000"/>
              </a:solidFill>
              <a:latin typeface="Meiryo UI" panose="020B0604030504040204" pitchFamily="50" charset="-128"/>
              <a:ea typeface="Meiryo UI" panose="020B0604030504040204" pitchFamily="50" charset="-128"/>
            </a:rPr>
            <a:t>に返還が発生した園へのお知らせ</a:t>
          </a:r>
          <a:r>
            <a:rPr kumimoji="1" lang="en-US" altLang="ja-JP" sz="12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原則最大</a:t>
          </a:r>
          <a:r>
            <a:rPr kumimoji="1" lang="en-US" altLang="ja-JP" sz="1200" b="1">
              <a:solidFill>
                <a:sysClr val="windowText" lastClr="000000"/>
              </a:solidFill>
              <a:latin typeface="Meiryo UI" panose="020B0604030504040204" pitchFamily="50" charset="-128"/>
              <a:ea typeface="Meiryo UI" panose="020B0604030504040204" pitchFamily="50" charset="-128"/>
            </a:rPr>
            <a:t>11</a:t>
          </a:r>
          <a:r>
            <a:rPr kumimoji="1" lang="ja-JP" altLang="en-US" sz="1200" b="1">
              <a:solidFill>
                <a:sysClr val="windowText" lastClr="000000"/>
              </a:solidFill>
              <a:latin typeface="Meiryo UI" panose="020B0604030504040204" pitchFamily="50" charset="-128"/>
              <a:ea typeface="Meiryo UI" panose="020B0604030504040204" pitchFamily="50" charset="-128"/>
            </a:rPr>
            <a:t>か月分としていますが、</a:t>
          </a:r>
          <a:r>
            <a:rPr kumimoji="1" lang="en-US" altLang="ja-JP" sz="1200" b="1">
              <a:solidFill>
                <a:srgbClr val="FF0000"/>
              </a:solidFill>
              <a:latin typeface="Meiryo UI" panose="020B0604030504040204" pitchFamily="50" charset="-128"/>
              <a:ea typeface="Meiryo UI" panose="020B0604030504040204" pitchFamily="50" charset="-128"/>
            </a:rPr>
            <a:t>R5</a:t>
          </a:r>
          <a:r>
            <a:rPr kumimoji="1" lang="ja-JP" altLang="en-US" sz="1200" b="1">
              <a:solidFill>
                <a:srgbClr val="FF0000"/>
              </a:solidFill>
              <a:latin typeface="Meiryo UI" panose="020B0604030504040204" pitchFamily="50" charset="-128"/>
              <a:ea typeface="Meiryo UI" panose="020B0604030504040204" pitchFamily="50" charset="-128"/>
            </a:rPr>
            <a:t>～</a:t>
          </a:r>
          <a:r>
            <a:rPr kumimoji="1" lang="en-US" altLang="ja-JP" sz="1200" b="1">
              <a:solidFill>
                <a:srgbClr val="FF0000"/>
              </a:solidFill>
              <a:latin typeface="Meiryo UI" panose="020B0604030504040204" pitchFamily="50" charset="-128"/>
              <a:ea typeface="Meiryo UI" panose="020B0604030504040204" pitchFamily="50" charset="-128"/>
            </a:rPr>
            <a:t>R7</a:t>
          </a:r>
          <a:r>
            <a:rPr kumimoji="1" lang="ja-JP" altLang="en-US" sz="1200" b="1">
              <a:solidFill>
                <a:srgbClr val="FF0000"/>
              </a:solidFill>
              <a:latin typeface="Meiryo UI" panose="020B0604030504040204" pitchFamily="50" charset="-128"/>
              <a:ea typeface="Meiryo UI" panose="020B0604030504040204" pitchFamily="50" charset="-128"/>
            </a:rPr>
            <a:t>年度において返還が発生した園は８か月までの表示</a:t>
          </a:r>
          <a:r>
            <a:rPr kumimoji="1" lang="ja-JP" altLang="en-US" sz="1200" b="1">
              <a:solidFill>
                <a:sysClr val="windowText" lastClr="000000"/>
              </a:solidFill>
              <a:latin typeface="Meiryo UI" panose="020B0604030504040204" pitchFamily="50" charset="-128"/>
              <a:ea typeface="Meiryo UI" panose="020B0604030504040204" pitchFamily="50" charset="-128"/>
            </a:rPr>
            <a:t>としています。９か月以上の概算払いを希望される場合は個別にご連絡ください。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79099</xdr:colOff>
      <xdr:row>0</xdr:row>
      <xdr:rowOff>104775</xdr:rowOff>
    </xdr:from>
    <xdr:to>
      <xdr:col>4</xdr:col>
      <xdr:colOff>717176</xdr:colOff>
      <xdr:row>0</xdr:row>
      <xdr:rowOff>523875</xdr:rowOff>
    </xdr:to>
    <xdr:sp macro="" textlink="">
      <xdr:nvSpPr>
        <xdr:cNvPr id="2" name="角丸四角形 1">
          <a:extLst>
            <a:ext uri="{FF2B5EF4-FFF2-40B4-BE49-F238E27FC236}">
              <a16:creationId xmlns:a16="http://schemas.microsoft.com/office/drawing/2014/main" id="{3C022219-A3B0-4AD1-80A6-03A40B6F2F4C}"/>
            </a:ext>
          </a:extLst>
        </xdr:cNvPr>
        <xdr:cNvSpPr/>
      </xdr:nvSpPr>
      <xdr:spPr bwMode="auto">
        <a:xfrm>
          <a:off x="79099" y="104775"/>
          <a:ext cx="2714527"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Meiryo UI" panose="020B0604030504040204" pitchFamily="50" charset="-128"/>
              <a:ea typeface="Meiryo UI" panose="020B0604030504040204" pitchFamily="50" charset="-128"/>
            </a:rPr>
            <a:t>記入例</a:t>
          </a:r>
        </a:p>
      </xdr:txBody>
    </xdr:sp>
    <xdr:clientData/>
  </xdr:twoCellAnchor>
  <xdr:oneCellAnchor>
    <xdr:from>
      <xdr:col>6</xdr:col>
      <xdr:colOff>416486</xdr:colOff>
      <xdr:row>0</xdr:row>
      <xdr:rowOff>143340</xdr:rowOff>
    </xdr:from>
    <xdr:ext cx="5457264" cy="845445"/>
    <xdr:sp macro="" textlink="">
      <xdr:nvSpPr>
        <xdr:cNvPr id="14" name="テキスト ボックス 13">
          <a:extLst>
            <a:ext uri="{FF2B5EF4-FFF2-40B4-BE49-F238E27FC236}">
              <a16:creationId xmlns:a16="http://schemas.microsoft.com/office/drawing/2014/main" id="{C045A333-27AD-4340-87E7-71C59D04E637}"/>
            </a:ext>
          </a:extLst>
        </xdr:cNvPr>
        <xdr:cNvSpPr txBox="1"/>
      </xdr:nvSpPr>
      <xdr:spPr>
        <a:xfrm>
          <a:off x="3419129" y="143340"/>
          <a:ext cx="5457264" cy="845445"/>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Meiryo UI" panose="020B0604030504040204" pitchFamily="50" charset="-128"/>
              <a:ea typeface="Meiryo UI" panose="020B0604030504040204" pitchFamily="50" charset="-128"/>
            </a:rPr>
            <a:t>給与改善事業補助金（千葉市手当）は、１日６時間以上かつ月２０日以上勤務であれば、「常勤」となります</a:t>
          </a:r>
          <a:r>
            <a:rPr kumimoji="1" lang="en-US" altLang="ja-JP" sz="1200" b="1">
              <a:latin typeface="Meiryo UI" panose="020B0604030504040204" pitchFamily="50" charset="-128"/>
              <a:ea typeface="Meiryo UI" panose="020B0604030504040204" pitchFamily="50" charset="-128"/>
            </a:rPr>
            <a:t>(</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配置基準補助金と取扱いが異なります</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endParaRPr>
        </a:p>
        <a:p>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208643</xdr:colOff>
          <xdr:row>3</xdr:row>
          <xdr:rowOff>81643</xdr:rowOff>
        </xdr:from>
        <xdr:to>
          <xdr:col>36</xdr:col>
          <xdr:colOff>253093</xdr:colOff>
          <xdr:row>32</xdr:row>
          <xdr:rowOff>39008</xdr:rowOff>
        </xdr:to>
        <xdr:pic>
          <xdr:nvPicPr>
            <xdr:cNvPr id="3" name="図 2">
              <a:extLst>
                <a:ext uri="{FF2B5EF4-FFF2-40B4-BE49-F238E27FC236}">
                  <a16:creationId xmlns:a16="http://schemas.microsoft.com/office/drawing/2014/main" id="{F0B2C3DA-D92C-A87B-9ACC-97EA740520B6}"/>
                </a:ext>
              </a:extLst>
            </xdr:cNvPr>
            <xdr:cNvPicPr>
              <a:picLocks noChangeAspect="1" noChangeArrowheads="1"/>
              <a:extLst>
                <a:ext uri="{84589F7E-364E-4C9E-8A38-B11213B215E9}">
                  <a14:cameraTool cellRange="カメラ1!$B$2:$F$19" spid="_x0000_s41115"/>
                </a:ext>
              </a:extLst>
            </xdr:cNvPicPr>
          </xdr:nvPicPr>
          <xdr:blipFill>
            <a:blip xmlns:r="http://schemas.openxmlformats.org/officeDocument/2006/relationships" r:embed="rId1"/>
            <a:srcRect/>
            <a:stretch>
              <a:fillRect/>
            </a:stretch>
          </xdr:blipFill>
          <xdr:spPr bwMode="auto">
            <a:xfrm>
              <a:off x="9951357" y="1215572"/>
              <a:ext cx="9605736" cy="87112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19</xdr:col>
      <xdr:colOff>99786</xdr:colOff>
      <xdr:row>35</xdr:row>
      <xdr:rowOff>18143</xdr:rowOff>
    </xdr:from>
    <xdr:to>
      <xdr:col>34</xdr:col>
      <xdr:colOff>560742</xdr:colOff>
      <xdr:row>50</xdr:row>
      <xdr:rowOff>127001</xdr:rowOff>
    </xdr:to>
    <xdr:pic>
      <xdr:nvPicPr>
        <xdr:cNvPr id="5" name="図 4">
          <a:extLst>
            <a:ext uri="{FF2B5EF4-FFF2-40B4-BE49-F238E27FC236}">
              <a16:creationId xmlns:a16="http://schemas.microsoft.com/office/drawing/2014/main" id="{0F2B9990-D461-7577-E798-6BC5BAADFB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42500" y="10776857"/>
          <a:ext cx="8897385" cy="40458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19</xdr:col>
      <xdr:colOff>516581</xdr:colOff>
      <xdr:row>10</xdr:row>
      <xdr:rowOff>27463</xdr:rowOff>
    </xdr:from>
    <xdr:to>
      <xdr:col>23</xdr:col>
      <xdr:colOff>410422</xdr:colOff>
      <xdr:row>28</xdr:row>
      <xdr:rowOff>146367</xdr:rowOff>
    </xdr:to>
    <xdr:sp macro="" textlink="">
      <xdr:nvSpPr>
        <xdr:cNvPr id="11" name="吹き出し: 四角形 10">
          <a:extLst>
            <a:ext uri="{FF2B5EF4-FFF2-40B4-BE49-F238E27FC236}">
              <a16:creationId xmlns:a16="http://schemas.microsoft.com/office/drawing/2014/main" id="{E27166F7-EA3B-442F-81E6-D27F19E674C5}"/>
            </a:ext>
          </a:extLst>
        </xdr:cNvPr>
        <xdr:cNvSpPr/>
      </xdr:nvSpPr>
      <xdr:spPr>
        <a:xfrm>
          <a:off x="10731010" y="2549320"/>
          <a:ext cx="1463198" cy="5325904"/>
        </a:xfrm>
        <a:prstGeom prst="wedgeRectCallout">
          <a:avLst>
            <a:gd name="adj1" fmla="val 50337"/>
            <a:gd name="adj2" fmla="val -54482"/>
          </a:avLst>
        </a:prstGeom>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u="none">
              <a:solidFill>
                <a:sysClr val="windowText" lastClr="000000"/>
              </a:solidFill>
              <a:latin typeface="Meiryo UI" panose="020B0604030504040204" pitchFamily="50" charset="-128"/>
              <a:ea typeface="Meiryo UI" panose="020B0604030504040204" pitchFamily="50" charset="-128"/>
            </a:rPr>
            <a:t>②</a:t>
          </a:r>
          <a:r>
            <a:rPr kumimoji="1" lang="ja-JP" altLang="en-US" sz="1150" b="1" u="none">
              <a:solidFill>
                <a:sysClr val="windowText" lastClr="000000"/>
              </a:solidFill>
              <a:latin typeface="Meiryo UI" panose="020B0604030504040204" pitchFamily="50" charset="-128"/>
              <a:ea typeface="Meiryo UI" panose="020B0604030504040204" pitchFamily="50" charset="-128"/>
            </a:rPr>
            <a:t>年度途中の退職や産休・育休等による長期休暇等が既に決まっていて、概算払いの対象人数から除外する場合は「４月」欄の数字を削除してください。</a:t>
          </a:r>
          <a:endParaRPr kumimoji="1" lang="en-US" altLang="ja-JP" sz="1150" b="1" u="none">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u="none">
              <a:solidFill>
                <a:srgbClr val="FF0000"/>
              </a:solidFill>
              <a:latin typeface="Meiryo UI" panose="020B0604030504040204" pitchFamily="50" charset="-128"/>
              <a:ea typeface="Meiryo UI" panose="020B0604030504040204" pitchFamily="50" charset="-128"/>
            </a:rPr>
            <a:t>※</a:t>
          </a:r>
          <a:r>
            <a:rPr kumimoji="1" lang="ja-JP" altLang="en-US" sz="1100" b="0" u="none">
              <a:solidFill>
                <a:srgbClr val="FF0000"/>
              </a:solidFill>
              <a:latin typeface="Meiryo UI" panose="020B0604030504040204" pitchFamily="50" charset="-128"/>
              <a:ea typeface="Meiryo UI" panose="020B0604030504040204" pitchFamily="50" charset="-128"/>
            </a:rPr>
            <a:t>削除しない場合、補助金の返還となる可能性が高まります。</a:t>
          </a:r>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r>
            <a:rPr kumimoji="1" lang="en-US" altLang="ja-JP" sz="1100" b="0" u="none">
              <a:solidFill>
                <a:srgbClr val="FF0000"/>
              </a:solidFill>
              <a:latin typeface="Meiryo UI" panose="020B0604030504040204" pitchFamily="50" charset="-128"/>
              <a:ea typeface="Meiryo UI" panose="020B0604030504040204" pitchFamily="50" charset="-128"/>
            </a:rPr>
            <a:t>※</a:t>
          </a:r>
          <a:r>
            <a:rPr kumimoji="1" lang="ja-JP" altLang="en-US" sz="1100" b="0" u="none">
              <a:solidFill>
                <a:srgbClr val="FF0000"/>
              </a:solidFill>
              <a:latin typeface="Meiryo UI" panose="020B0604030504040204" pitchFamily="50" charset="-128"/>
              <a:ea typeface="Meiryo UI" panose="020B0604030504040204" pitchFamily="50" charset="-128"/>
            </a:rPr>
            <a:t>退職、長期休暇等の前に千葉市手当を支給した分については今後の中間実績報告以降で申請できます。</a:t>
          </a:r>
          <a:endParaRPr kumimoji="1" lang="en-US" altLang="ja-JP" sz="1100" b="0" u="none">
            <a:solidFill>
              <a:srgbClr val="FF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3</xdr:col>
      <xdr:colOff>395221</xdr:colOff>
      <xdr:row>1</xdr:row>
      <xdr:rowOff>141956</xdr:rowOff>
    </xdr:from>
    <xdr:to>
      <xdr:col>9</xdr:col>
      <xdr:colOff>331818</xdr:colOff>
      <xdr:row>5</xdr:row>
      <xdr:rowOff>190467</xdr:rowOff>
    </xdr:to>
    <xdr:sp macro="" textlink="">
      <xdr:nvSpPr>
        <xdr:cNvPr id="4" name="吹き出し: 四角形 3">
          <a:extLst>
            <a:ext uri="{FF2B5EF4-FFF2-40B4-BE49-F238E27FC236}">
              <a16:creationId xmlns:a16="http://schemas.microsoft.com/office/drawing/2014/main" id="{3BDC9F72-99AD-49DB-E150-95C6B18BB1B3}"/>
            </a:ext>
          </a:extLst>
        </xdr:cNvPr>
        <xdr:cNvSpPr/>
      </xdr:nvSpPr>
      <xdr:spPr>
        <a:xfrm>
          <a:off x="1737792" y="268956"/>
          <a:ext cx="3683097" cy="1064511"/>
        </a:xfrm>
        <a:prstGeom prst="wedgeRectCallout">
          <a:avLst>
            <a:gd name="adj1" fmla="val 17593"/>
            <a:gd name="adj2" fmla="val 86204"/>
          </a:avLst>
        </a:prstGeom>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latin typeface="Meiryo UI" panose="020B0604030504040204" pitchFamily="50" charset="-128"/>
              <a:ea typeface="Meiryo UI" panose="020B0604030504040204" pitchFamily="50" charset="-128"/>
            </a:rPr>
            <a:t>①名簿を入力してください。</a:t>
          </a:r>
          <a:endParaRPr kumimoji="1" lang="en-US" altLang="ja-JP" sz="2000" b="1">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過年度の申請書等からコピペする場合は「値貼り付け」で。</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fPrintsWithSheet="0"/>
  </xdr:twoCellAnchor>
  <xdr:twoCellAnchor>
    <xdr:from>
      <xdr:col>54</xdr:col>
      <xdr:colOff>73856</xdr:colOff>
      <xdr:row>0</xdr:row>
      <xdr:rowOff>84178</xdr:rowOff>
    </xdr:from>
    <xdr:to>
      <xdr:col>63</xdr:col>
      <xdr:colOff>223108</xdr:colOff>
      <xdr:row>34</xdr:row>
      <xdr:rowOff>95374</xdr:rowOff>
    </xdr:to>
    <xdr:sp macro="" textlink="">
      <xdr:nvSpPr>
        <xdr:cNvPr id="5" name="テキスト ボックス 4">
          <a:extLst>
            <a:ext uri="{FF2B5EF4-FFF2-40B4-BE49-F238E27FC236}">
              <a16:creationId xmlns:a16="http://schemas.microsoft.com/office/drawing/2014/main" id="{5656D5D1-AE76-4286-AAB4-B37BB4062516}"/>
            </a:ext>
          </a:extLst>
        </xdr:cNvPr>
        <xdr:cNvSpPr txBox="1"/>
      </xdr:nvSpPr>
      <xdr:spPr>
        <a:xfrm>
          <a:off x="12782927" y="84178"/>
          <a:ext cx="5211110" cy="9481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eiryo UI" panose="020B0604030504040204" pitchFamily="50" charset="-128"/>
              <a:ea typeface="Meiryo UI" panose="020B0604030504040204" pitchFamily="50" charset="-128"/>
            </a:rPr>
            <a:t>【</a:t>
          </a:r>
          <a:r>
            <a:rPr kumimoji="1" lang="ja-JP" altLang="en-US" sz="2000" b="1">
              <a:solidFill>
                <a:srgbClr val="FF0000"/>
              </a:solidFill>
              <a:latin typeface="Meiryo UI" panose="020B0604030504040204" pitchFamily="50" charset="-128"/>
              <a:ea typeface="Meiryo UI" panose="020B0604030504040204" pitchFamily="50" charset="-128"/>
            </a:rPr>
            <a:t>入力エラーについて</a:t>
          </a:r>
          <a:r>
            <a:rPr kumimoji="1" lang="en-US" altLang="ja-JP" sz="2000" b="1">
              <a:solidFill>
                <a:srgbClr val="FF0000"/>
              </a:solidFill>
              <a:latin typeface="Meiryo UI" panose="020B0604030504040204" pitchFamily="50" charset="-128"/>
              <a:ea typeface="Meiryo UI" panose="020B0604030504040204" pitchFamily="50" charset="-128"/>
            </a:rPr>
            <a:t>】</a:t>
          </a:r>
        </a:p>
        <a:p>
          <a:endParaRPr kumimoji="1" lang="en-US" altLang="ja-JP" sz="1300" b="0">
            <a:solidFill>
              <a:srgbClr val="FF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■「未入力」エラー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1">
              <a:solidFill>
                <a:sysClr val="windowText" lastClr="000000"/>
              </a:solidFill>
              <a:latin typeface="Meiryo UI" panose="020B0604030504040204" pitchFamily="50" charset="-128"/>
              <a:ea typeface="Meiryo UI" panose="020B0604030504040204" pitchFamily="50" charset="-128"/>
            </a:rPr>
            <a:t>未入力の項目がありますので入力してください。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・黄色の列は全員入力必須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rPr>
            <a:t>・給与改善対象者は「支払い方法」必須</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・要件緩和対象は「要件緩和適用開始日」必須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・みなし保育士は「その他資格」必須</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endParaRPr kumimoji="1" lang="en-US" altLang="ja-JP" sz="1300" b="0">
            <a:solidFill>
              <a:sysClr val="windowText" lastClr="00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■「組み合わせ」エラー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1">
              <a:solidFill>
                <a:sysClr val="windowText" lastClr="000000"/>
              </a:solidFill>
              <a:latin typeface="Meiryo UI" panose="020B0604030504040204" pitchFamily="50" charset="-128"/>
              <a:ea typeface="Meiryo UI" panose="020B0604030504040204" pitchFamily="50" charset="-128"/>
            </a:rPr>
            <a:t>「職種」「雇用形態」「１日６時間以上かつ～」「保育士資格」の組み合わせに相違がありますので修正してください。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（正しい組み合わせ）</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・「保育士」</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正</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・「準保育士」</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パート</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・「短時間保育士」</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雇用形態：</a:t>
          </a:r>
          <a:r>
            <a:rPr kumimoji="1" lang="ja-JP" altLang="en-US" sz="1200" b="1">
              <a:solidFill>
                <a:srgbClr val="FF0000"/>
              </a:solidFill>
              <a:latin typeface="Meiryo UI" panose="020B0604030504040204" pitchFamily="50" charset="-128"/>
              <a:ea typeface="Meiryo UI" panose="020B0604030504040204" pitchFamily="50" charset="-128"/>
            </a:rPr>
            <a:t>パート</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a:t>
          </a:r>
          <a:r>
            <a:rPr kumimoji="1" lang="ja-JP" altLang="en-US" sz="1200" b="0">
              <a:solidFill>
                <a:sysClr val="windowText" lastClr="000000"/>
              </a:solidFill>
              <a:latin typeface="Meiryo UI" panose="020B0604030504040204" pitchFamily="50" charset="-128"/>
              <a:ea typeface="Meiryo UI" panose="020B0604030504040204" pitchFamily="50" charset="-128"/>
            </a:rPr>
            <a:t>日</a:t>
          </a:r>
          <a:r>
            <a:rPr kumimoji="1" lang="en-US" altLang="ja-JP" sz="1200" b="0">
              <a:solidFill>
                <a:sysClr val="windowText" lastClr="000000"/>
              </a:solidFill>
              <a:latin typeface="Meiryo UI" panose="020B0604030504040204" pitchFamily="50" charset="-128"/>
              <a:ea typeface="Meiryo UI" panose="020B0604030504040204" pitchFamily="50" charset="-128"/>
            </a:rPr>
            <a:t>6</a:t>
          </a:r>
          <a:r>
            <a:rPr kumimoji="1" lang="ja-JP" altLang="en-US" sz="1200" b="0">
              <a:solidFill>
                <a:sysClr val="windowText" lastClr="000000"/>
              </a:solidFill>
              <a:latin typeface="Meiryo UI" panose="020B0604030504040204" pitchFamily="50" charset="-128"/>
              <a:ea typeface="Meiryo UI" panose="020B0604030504040204" pitchFamily="50" charset="-128"/>
            </a:rPr>
            <a:t>時間～：</a:t>
          </a:r>
          <a:r>
            <a:rPr kumimoji="1" lang="ja-JP" altLang="en-US" sz="1200" b="1">
              <a:solidFill>
                <a:srgbClr val="FF0000"/>
              </a:solidFill>
              <a:latin typeface="Meiryo UI" panose="020B0604030504040204" pitchFamily="50" charset="-128"/>
              <a:ea typeface="Meiryo UI" panose="020B0604030504040204" pitchFamily="50" charset="-128"/>
            </a:rPr>
            <a:t>〇</a:t>
          </a:r>
          <a:r>
            <a:rPr kumimoji="1" lang="ja-JP" altLang="en-US" sz="1200" b="0" baseline="0">
              <a:solidFill>
                <a:sysClr val="windowText" lastClr="000000"/>
              </a:solidFill>
              <a:latin typeface="Meiryo UI" panose="020B0604030504040204" pitchFamily="50" charset="-128"/>
              <a:ea typeface="Meiryo UI" panose="020B0604030504040204" pitchFamily="50" charset="-128"/>
            </a:rPr>
            <a:t> </a:t>
          </a:r>
          <a:r>
            <a:rPr kumimoji="1" lang="en-US" altLang="ja-JP" sz="1200" b="0">
              <a:solidFill>
                <a:sysClr val="windowText" lastClr="000000"/>
              </a:solidFill>
              <a:latin typeface="Meiryo UI" panose="020B0604030504040204" pitchFamily="50" charset="-128"/>
              <a:ea typeface="Meiryo UI" panose="020B0604030504040204" pitchFamily="50" charset="-128"/>
            </a:rPr>
            <a:t>or </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a:t>
          </a:r>
          <a:r>
            <a:rPr kumimoji="1" lang="ja-JP" altLang="en-US" sz="1200" b="1">
              <a:solidFill>
                <a:srgbClr val="FF0000"/>
              </a:solidFill>
              <a:latin typeface="Meiryo UI" panose="020B0604030504040204" pitchFamily="50" charset="-128"/>
              <a:ea typeface="Meiryo UI" panose="020B0604030504040204" pitchFamily="50" charset="-128"/>
            </a:rPr>
            <a:t>有</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・「要件緩和対象</a:t>
          </a:r>
        </a:p>
        <a:p>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a:t>
          </a:r>
          <a:r>
            <a:rPr kumimoji="1" lang="ja-JP" altLang="en-US" sz="1200" b="1">
              <a:solidFill>
                <a:srgbClr val="FF0000"/>
              </a:solidFill>
              <a:latin typeface="Meiryo UI" panose="020B0604030504040204" pitchFamily="50" charset="-128"/>
              <a:ea typeface="Meiryo UI" panose="020B0604030504040204" pitchFamily="50" charset="-128"/>
            </a:rPr>
            <a:t>無</a:t>
          </a:r>
          <a:endParaRPr kumimoji="1" lang="en-US" altLang="ja-JP" sz="1200" b="1">
            <a:solidFill>
              <a:srgbClr val="FF0000"/>
            </a:solidFill>
            <a:latin typeface="Meiryo UI" panose="020B0604030504040204" pitchFamily="50" charset="-128"/>
            <a:ea typeface="Meiryo UI" panose="020B0604030504040204" pitchFamily="50" charset="-128"/>
          </a:endParaRPr>
        </a:p>
        <a:p>
          <a:r>
            <a:rPr kumimoji="1" lang="ja-JP" altLang="en-US" sz="1200" b="0">
              <a:solidFill>
                <a:sysClr val="windowText" lastClr="000000"/>
              </a:solidFill>
              <a:latin typeface="Meiryo UI" panose="020B0604030504040204" pitchFamily="50" charset="-128"/>
              <a:ea typeface="Meiryo UI" panose="020B0604030504040204" pitchFamily="50" charset="-128"/>
            </a:rPr>
            <a:t>・「〇〇師（みなし保育士）」</a:t>
          </a:r>
        </a:p>
        <a:p>
          <a:r>
            <a:rPr kumimoji="1" lang="ja-JP" altLang="en-US" sz="1200" b="0">
              <a:solidFill>
                <a:sysClr val="windowText" lastClr="000000"/>
              </a:solidFill>
              <a:latin typeface="Meiryo UI" panose="020B0604030504040204" pitchFamily="50" charset="-128"/>
              <a:ea typeface="Meiryo UI" panose="020B0604030504040204" pitchFamily="50" charset="-128"/>
            </a:rPr>
            <a:t>保育士資格：</a:t>
          </a:r>
          <a:r>
            <a:rPr kumimoji="1" lang="ja-JP" altLang="en-US" sz="1200" b="1">
              <a:solidFill>
                <a:srgbClr val="FF0000"/>
              </a:solidFill>
              <a:latin typeface="Meiryo UI" panose="020B0604030504040204" pitchFamily="50" charset="-128"/>
              <a:ea typeface="Meiryo UI" panose="020B0604030504040204" pitchFamily="50" charset="-128"/>
            </a:rPr>
            <a:t>無</a:t>
          </a:r>
        </a:p>
        <a:p>
          <a:endParaRPr kumimoji="1" lang="ja-JP" altLang="en-US" sz="1300" b="1">
            <a:solidFill>
              <a:srgbClr val="FF0000"/>
            </a:solidFill>
            <a:latin typeface="Meiryo UI" panose="020B0604030504040204" pitchFamily="50" charset="-128"/>
            <a:ea typeface="Meiryo UI" panose="020B0604030504040204" pitchFamily="50" charset="-128"/>
          </a:endParaRPr>
        </a:p>
        <a:p>
          <a:r>
            <a:rPr kumimoji="1" lang="ja-JP" altLang="en-US" sz="1400" b="1">
              <a:solidFill>
                <a:sysClr val="windowText" lastClr="000000"/>
              </a:solidFill>
              <a:latin typeface="Meiryo UI" panose="020B0604030504040204" pitchFamily="50" charset="-128"/>
              <a:ea typeface="Meiryo UI" panose="020B0604030504040204" pitchFamily="50" charset="-128"/>
            </a:rPr>
            <a:t>■「採用・退職日」エラー</a:t>
          </a:r>
          <a:endParaRPr kumimoji="1" lang="en-US" altLang="ja-JP" sz="1400" b="1">
            <a:solidFill>
              <a:sysClr val="windowText" lastClr="000000"/>
            </a:solidFill>
            <a:latin typeface="Meiryo UI" panose="020B0604030504040204" pitchFamily="50" charset="-128"/>
            <a:ea typeface="Meiryo UI" panose="020B0604030504040204" pitchFamily="50" charset="-128"/>
          </a:endParaRPr>
        </a:p>
        <a:p>
          <a:r>
            <a:rPr kumimoji="1" lang="ja-JP" altLang="en-US" sz="1200" b="1">
              <a:solidFill>
                <a:sysClr val="windowText" lastClr="000000"/>
              </a:solidFill>
              <a:latin typeface="Meiryo UI" panose="020B0604030504040204" pitchFamily="50" charset="-128"/>
              <a:ea typeface="Meiryo UI" panose="020B0604030504040204" pitchFamily="50" charset="-128"/>
            </a:rPr>
            <a:t>「採用等年月日」・「退職等年月日」の入力内容が日付の形式となっていないため修正してください。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R</a:t>
          </a:r>
          <a:r>
            <a:rPr kumimoji="1" lang="ja-JP" altLang="en-US" sz="1200" b="0">
              <a:solidFill>
                <a:sysClr val="windowText" lastClr="000000"/>
              </a:solidFill>
              <a:latin typeface="Meiryo UI" panose="020B0604030504040204" pitchFamily="50" charset="-128"/>
              <a:ea typeface="Meiryo UI" panose="020B0604030504040204" pitchFamily="50" charset="-128"/>
            </a:rPr>
            <a:t>〇</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〇</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〇」または「</a:t>
          </a:r>
          <a:r>
            <a:rPr kumimoji="1" lang="en-US" altLang="ja-JP" sz="1200" b="0">
              <a:solidFill>
                <a:sysClr val="windowText" lastClr="000000"/>
              </a:solidFill>
              <a:latin typeface="Meiryo UI" panose="020B0604030504040204" pitchFamily="50" charset="-128"/>
              <a:ea typeface="Meiryo UI" panose="020B0604030504040204" pitchFamily="50" charset="-128"/>
            </a:rPr>
            <a:t>yyyy/m/d</a:t>
          </a:r>
          <a:r>
            <a:rPr kumimoji="1" lang="ja-JP" altLang="en-US" sz="1200" b="0">
              <a:solidFill>
                <a:sysClr val="windowText" lastClr="000000"/>
              </a:solidFill>
              <a:latin typeface="Meiryo UI" panose="020B0604030504040204" pitchFamily="50" charset="-128"/>
              <a:ea typeface="Meiryo UI" panose="020B0604030504040204" pitchFamily="50" charset="-128"/>
            </a:rPr>
            <a:t>」の形式で入力</a:t>
          </a: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和暦は「</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」（ドット）、西暦は「</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」（スラッシュ）で区切る</a:t>
          </a:r>
        </a:p>
        <a:p>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例</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令和８年４月１日の場合</a:t>
          </a:r>
        </a:p>
        <a:p>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R8.4.1</a:t>
          </a:r>
          <a:r>
            <a:rPr kumimoji="1" lang="ja-JP" altLang="en-US" sz="1200" b="0">
              <a:solidFill>
                <a:sysClr val="windowText" lastClr="000000"/>
              </a:solidFill>
              <a:latin typeface="Meiryo UI" panose="020B0604030504040204" pitchFamily="50" charset="-128"/>
              <a:ea typeface="Meiryo UI" panose="020B0604030504040204" pitchFamily="50" charset="-128"/>
            </a:rPr>
            <a:t>」または「</a:t>
          </a:r>
          <a:r>
            <a:rPr kumimoji="1" lang="en-US" altLang="ja-JP" sz="1200" b="0">
              <a:solidFill>
                <a:sysClr val="windowText" lastClr="000000"/>
              </a:solidFill>
              <a:latin typeface="Meiryo UI" panose="020B0604030504040204" pitchFamily="50" charset="-128"/>
              <a:ea typeface="Meiryo UI" panose="020B0604030504040204" pitchFamily="50" charset="-128"/>
            </a:rPr>
            <a:t>2026/4/1</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endParaRPr kumimoji="1" lang="ja-JP" altLang="en-US" sz="13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162484</xdr:colOff>
      <xdr:row>5</xdr:row>
      <xdr:rowOff>212912</xdr:rowOff>
    </xdr:from>
    <xdr:to>
      <xdr:col>13</xdr:col>
      <xdr:colOff>187180</xdr:colOff>
      <xdr:row>9</xdr:row>
      <xdr:rowOff>248190</xdr:rowOff>
    </xdr:to>
    <xdr:sp macro="" textlink="">
      <xdr:nvSpPr>
        <xdr:cNvPr id="2" name="正方形/長方形 1">
          <a:extLst>
            <a:ext uri="{FF2B5EF4-FFF2-40B4-BE49-F238E27FC236}">
              <a16:creationId xmlns:a16="http://schemas.microsoft.com/office/drawing/2014/main" id="{AF6F8A51-D9CA-40D4-A7F5-CB161663A078}"/>
            </a:ext>
          </a:extLst>
        </xdr:cNvPr>
        <xdr:cNvSpPr/>
      </xdr:nvSpPr>
      <xdr:spPr>
        <a:xfrm>
          <a:off x="7386543" y="1363383"/>
          <a:ext cx="2460108" cy="1828219"/>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chemeClr val="dk1"/>
              </a:solidFill>
              <a:effectLst/>
              <a:latin typeface="Meiryo UI" panose="020B0604030504040204" pitchFamily="50" charset="-128"/>
              <a:ea typeface="Meiryo UI" panose="020B0604030504040204" pitchFamily="50" charset="-128"/>
              <a:cs typeface="+mn-cs"/>
            </a:rPr>
            <a:t>一部施設を除き、補助単価は上限である</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円となる設定にしております。</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未満としたい場合は幼保運営課の担当までご連絡ください。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26</xdr:col>
      <xdr:colOff>19050</xdr:colOff>
      <xdr:row>10</xdr:row>
      <xdr:rowOff>19050</xdr:rowOff>
    </xdr:from>
    <xdr:ext cx="304826" cy="280440"/>
    <xdr:pic>
      <xdr:nvPicPr>
        <xdr:cNvPr id="7" name="図 6">
          <a:extLst>
            <a:ext uri="{FF2B5EF4-FFF2-40B4-BE49-F238E27FC236}">
              <a16:creationId xmlns:a16="http://schemas.microsoft.com/office/drawing/2014/main" id="{42865119-DA22-4703-A1A9-F820C0FF0CB4}"/>
            </a:ext>
          </a:extLst>
        </xdr:cNvPr>
        <xdr:cNvPicPr>
          <a:picLocks noChangeAspect="1"/>
        </xdr:cNvPicPr>
      </xdr:nvPicPr>
      <xdr:blipFill>
        <a:blip xmlns:r="http://schemas.openxmlformats.org/officeDocument/2006/relationships" r:embed="rId1"/>
        <a:stretch>
          <a:fillRect/>
        </a:stretch>
      </xdr:blipFill>
      <xdr:spPr>
        <a:xfrm>
          <a:off x="9705975" y="2971800"/>
          <a:ext cx="304826" cy="280440"/>
        </a:xfrm>
        <a:prstGeom prst="rect">
          <a:avLst/>
        </a:prstGeom>
      </xdr:spPr>
    </xdr:pic>
    <xdr:clientData/>
  </xdr:oneCellAnchor>
  <xdr:twoCellAnchor>
    <xdr:from>
      <xdr:col>19</xdr:col>
      <xdr:colOff>190500</xdr:colOff>
      <xdr:row>36</xdr:row>
      <xdr:rowOff>228600</xdr:rowOff>
    </xdr:from>
    <xdr:to>
      <xdr:col>26</xdr:col>
      <xdr:colOff>234950</xdr:colOff>
      <xdr:row>40</xdr:row>
      <xdr:rowOff>98425</xdr:rowOff>
    </xdr:to>
    <xdr:sp macro="" textlink="">
      <xdr:nvSpPr>
        <xdr:cNvPr id="6" name="正方形/長方形 5">
          <a:extLst>
            <a:ext uri="{FF2B5EF4-FFF2-40B4-BE49-F238E27FC236}">
              <a16:creationId xmlns:a16="http://schemas.microsoft.com/office/drawing/2014/main" id="{CB530027-0F22-48D1-A5BA-97C46D04D8CE}"/>
            </a:ext>
          </a:extLst>
        </xdr:cNvPr>
        <xdr:cNvSpPr/>
      </xdr:nvSpPr>
      <xdr:spPr>
        <a:xfrm>
          <a:off x="6210300" y="10452100"/>
          <a:ext cx="2616200" cy="746125"/>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rgbClr val="FF0000"/>
              </a:solidFill>
              <a:effectLst/>
              <a:latin typeface="Meiryo UI" panose="020B0604030504040204" pitchFamily="50" charset="-128"/>
              <a:ea typeface="Meiryo UI" panose="020B0604030504040204" pitchFamily="50" charset="-128"/>
              <a:cs typeface="+mn-cs"/>
            </a:rPr>
            <a:t>文中の文書番号はこちらで記載する欄ですので、空欄で提出してください。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19</xdr:col>
      <xdr:colOff>133350</xdr:colOff>
      <xdr:row>5</xdr:row>
      <xdr:rowOff>6349</xdr:rowOff>
    </xdr:from>
    <xdr:to>
      <xdr:col>29</xdr:col>
      <xdr:colOff>7055</xdr:colOff>
      <xdr:row>14</xdr:row>
      <xdr:rowOff>275166</xdr:rowOff>
    </xdr:to>
    <xdr:sp macro="" textlink="">
      <xdr:nvSpPr>
        <xdr:cNvPr id="5" name="正方形/長方形 4">
          <a:extLst>
            <a:ext uri="{FF2B5EF4-FFF2-40B4-BE49-F238E27FC236}">
              <a16:creationId xmlns:a16="http://schemas.microsoft.com/office/drawing/2014/main" id="{F5B0B5EF-B649-4BE5-B79C-67C3C0DE5181}"/>
            </a:ext>
          </a:extLst>
        </xdr:cNvPr>
        <xdr:cNvSpPr/>
      </xdr:nvSpPr>
      <xdr:spPr>
        <a:xfrm>
          <a:off x="6137628" y="1452738"/>
          <a:ext cx="3380316" cy="2872317"/>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600" b="1">
              <a:solidFill>
                <a:schemeClr val="dk1"/>
              </a:solidFill>
              <a:effectLst/>
              <a:latin typeface="Meiryo UI" panose="020B0604030504040204" pitchFamily="50" charset="-128"/>
              <a:ea typeface="Meiryo UI" panose="020B0604030504040204" pitchFamily="50" charset="-128"/>
              <a:cs typeface="+mn-cs"/>
            </a:rPr>
            <a:t>交付決定額</a:t>
          </a:r>
          <a:r>
            <a:rPr lang="ja-JP" altLang="en-US" sz="1200" b="1">
              <a:solidFill>
                <a:schemeClr val="dk1"/>
              </a:solidFill>
              <a:effectLst/>
              <a:latin typeface="Meiryo UI" panose="020B0604030504040204" pitchFamily="50" charset="-128"/>
              <a:ea typeface="Meiryo UI" panose="020B0604030504040204" pitchFamily="50" charset="-128"/>
              <a:cs typeface="+mn-cs"/>
            </a:rPr>
            <a:t>（申請後に千葉市から送付する交付決定通知書に記載される額＝↓の様式第１０号（概算払請求書）の「１　交付決定額」欄に記載されている額）</a:t>
          </a:r>
          <a:endParaRPr lang="en-US" altLang="ja-JP" sz="1200" b="1">
            <a:solidFill>
              <a:schemeClr val="dk1"/>
            </a:solidFill>
            <a:effectLst/>
            <a:latin typeface="Meiryo UI" panose="020B0604030504040204" pitchFamily="50" charset="-128"/>
            <a:ea typeface="Meiryo UI" panose="020B0604030504040204" pitchFamily="50" charset="-128"/>
            <a:cs typeface="+mn-cs"/>
          </a:endParaRPr>
        </a:p>
        <a:p>
          <a:r>
            <a:rPr lang="ja-JP" altLang="en-US" sz="1600" b="1">
              <a:solidFill>
                <a:schemeClr val="dk1"/>
              </a:solidFill>
              <a:effectLst/>
              <a:latin typeface="Meiryo UI" panose="020B0604030504040204" pitchFamily="50" charset="-128"/>
              <a:ea typeface="Meiryo UI" panose="020B0604030504040204" pitchFamily="50" charset="-128"/>
              <a:cs typeface="+mn-cs"/>
            </a:rPr>
            <a:t>は、</a:t>
          </a:r>
          <a:r>
            <a:rPr lang="ja-JP" altLang="en-US" sz="1600" b="1">
              <a:solidFill>
                <a:srgbClr val="FF0000"/>
              </a:solidFill>
              <a:effectLst/>
              <a:latin typeface="Meiryo UI" panose="020B0604030504040204" pitchFamily="50" charset="-128"/>
              <a:ea typeface="Meiryo UI" panose="020B0604030504040204" pitchFamily="50" charset="-128"/>
              <a:cs typeface="+mn-cs"/>
            </a:rPr>
            <a:t>交付申請額に</a:t>
          </a:r>
          <a:r>
            <a:rPr lang="en-US" altLang="ja-JP" sz="1600" b="1">
              <a:solidFill>
                <a:srgbClr val="FF0000"/>
              </a:solidFill>
              <a:effectLst/>
              <a:latin typeface="Meiryo UI" panose="020B0604030504040204" pitchFamily="50" charset="-128"/>
              <a:ea typeface="Meiryo UI" panose="020B0604030504040204" pitchFamily="50" charset="-128"/>
              <a:cs typeface="+mn-cs"/>
            </a:rPr>
            <a:t>11/12</a:t>
          </a:r>
          <a:r>
            <a:rPr lang="ja-JP" altLang="en-US" sz="1600" b="1">
              <a:solidFill>
                <a:srgbClr val="FF0000"/>
              </a:solidFill>
              <a:effectLst/>
              <a:latin typeface="Meiryo UI" panose="020B0604030504040204" pitchFamily="50" charset="-128"/>
              <a:ea typeface="Meiryo UI" panose="020B0604030504040204" pitchFamily="50" charset="-128"/>
              <a:cs typeface="+mn-cs"/>
            </a:rPr>
            <a:t>を掛けた額です。</a:t>
          </a:r>
          <a:endParaRPr lang="ja-JP"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19</xdr:col>
      <xdr:colOff>203200</xdr:colOff>
      <xdr:row>25</xdr:row>
      <xdr:rowOff>19050</xdr:rowOff>
    </xdr:from>
    <xdr:to>
      <xdr:col>26</xdr:col>
      <xdr:colOff>289277</xdr:colOff>
      <xdr:row>32</xdr:row>
      <xdr:rowOff>176389</xdr:rowOff>
    </xdr:to>
    <xdr:sp macro="" textlink="">
      <xdr:nvSpPr>
        <xdr:cNvPr id="8" name="正方形/長方形 7">
          <a:extLst>
            <a:ext uri="{FF2B5EF4-FFF2-40B4-BE49-F238E27FC236}">
              <a16:creationId xmlns:a16="http://schemas.microsoft.com/office/drawing/2014/main" id="{D201587A-4E08-BBA6-0E98-E737250D3BEE}"/>
            </a:ext>
          </a:extLst>
        </xdr:cNvPr>
        <xdr:cNvSpPr/>
      </xdr:nvSpPr>
      <xdr:spPr>
        <a:xfrm>
          <a:off x="6207478" y="7250994"/>
          <a:ext cx="2661355" cy="2182284"/>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概算払い　６月末支給予定</a:t>
          </a:r>
        </a:p>
        <a:p>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差額分は、実績報告に基づき追加支給します（翌年５月末支給予定）。</a:t>
          </a:r>
        </a:p>
        <a:p>
          <a:r>
            <a:rPr lang="en-US" altLang="ja-JP" sz="1100" b="1" u="none">
              <a:solidFill>
                <a:srgbClr val="FF0000"/>
              </a:solidFill>
              <a:effectLst/>
              <a:latin typeface="Meiryo UI" panose="020B0604030504040204" pitchFamily="50" charset="-128"/>
              <a:ea typeface="Meiryo UI" panose="020B0604030504040204" pitchFamily="50" charset="-128"/>
              <a:cs typeface="+mn-cs"/>
            </a:rPr>
            <a:t>※</a:t>
          </a:r>
          <a:r>
            <a:rPr lang="ja-JP" altLang="en-US" sz="1100" b="1" u="sng">
              <a:solidFill>
                <a:srgbClr val="FF0000"/>
              </a:solidFill>
              <a:effectLst/>
              <a:latin typeface="Meiryo UI" panose="020B0604030504040204" pitchFamily="50" charset="-128"/>
              <a:ea typeface="Meiryo UI" panose="020B0604030504040204" pitchFamily="50" charset="-128"/>
              <a:cs typeface="+mn-cs"/>
            </a:rPr>
            <a:t>実績が既支給額を下回った場合は補助金返還となります</a:t>
          </a:r>
          <a:r>
            <a:rPr lang="ja-JP" altLang="en-US" sz="1100" b="1" u="none">
              <a:solidFill>
                <a:srgbClr val="FF0000"/>
              </a:solidFill>
              <a:effectLst/>
              <a:latin typeface="Meiryo UI" panose="020B0604030504040204" pitchFamily="50" charset="-128"/>
              <a:ea typeface="Meiryo UI" panose="020B0604030504040204" pitchFamily="50" charset="-128"/>
              <a:cs typeface="+mn-cs"/>
            </a:rPr>
            <a:t>。</a:t>
          </a:r>
          <a:endParaRPr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5030-099E-4F6C-B29F-AAE51E75BB27}">
  <sheetPr>
    <tabColor theme="1"/>
  </sheetPr>
  <dimension ref="A1:BY354"/>
  <sheetViews>
    <sheetView zoomScale="60" zoomScaleNormal="60" workbookViewId="0"/>
  </sheetViews>
  <sheetFormatPr defaultColWidth="9" defaultRowHeight="13"/>
  <cols>
    <col min="1" max="2" width="9" style="180" customWidth="1"/>
    <col min="3" max="3" width="39.1796875" style="180" customWidth="1"/>
    <col min="4" max="13" width="9" style="180" customWidth="1"/>
    <col min="14" max="15" width="26.54296875" style="180" customWidth="1"/>
    <col min="16" max="16" width="28.1796875" style="180" customWidth="1"/>
    <col min="17" max="25" width="9" style="180" customWidth="1"/>
    <col min="26" max="26" width="9" style="180"/>
    <col min="27" max="27" width="35.453125" style="180" customWidth="1"/>
    <col min="28" max="28" width="26.81640625" style="180" customWidth="1"/>
    <col min="29" max="29" width="32" style="180" customWidth="1"/>
    <col min="30" max="39" width="9" style="180"/>
    <col min="40" max="40" width="25.26953125" style="180" customWidth="1"/>
    <col min="41" max="41" width="17.26953125" style="180" customWidth="1"/>
    <col min="42" max="42" width="40" style="180" customWidth="1"/>
    <col min="43" max="52" width="9" style="180"/>
    <col min="53" max="53" width="26.26953125" style="180" customWidth="1"/>
    <col min="54" max="54" width="29.6328125" style="180" customWidth="1"/>
    <col min="55" max="55" width="32.36328125" style="180" customWidth="1"/>
    <col min="56" max="56" width="23.26953125" style="180" customWidth="1"/>
    <col min="57" max="57" width="25.453125" style="180" customWidth="1"/>
    <col min="58" max="65" width="9" style="180"/>
    <col min="66" max="66" width="21.1796875" style="180" customWidth="1"/>
    <col min="67" max="67" width="47.08984375" style="180" customWidth="1"/>
    <col min="68" max="68" width="25.453125" style="180" customWidth="1"/>
    <col min="69" max="16384" width="9" style="180"/>
  </cols>
  <sheetData>
    <row r="1" spans="1:77">
      <c r="A1" s="180" t="s">
        <v>127</v>
      </c>
      <c r="B1" s="181">
        <v>46093</v>
      </c>
      <c r="C1" s="180" t="s">
        <v>128</v>
      </c>
      <c r="D1" s="180">
        <f>+F1+H1</f>
        <v>369</v>
      </c>
      <c r="E1" s="180" t="s">
        <v>129</v>
      </c>
      <c r="F1" s="180">
        <f>J1+L1+N1+P1+R1+T1+V1+X1+Z1+AB1</f>
        <v>345</v>
      </c>
      <c r="G1" s="180" t="s">
        <v>130</v>
      </c>
      <c r="H1" s="180">
        <f>AD1+AF1</f>
        <v>24</v>
      </c>
      <c r="I1" s="180" t="s">
        <v>131</v>
      </c>
      <c r="J1" s="180">
        <f>A3+N3+AA3+AN3+BA3+BN3</f>
        <v>189</v>
      </c>
      <c r="K1" s="180" t="s">
        <v>132</v>
      </c>
      <c r="L1" s="180">
        <f>B3+O3+AB3+AO3+BB3+BO3</f>
        <v>17</v>
      </c>
      <c r="M1" s="180" t="s">
        <v>133</v>
      </c>
      <c r="N1" s="180">
        <f>C3+P3+AC3+AP3+BC3+BP3</f>
        <v>40</v>
      </c>
      <c r="O1" s="180" t="s">
        <v>134</v>
      </c>
      <c r="P1" s="180">
        <f>D3+Q3+AD3+AQ3+BD3+BQ3</f>
        <v>1</v>
      </c>
      <c r="Q1" s="180" t="s">
        <v>135</v>
      </c>
      <c r="R1" s="180">
        <f>E3+R3+AE3+AR3+BE3+BR3</f>
        <v>1</v>
      </c>
      <c r="S1" s="180" t="s">
        <v>136</v>
      </c>
      <c r="T1" s="180">
        <f>F3+S3+AF3+AS3+BF3+BS3</f>
        <v>14</v>
      </c>
      <c r="U1" s="180" t="s">
        <v>137</v>
      </c>
      <c r="V1" s="180">
        <f>G3+T3+AG3+AT3+BG3+BT3</f>
        <v>56</v>
      </c>
      <c r="W1" s="180" t="s">
        <v>138</v>
      </c>
      <c r="X1" s="180">
        <f>H3+U3+AH3+AU3+BH3+BU3</f>
        <v>18</v>
      </c>
      <c r="Y1" s="180" t="s">
        <v>139</v>
      </c>
      <c r="Z1" s="180">
        <f>I3+V3+AI3+AV3+BI3+BV3</f>
        <v>7</v>
      </c>
      <c r="AA1" s="180" t="s">
        <v>1423</v>
      </c>
      <c r="AB1" s="180">
        <f>J3+W3+AJ3+AW3+BJ3+BW3</f>
        <v>2</v>
      </c>
      <c r="AC1" s="180" t="s">
        <v>140</v>
      </c>
      <c r="AD1" s="180">
        <f>K3+X3+AK3+AX3+BK3+BX3</f>
        <v>18</v>
      </c>
      <c r="AE1" s="180" t="s">
        <v>141</v>
      </c>
      <c r="AF1" s="180">
        <f>L3+Y3+AL3+AY3+BL3+BY3</f>
        <v>6</v>
      </c>
    </row>
    <row r="3" spans="1:77">
      <c r="A3" s="180">
        <f t="shared" ref="A3:BL3" si="0">COUNTA(A6:A51)</f>
        <v>45</v>
      </c>
      <c r="B3" s="180">
        <f t="shared" si="0"/>
        <v>2</v>
      </c>
      <c r="C3" s="180">
        <f t="shared" si="0"/>
        <v>10</v>
      </c>
      <c r="D3" s="180">
        <f t="shared" si="0"/>
        <v>0</v>
      </c>
      <c r="E3" s="180">
        <f t="shared" si="0"/>
        <v>0</v>
      </c>
      <c r="F3" s="180">
        <f t="shared" si="0"/>
        <v>1</v>
      </c>
      <c r="G3" s="180">
        <f t="shared" si="0"/>
        <v>18</v>
      </c>
      <c r="H3" s="180">
        <f t="shared" si="0"/>
        <v>6</v>
      </c>
      <c r="I3" s="180">
        <f t="shared" si="0"/>
        <v>1</v>
      </c>
      <c r="J3" s="180">
        <f t="shared" si="0"/>
        <v>1</v>
      </c>
      <c r="K3" s="180">
        <f t="shared" si="0"/>
        <v>9</v>
      </c>
      <c r="L3" s="180">
        <f t="shared" si="0"/>
        <v>2</v>
      </c>
      <c r="M3" s="180">
        <f t="shared" si="0"/>
        <v>0</v>
      </c>
      <c r="N3" s="180">
        <f t="shared" si="0"/>
        <v>31</v>
      </c>
      <c r="O3" s="180">
        <f t="shared" si="0"/>
        <v>1</v>
      </c>
      <c r="P3" s="180">
        <f t="shared" si="0"/>
        <v>6</v>
      </c>
      <c r="Q3" s="180">
        <f t="shared" si="0"/>
        <v>0</v>
      </c>
      <c r="R3" s="180">
        <f t="shared" si="0"/>
        <v>0</v>
      </c>
      <c r="S3" s="180">
        <f t="shared" si="0"/>
        <v>4</v>
      </c>
      <c r="T3" s="180">
        <f t="shared" si="0"/>
        <v>16</v>
      </c>
      <c r="U3" s="180">
        <f t="shared" si="0"/>
        <v>1</v>
      </c>
      <c r="V3" s="180">
        <f t="shared" si="0"/>
        <v>0</v>
      </c>
      <c r="W3" s="180">
        <f t="shared" si="0"/>
        <v>1</v>
      </c>
      <c r="X3" s="180">
        <f t="shared" si="0"/>
        <v>2</v>
      </c>
      <c r="Y3" s="180">
        <f t="shared" si="0"/>
        <v>2</v>
      </c>
      <c r="Z3" s="180">
        <f t="shared" si="0"/>
        <v>0</v>
      </c>
      <c r="AA3" s="180">
        <f t="shared" si="0"/>
        <v>28</v>
      </c>
      <c r="AB3" s="180">
        <f t="shared" si="0"/>
        <v>1</v>
      </c>
      <c r="AC3" s="180">
        <f t="shared" si="0"/>
        <v>8</v>
      </c>
      <c r="AD3" s="180">
        <f t="shared" si="0"/>
        <v>0</v>
      </c>
      <c r="AE3" s="180">
        <f t="shared" si="0"/>
        <v>0</v>
      </c>
      <c r="AF3" s="180">
        <f t="shared" si="0"/>
        <v>2</v>
      </c>
      <c r="AG3" s="180">
        <f t="shared" si="0"/>
        <v>6</v>
      </c>
      <c r="AH3" s="180">
        <f t="shared" si="0"/>
        <v>5</v>
      </c>
      <c r="AI3" s="180">
        <f t="shared" si="0"/>
        <v>0</v>
      </c>
      <c r="AJ3" s="180">
        <f t="shared" si="0"/>
        <v>0</v>
      </c>
      <c r="AK3" s="180">
        <f t="shared" si="0"/>
        <v>5</v>
      </c>
      <c r="AL3" s="180">
        <f t="shared" si="0"/>
        <v>0</v>
      </c>
      <c r="AM3" s="180">
        <f t="shared" si="0"/>
        <v>0</v>
      </c>
      <c r="AN3" s="180">
        <f t="shared" si="0"/>
        <v>20</v>
      </c>
      <c r="AO3" s="180">
        <f t="shared" si="0"/>
        <v>2</v>
      </c>
      <c r="AP3" s="180">
        <f t="shared" si="0"/>
        <v>4</v>
      </c>
      <c r="AQ3" s="180">
        <f t="shared" si="0"/>
        <v>0</v>
      </c>
      <c r="AR3" s="180">
        <f t="shared" si="0"/>
        <v>0</v>
      </c>
      <c r="AS3" s="180">
        <f t="shared" si="0"/>
        <v>4</v>
      </c>
      <c r="AT3" s="180">
        <f t="shared" si="0"/>
        <v>7</v>
      </c>
      <c r="AU3" s="180">
        <f t="shared" si="0"/>
        <v>0</v>
      </c>
      <c r="AV3" s="180">
        <f t="shared" si="0"/>
        <v>4</v>
      </c>
      <c r="AW3" s="180">
        <f t="shared" si="0"/>
        <v>0</v>
      </c>
      <c r="AX3" s="180">
        <f t="shared" si="0"/>
        <v>0</v>
      </c>
      <c r="AY3" s="180">
        <f t="shared" si="0"/>
        <v>0</v>
      </c>
      <c r="AZ3" s="180">
        <f t="shared" si="0"/>
        <v>0</v>
      </c>
      <c r="BA3" s="180">
        <f t="shared" si="0"/>
        <v>34</v>
      </c>
      <c r="BB3" s="180">
        <f t="shared" si="0"/>
        <v>4</v>
      </c>
      <c r="BC3" s="180">
        <f t="shared" si="0"/>
        <v>5</v>
      </c>
      <c r="BD3" s="180">
        <f t="shared" si="0"/>
        <v>1</v>
      </c>
      <c r="BE3" s="180">
        <f t="shared" si="0"/>
        <v>1</v>
      </c>
      <c r="BF3" s="180">
        <f t="shared" si="0"/>
        <v>0</v>
      </c>
      <c r="BG3" s="180">
        <f t="shared" si="0"/>
        <v>3</v>
      </c>
      <c r="BH3" s="180">
        <f t="shared" si="0"/>
        <v>4</v>
      </c>
      <c r="BI3" s="180">
        <f t="shared" si="0"/>
        <v>1</v>
      </c>
      <c r="BJ3" s="180">
        <f t="shared" si="0"/>
        <v>0</v>
      </c>
      <c r="BK3" s="180">
        <f t="shared" si="0"/>
        <v>0</v>
      </c>
      <c r="BL3" s="180">
        <f t="shared" si="0"/>
        <v>1</v>
      </c>
      <c r="BM3" s="180">
        <f t="shared" ref="BM3:BY3" si="1">COUNTA(BM6:BM51)</f>
        <v>0</v>
      </c>
      <c r="BN3" s="180">
        <f t="shared" si="1"/>
        <v>31</v>
      </c>
      <c r="BO3" s="180">
        <f t="shared" si="1"/>
        <v>7</v>
      </c>
      <c r="BP3" s="180">
        <f t="shared" si="1"/>
        <v>7</v>
      </c>
      <c r="BQ3" s="180">
        <f t="shared" si="1"/>
        <v>0</v>
      </c>
      <c r="BR3" s="180">
        <f t="shared" si="1"/>
        <v>0</v>
      </c>
      <c r="BS3" s="180">
        <f t="shared" si="1"/>
        <v>3</v>
      </c>
      <c r="BT3" s="180">
        <f t="shared" si="1"/>
        <v>6</v>
      </c>
      <c r="BU3" s="180">
        <f t="shared" si="1"/>
        <v>2</v>
      </c>
      <c r="BV3" s="180">
        <f t="shared" si="1"/>
        <v>1</v>
      </c>
      <c r="BW3" s="180">
        <f t="shared" si="1"/>
        <v>0</v>
      </c>
      <c r="BX3" s="180">
        <f t="shared" si="1"/>
        <v>2</v>
      </c>
      <c r="BY3" s="180">
        <f t="shared" si="1"/>
        <v>1</v>
      </c>
    </row>
    <row r="4" spans="1:77">
      <c r="A4" s="304" t="s">
        <v>142</v>
      </c>
      <c r="B4" s="304"/>
      <c r="C4" s="304"/>
      <c r="D4" s="304"/>
      <c r="E4" s="304"/>
      <c r="F4" s="304"/>
      <c r="G4" s="304"/>
      <c r="H4" s="304"/>
      <c r="I4" s="304"/>
      <c r="J4" s="304"/>
      <c r="K4" s="304"/>
      <c r="L4" s="304"/>
      <c r="N4" s="304" t="s">
        <v>143</v>
      </c>
      <c r="O4" s="304"/>
      <c r="P4" s="304"/>
      <c r="Q4" s="304"/>
      <c r="R4" s="304"/>
      <c r="S4" s="304"/>
      <c r="T4" s="304"/>
      <c r="U4" s="304"/>
      <c r="V4" s="304"/>
      <c r="W4" s="304"/>
      <c r="X4" s="304"/>
      <c r="Y4" s="304"/>
      <c r="AA4" s="304" t="s">
        <v>144</v>
      </c>
      <c r="AB4" s="304"/>
      <c r="AC4" s="304"/>
      <c r="AD4" s="304"/>
      <c r="AE4" s="304"/>
      <c r="AF4" s="304"/>
      <c r="AG4" s="304"/>
      <c r="AH4" s="304"/>
      <c r="AI4" s="304"/>
      <c r="AJ4" s="304"/>
      <c r="AK4" s="304"/>
      <c r="AL4" s="304"/>
      <c r="AN4" s="304" t="s">
        <v>145</v>
      </c>
      <c r="AO4" s="304"/>
      <c r="AP4" s="304"/>
      <c r="AQ4" s="304"/>
      <c r="AR4" s="304"/>
      <c r="AS4" s="304"/>
      <c r="AT4" s="304"/>
      <c r="AU4" s="304"/>
      <c r="AV4" s="304"/>
      <c r="AW4" s="304"/>
      <c r="AX4" s="304"/>
      <c r="AY4" s="304"/>
      <c r="BA4" s="304" t="s">
        <v>146</v>
      </c>
      <c r="BB4" s="304"/>
      <c r="BC4" s="304"/>
      <c r="BD4" s="304"/>
      <c r="BE4" s="304"/>
      <c r="BF4" s="304"/>
      <c r="BG4" s="304"/>
      <c r="BH4" s="304"/>
      <c r="BI4" s="304"/>
      <c r="BJ4" s="304"/>
      <c r="BK4" s="304"/>
      <c r="BL4" s="304"/>
      <c r="BN4" s="304" t="s">
        <v>147</v>
      </c>
      <c r="BO4" s="304"/>
      <c r="BP4" s="304"/>
      <c r="BQ4" s="304"/>
      <c r="BR4" s="304"/>
      <c r="BS4" s="304"/>
      <c r="BT4" s="304"/>
      <c r="BU4" s="304"/>
      <c r="BV4" s="304"/>
      <c r="BW4" s="304"/>
      <c r="BX4" s="304"/>
      <c r="BY4" s="304"/>
    </row>
    <row r="5" spans="1:77" s="182" customFormat="1" ht="39">
      <c r="A5" s="182" t="s">
        <v>1424</v>
      </c>
      <c r="B5" s="182" t="s">
        <v>1425</v>
      </c>
      <c r="C5" s="182" t="s">
        <v>148</v>
      </c>
      <c r="D5" s="182" t="s">
        <v>1426</v>
      </c>
      <c r="E5" s="182" t="s">
        <v>1427</v>
      </c>
      <c r="F5" s="182" t="s">
        <v>1428</v>
      </c>
      <c r="G5" s="182" t="s">
        <v>149</v>
      </c>
      <c r="H5" s="182" t="s">
        <v>150</v>
      </c>
      <c r="I5" s="182" t="s">
        <v>1429</v>
      </c>
      <c r="J5" s="182" t="s">
        <v>1430</v>
      </c>
      <c r="K5" s="182" t="s">
        <v>1431</v>
      </c>
      <c r="L5" s="182" t="s">
        <v>1432</v>
      </c>
      <c r="N5" s="182" t="s">
        <v>1424</v>
      </c>
      <c r="O5" s="182" t="s">
        <v>1425</v>
      </c>
      <c r="P5" s="182" t="s">
        <v>148</v>
      </c>
      <c r="Q5" s="182" t="s">
        <v>1426</v>
      </c>
      <c r="R5" s="182" t="s">
        <v>1427</v>
      </c>
      <c r="S5" s="182" t="s">
        <v>1428</v>
      </c>
      <c r="T5" s="182" t="s">
        <v>149</v>
      </c>
      <c r="U5" s="182" t="s">
        <v>150</v>
      </c>
      <c r="V5" s="182" t="s">
        <v>1429</v>
      </c>
      <c r="W5" s="182" t="s">
        <v>1430</v>
      </c>
      <c r="X5" s="182" t="s">
        <v>1431</v>
      </c>
      <c r="Y5" s="182" t="s">
        <v>1432</v>
      </c>
      <c r="AA5" s="182" t="s">
        <v>1424</v>
      </c>
      <c r="AB5" s="182" t="s">
        <v>1425</v>
      </c>
      <c r="AC5" s="182" t="s">
        <v>148</v>
      </c>
      <c r="AD5" s="182" t="s">
        <v>1426</v>
      </c>
      <c r="AE5" s="182" t="s">
        <v>1427</v>
      </c>
      <c r="AF5" s="182" t="s">
        <v>1428</v>
      </c>
      <c r="AG5" s="182" t="s">
        <v>149</v>
      </c>
      <c r="AH5" s="182" t="s">
        <v>150</v>
      </c>
      <c r="AI5" s="182" t="s">
        <v>1429</v>
      </c>
      <c r="AJ5" s="182" t="s">
        <v>1430</v>
      </c>
      <c r="AK5" s="182" t="s">
        <v>1431</v>
      </c>
      <c r="AL5" s="182" t="s">
        <v>1432</v>
      </c>
      <c r="AN5" s="182" t="s">
        <v>1424</v>
      </c>
      <c r="AO5" s="182" t="s">
        <v>1425</v>
      </c>
      <c r="AP5" s="182" t="s">
        <v>148</v>
      </c>
      <c r="AQ5" s="182" t="s">
        <v>1426</v>
      </c>
      <c r="AR5" s="182" t="s">
        <v>1427</v>
      </c>
      <c r="AS5" s="182" t="s">
        <v>1428</v>
      </c>
      <c r="AT5" s="182" t="s">
        <v>149</v>
      </c>
      <c r="AU5" s="182" t="s">
        <v>150</v>
      </c>
      <c r="AV5" s="182" t="s">
        <v>1429</v>
      </c>
      <c r="AW5" s="182" t="s">
        <v>1430</v>
      </c>
      <c r="AX5" s="182" t="s">
        <v>1431</v>
      </c>
      <c r="AY5" s="182" t="s">
        <v>1432</v>
      </c>
      <c r="BA5" s="182" t="s">
        <v>1424</v>
      </c>
      <c r="BB5" s="182" t="s">
        <v>1425</v>
      </c>
      <c r="BC5" s="182" t="s">
        <v>148</v>
      </c>
      <c r="BD5" s="182" t="s">
        <v>1426</v>
      </c>
      <c r="BE5" s="182" t="s">
        <v>1427</v>
      </c>
      <c r="BF5" s="182" t="s">
        <v>1428</v>
      </c>
      <c r="BG5" s="182" t="s">
        <v>149</v>
      </c>
      <c r="BH5" s="182" t="s">
        <v>150</v>
      </c>
      <c r="BI5" s="182" t="s">
        <v>1429</v>
      </c>
      <c r="BJ5" s="182" t="s">
        <v>1430</v>
      </c>
      <c r="BK5" s="182" t="s">
        <v>1431</v>
      </c>
      <c r="BL5" s="182" t="s">
        <v>1432</v>
      </c>
      <c r="BN5" s="182" t="s">
        <v>1424</v>
      </c>
      <c r="BO5" s="182" t="s">
        <v>1425</v>
      </c>
      <c r="BP5" s="182" t="s">
        <v>148</v>
      </c>
      <c r="BQ5" s="182" t="s">
        <v>1426</v>
      </c>
      <c r="BR5" s="182" t="s">
        <v>1427</v>
      </c>
      <c r="BS5" s="182" t="s">
        <v>1428</v>
      </c>
      <c r="BT5" s="182" t="s">
        <v>149</v>
      </c>
      <c r="BU5" s="182" t="s">
        <v>150</v>
      </c>
      <c r="BV5" s="182" t="s">
        <v>1429</v>
      </c>
      <c r="BW5" s="182" t="s">
        <v>1430</v>
      </c>
      <c r="BX5" s="182" t="s">
        <v>1431</v>
      </c>
      <c r="BY5" s="182" t="s">
        <v>1432</v>
      </c>
    </row>
    <row r="6" spans="1:77">
      <c r="A6" s="180" t="s">
        <v>151</v>
      </c>
      <c r="B6" s="180" t="s">
        <v>152</v>
      </c>
      <c r="C6" s="180" t="s">
        <v>153</v>
      </c>
      <c r="F6" s="180" t="s">
        <v>1309</v>
      </c>
      <c r="G6" s="180" t="s">
        <v>154</v>
      </c>
      <c r="H6" s="180" t="s">
        <v>155</v>
      </c>
      <c r="I6" s="180" t="s">
        <v>2029</v>
      </c>
      <c r="J6" s="180" t="s">
        <v>1306</v>
      </c>
      <c r="K6" s="180" t="s">
        <v>187</v>
      </c>
      <c r="L6" s="180" t="s">
        <v>156</v>
      </c>
      <c r="N6" s="180" t="s">
        <v>157</v>
      </c>
      <c r="O6" s="180" t="s">
        <v>1962</v>
      </c>
      <c r="P6" s="180" t="s">
        <v>158</v>
      </c>
      <c r="S6" s="180" t="s">
        <v>159</v>
      </c>
      <c r="T6" s="180" t="s">
        <v>160</v>
      </c>
      <c r="U6" s="180" t="s">
        <v>1963</v>
      </c>
      <c r="W6" s="180" t="s">
        <v>1307</v>
      </c>
      <c r="X6" s="180" t="s">
        <v>1964</v>
      </c>
      <c r="Y6" s="180" t="s">
        <v>1965</v>
      </c>
      <c r="AA6" s="180" t="s">
        <v>162</v>
      </c>
      <c r="AB6" s="180" t="s">
        <v>163</v>
      </c>
      <c r="AC6" s="180" t="s">
        <v>164</v>
      </c>
      <c r="AF6" s="180" t="s">
        <v>1308</v>
      </c>
      <c r="AG6" s="180" t="s">
        <v>2030</v>
      </c>
      <c r="AH6" s="180" t="s">
        <v>165</v>
      </c>
      <c r="AK6" s="180" t="s">
        <v>1966</v>
      </c>
      <c r="AN6" s="180" t="s">
        <v>167</v>
      </c>
      <c r="AO6" s="180" t="s">
        <v>2032</v>
      </c>
      <c r="AP6" s="180" t="s">
        <v>168</v>
      </c>
      <c r="AS6" s="180" t="s">
        <v>2033</v>
      </c>
      <c r="AT6" s="180" t="s">
        <v>2034</v>
      </c>
      <c r="AV6" s="180" t="s">
        <v>169</v>
      </c>
      <c r="BA6" s="180" t="s">
        <v>170</v>
      </c>
      <c r="BB6" s="180" t="s">
        <v>171</v>
      </c>
      <c r="BC6" s="180" t="s">
        <v>172</v>
      </c>
      <c r="BD6" s="180" t="s">
        <v>173</v>
      </c>
      <c r="BE6" s="180" t="s">
        <v>1968</v>
      </c>
      <c r="BG6" s="180" t="s">
        <v>174</v>
      </c>
      <c r="BH6" s="180" t="s">
        <v>175</v>
      </c>
      <c r="BI6" s="180" t="s">
        <v>176</v>
      </c>
      <c r="BL6" s="180" t="s">
        <v>177</v>
      </c>
      <c r="BN6" s="180" t="s">
        <v>224</v>
      </c>
      <c r="BO6" s="180" t="s">
        <v>178</v>
      </c>
      <c r="BP6" s="180" t="s">
        <v>179</v>
      </c>
      <c r="BS6" s="180" t="s">
        <v>1969</v>
      </c>
      <c r="BT6" s="180" t="s">
        <v>205</v>
      </c>
      <c r="BU6" s="180" t="s">
        <v>180</v>
      </c>
      <c r="BX6" s="180" t="s">
        <v>181</v>
      </c>
      <c r="BY6" s="180" t="s">
        <v>182</v>
      </c>
    </row>
    <row r="7" spans="1:77">
      <c r="A7" s="180" t="s">
        <v>183</v>
      </c>
      <c r="B7" s="180" t="s">
        <v>184</v>
      </c>
      <c r="C7" s="180" t="s">
        <v>185</v>
      </c>
      <c r="G7" s="180" t="s">
        <v>230</v>
      </c>
      <c r="H7" s="180" t="s">
        <v>186</v>
      </c>
      <c r="K7" s="180" t="s">
        <v>210</v>
      </c>
      <c r="L7" s="180" t="s">
        <v>1664</v>
      </c>
      <c r="N7" s="180" t="s">
        <v>188</v>
      </c>
      <c r="P7" s="180" t="s">
        <v>189</v>
      </c>
      <c r="S7" s="180" t="s">
        <v>2035</v>
      </c>
      <c r="T7" s="180" t="s">
        <v>190</v>
      </c>
      <c r="X7" s="180" t="s">
        <v>1665</v>
      </c>
      <c r="Y7" s="180" t="s">
        <v>1666</v>
      </c>
      <c r="AA7" s="180" t="s">
        <v>191</v>
      </c>
      <c r="AC7" s="180" t="s">
        <v>192</v>
      </c>
      <c r="AF7" s="180" t="s">
        <v>1667</v>
      </c>
      <c r="AG7" s="180" t="s">
        <v>193</v>
      </c>
      <c r="AH7" s="180" t="s">
        <v>238</v>
      </c>
      <c r="AK7" s="180" t="s">
        <v>1970</v>
      </c>
      <c r="AN7" s="180" t="s">
        <v>195</v>
      </c>
      <c r="AO7" s="180" t="s">
        <v>2037</v>
      </c>
      <c r="AP7" s="180" t="s">
        <v>1310</v>
      </c>
      <c r="AS7" s="180" t="s">
        <v>1971</v>
      </c>
      <c r="AT7" s="180" t="s">
        <v>196</v>
      </c>
      <c r="AV7" s="180" t="s">
        <v>197</v>
      </c>
      <c r="BA7" s="180" t="s">
        <v>198</v>
      </c>
      <c r="BB7" s="180" t="s">
        <v>199</v>
      </c>
      <c r="BC7" s="180" t="s">
        <v>200</v>
      </c>
      <c r="BG7" s="180" t="s">
        <v>201</v>
      </c>
      <c r="BH7" s="180" t="s">
        <v>202</v>
      </c>
      <c r="BN7" s="180" t="s">
        <v>242</v>
      </c>
      <c r="BO7" s="180" t="s">
        <v>203</v>
      </c>
      <c r="BP7" s="180" t="s">
        <v>204</v>
      </c>
      <c r="BS7" s="180" t="s">
        <v>2039</v>
      </c>
      <c r="BT7" s="180" t="s">
        <v>227</v>
      </c>
      <c r="BU7" s="180" t="s">
        <v>2040</v>
      </c>
      <c r="BV7" s="180" t="s">
        <v>206</v>
      </c>
      <c r="BX7" s="180" t="s">
        <v>1668</v>
      </c>
    </row>
    <row r="8" spans="1:77">
      <c r="A8" s="180" t="s">
        <v>207</v>
      </c>
      <c r="C8" s="180" t="s">
        <v>208</v>
      </c>
      <c r="G8" s="180" t="s">
        <v>246</v>
      </c>
      <c r="H8" s="180" t="s">
        <v>209</v>
      </c>
      <c r="K8" s="180" t="s">
        <v>1669</v>
      </c>
      <c r="N8" s="180" t="s">
        <v>211</v>
      </c>
      <c r="P8" s="180" t="s">
        <v>212</v>
      </c>
      <c r="S8" s="180" t="s">
        <v>2042</v>
      </c>
      <c r="T8" s="180" t="s">
        <v>213</v>
      </c>
      <c r="AA8" s="180" t="s">
        <v>214</v>
      </c>
      <c r="AC8" s="180" t="s">
        <v>215</v>
      </c>
      <c r="AG8" s="180" t="s">
        <v>216</v>
      </c>
      <c r="AH8" s="180" t="s">
        <v>1977</v>
      </c>
      <c r="AK8" s="180" t="s">
        <v>1972</v>
      </c>
      <c r="AN8" s="180" t="s">
        <v>217</v>
      </c>
      <c r="AP8" s="180" t="s">
        <v>1311</v>
      </c>
      <c r="AS8" s="180" t="s">
        <v>2044</v>
      </c>
      <c r="AT8" s="180" t="s">
        <v>218</v>
      </c>
      <c r="AV8" s="180" t="s">
        <v>219</v>
      </c>
      <c r="BA8" s="180" t="s">
        <v>220</v>
      </c>
      <c r="BB8" s="180" t="s">
        <v>221</v>
      </c>
      <c r="BC8" s="180" t="s">
        <v>1479</v>
      </c>
      <c r="BG8" s="180" t="s">
        <v>222</v>
      </c>
      <c r="BH8" s="180" t="s">
        <v>223</v>
      </c>
      <c r="BN8" s="180" t="s">
        <v>254</v>
      </c>
      <c r="BO8" s="180" t="s">
        <v>225</v>
      </c>
      <c r="BP8" s="180" t="s">
        <v>226</v>
      </c>
      <c r="BS8" s="180" t="s">
        <v>2046</v>
      </c>
      <c r="BT8" s="180" t="s">
        <v>266</v>
      </c>
    </row>
    <row r="9" spans="1:77">
      <c r="A9" s="180" t="s">
        <v>228</v>
      </c>
      <c r="C9" s="180" t="s">
        <v>229</v>
      </c>
      <c r="G9" s="180" t="s">
        <v>258</v>
      </c>
      <c r="H9" s="180" t="s">
        <v>1480</v>
      </c>
      <c r="K9" s="180" t="s">
        <v>1973</v>
      </c>
      <c r="N9" s="180" t="s">
        <v>232</v>
      </c>
      <c r="P9" s="180" t="s">
        <v>233</v>
      </c>
      <c r="S9" s="180" t="s">
        <v>2048</v>
      </c>
      <c r="T9" s="180" t="s">
        <v>234</v>
      </c>
      <c r="AA9" s="180" t="s">
        <v>235</v>
      </c>
      <c r="AC9" s="180" t="s">
        <v>236</v>
      </c>
      <c r="AG9" s="180" t="s">
        <v>237</v>
      </c>
      <c r="AH9" s="180" t="s">
        <v>2049</v>
      </c>
      <c r="AK9" s="180" t="s">
        <v>1974</v>
      </c>
      <c r="AN9" s="180" t="s">
        <v>239</v>
      </c>
      <c r="AP9" s="180" t="s">
        <v>1967</v>
      </c>
      <c r="AS9" s="180" t="s">
        <v>2051</v>
      </c>
      <c r="AT9" s="180" t="s">
        <v>240</v>
      </c>
      <c r="AV9" s="180" t="s">
        <v>241</v>
      </c>
      <c r="BA9" s="180" t="s">
        <v>253</v>
      </c>
      <c r="BB9" s="180" t="s">
        <v>1481</v>
      </c>
      <c r="BC9" s="180" t="s">
        <v>1670</v>
      </c>
      <c r="BH9" s="180" t="s">
        <v>1975</v>
      </c>
      <c r="BN9" s="180" t="s">
        <v>265</v>
      </c>
      <c r="BO9" s="180" t="s">
        <v>1822</v>
      </c>
      <c r="BP9" s="180" t="s">
        <v>243</v>
      </c>
      <c r="BT9" s="180" t="s">
        <v>2053</v>
      </c>
    </row>
    <row r="10" spans="1:77">
      <c r="A10" s="180" t="s">
        <v>244</v>
      </c>
      <c r="C10" s="180" t="s">
        <v>245</v>
      </c>
      <c r="G10" s="180" t="s">
        <v>269</v>
      </c>
      <c r="H10" s="180" t="s">
        <v>2055</v>
      </c>
      <c r="K10" s="180" t="s">
        <v>231</v>
      </c>
      <c r="N10" s="180" t="s">
        <v>248</v>
      </c>
      <c r="P10" s="180" t="s">
        <v>1482</v>
      </c>
      <c r="T10" s="180" t="s">
        <v>249</v>
      </c>
      <c r="AA10" s="180" t="s">
        <v>250</v>
      </c>
      <c r="AC10" s="180" t="s">
        <v>1976</v>
      </c>
      <c r="AG10" s="180" t="s">
        <v>251</v>
      </c>
      <c r="AH10" s="180" t="s">
        <v>2056</v>
      </c>
      <c r="AK10" s="180" t="s">
        <v>1978</v>
      </c>
      <c r="AN10" s="180" t="s">
        <v>262</v>
      </c>
      <c r="AT10" s="180" t="s">
        <v>252</v>
      </c>
      <c r="BA10" s="180" t="s">
        <v>264</v>
      </c>
      <c r="BC10" s="180" t="s">
        <v>1823</v>
      </c>
      <c r="BN10" s="180" t="s">
        <v>275</v>
      </c>
      <c r="BO10" s="180" t="s">
        <v>2057</v>
      </c>
      <c r="BP10" s="180" t="s">
        <v>255</v>
      </c>
      <c r="BT10" s="180" t="s">
        <v>1314</v>
      </c>
    </row>
    <row r="11" spans="1:77">
      <c r="A11" s="180" t="s">
        <v>256</v>
      </c>
      <c r="C11" s="180" t="s">
        <v>257</v>
      </c>
      <c r="G11" s="180" t="s">
        <v>2058</v>
      </c>
      <c r="H11" s="180" t="s">
        <v>2059</v>
      </c>
      <c r="K11" s="180" t="s">
        <v>247</v>
      </c>
      <c r="N11" s="180" t="s">
        <v>259</v>
      </c>
      <c r="P11" s="180" t="s">
        <v>2061</v>
      </c>
      <c r="T11" s="180" t="s">
        <v>260</v>
      </c>
      <c r="AA11" s="180" t="s">
        <v>1979</v>
      </c>
      <c r="AC11" s="180" t="s">
        <v>1980</v>
      </c>
      <c r="AG11" s="180" t="s">
        <v>261</v>
      </c>
      <c r="AN11" s="180" t="s">
        <v>273</v>
      </c>
      <c r="AT11" s="180" t="s">
        <v>263</v>
      </c>
      <c r="BA11" s="180" t="s">
        <v>274</v>
      </c>
      <c r="BN11" s="180" t="s">
        <v>281</v>
      </c>
      <c r="BO11" s="180" t="s">
        <v>1981</v>
      </c>
      <c r="BP11" s="180" t="s">
        <v>1825</v>
      </c>
      <c r="BT11" s="180" t="s">
        <v>1672</v>
      </c>
    </row>
    <row r="12" spans="1:77">
      <c r="A12" s="180" t="s">
        <v>267</v>
      </c>
      <c r="C12" s="180" t="s">
        <v>268</v>
      </c>
      <c r="G12" s="180" t="s">
        <v>287</v>
      </c>
      <c r="K12" s="180" t="s">
        <v>1673</v>
      </c>
      <c r="N12" s="180" t="s">
        <v>270</v>
      </c>
      <c r="T12" s="180" t="s">
        <v>271</v>
      </c>
      <c r="AA12" s="180" t="s">
        <v>272</v>
      </c>
      <c r="AC12" s="180" t="s">
        <v>1982</v>
      </c>
      <c r="AN12" s="180" t="s">
        <v>280</v>
      </c>
      <c r="AT12" s="180" t="s">
        <v>1671</v>
      </c>
      <c r="BA12" s="180" t="s">
        <v>1483</v>
      </c>
      <c r="BN12" s="180" t="s">
        <v>291</v>
      </c>
      <c r="BO12" s="180" t="s">
        <v>2062</v>
      </c>
      <c r="BP12" s="180" t="s">
        <v>2064</v>
      </c>
    </row>
    <row r="13" spans="1:77">
      <c r="A13" s="180" t="s">
        <v>276</v>
      </c>
      <c r="C13" s="180" t="s">
        <v>1484</v>
      </c>
      <c r="G13" s="180" t="s">
        <v>293</v>
      </c>
      <c r="K13" s="180" t="s">
        <v>1674</v>
      </c>
      <c r="N13" s="180" t="s">
        <v>277</v>
      </c>
      <c r="T13" s="180" t="s">
        <v>278</v>
      </c>
      <c r="AA13" s="180" t="s">
        <v>279</v>
      </c>
      <c r="AC13" s="180" t="s">
        <v>2066</v>
      </c>
      <c r="AN13" s="180" t="s">
        <v>284</v>
      </c>
      <c r="BA13" s="180" t="s">
        <v>285</v>
      </c>
      <c r="BN13" s="180" t="s">
        <v>298</v>
      </c>
    </row>
    <row r="14" spans="1:77">
      <c r="A14" s="180" t="s">
        <v>1313</v>
      </c>
      <c r="C14" s="180" t="s">
        <v>1983</v>
      </c>
      <c r="G14" s="180" t="s">
        <v>311</v>
      </c>
      <c r="K14" s="180" t="s">
        <v>1675</v>
      </c>
      <c r="N14" s="180" t="s">
        <v>282</v>
      </c>
      <c r="T14" s="180" t="s">
        <v>283</v>
      </c>
      <c r="AA14" s="180" t="s">
        <v>1485</v>
      </c>
      <c r="AN14" s="180" t="s">
        <v>290</v>
      </c>
      <c r="BA14" s="180" t="s">
        <v>2067</v>
      </c>
      <c r="BN14" s="180" t="s">
        <v>303</v>
      </c>
    </row>
    <row r="15" spans="1:77">
      <c r="A15" s="180" t="s">
        <v>286</v>
      </c>
      <c r="C15" s="180" t="s">
        <v>1984</v>
      </c>
      <c r="G15" s="180" t="s">
        <v>318</v>
      </c>
      <c r="N15" s="180" t="s">
        <v>1826</v>
      </c>
      <c r="T15" s="180" t="s">
        <v>288</v>
      </c>
      <c r="AA15" s="180" t="s">
        <v>289</v>
      </c>
      <c r="AN15" s="180" t="s">
        <v>296</v>
      </c>
      <c r="BA15" s="180" t="s">
        <v>297</v>
      </c>
      <c r="BN15" s="180" t="s">
        <v>309</v>
      </c>
    </row>
    <row r="16" spans="1:77">
      <c r="A16" s="180" t="s">
        <v>292</v>
      </c>
      <c r="G16" s="180" t="s">
        <v>326</v>
      </c>
      <c r="N16" s="180" t="s">
        <v>294</v>
      </c>
      <c r="T16" s="180" t="s">
        <v>300</v>
      </c>
      <c r="AA16" s="180" t="s">
        <v>295</v>
      </c>
      <c r="AN16" s="180" t="s">
        <v>301</v>
      </c>
      <c r="BA16" s="180" t="s">
        <v>302</v>
      </c>
      <c r="BN16" s="180" t="s">
        <v>1720</v>
      </c>
    </row>
    <row r="17" spans="1:66">
      <c r="A17" s="180" t="s">
        <v>1315</v>
      </c>
      <c r="G17" s="180" t="s">
        <v>332</v>
      </c>
      <c r="N17" s="180" t="s">
        <v>299</v>
      </c>
      <c r="T17" s="180" t="s">
        <v>305</v>
      </c>
      <c r="AA17" s="180" t="s">
        <v>1486</v>
      </c>
      <c r="AN17" s="180" t="s">
        <v>307</v>
      </c>
      <c r="BA17" s="180" t="s">
        <v>308</v>
      </c>
      <c r="BN17" s="180" t="s">
        <v>324</v>
      </c>
    </row>
    <row r="18" spans="1:66">
      <c r="A18" s="180" t="s">
        <v>304</v>
      </c>
      <c r="G18" s="180" t="s">
        <v>339</v>
      </c>
      <c r="N18" s="180" t="s">
        <v>2025</v>
      </c>
      <c r="T18" s="180" t="s">
        <v>313</v>
      </c>
      <c r="AA18" s="180" t="s">
        <v>306</v>
      </c>
      <c r="AN18" s="180" t="s">
        <v>315</v>
      </c>
      <c r="BA18" s="180" t="s">
        <v>316</v>
      </c>
      <c r="BN18" s="180" t="s">
        <v>1316</v>
      </c>
    </row>
    <row r="19" spans="1:66">
      <c r="A19" s="180" t="s">
        <v>310</v>
      </c>
      <c r="G19" s="180" t="s">
        <v>345</v>
      </c>
      <c r="N19" s="180" t="s">
        <v>312</v>
      </c>
      <c r="T19" s="180" t="s">
        <v>320</v>
      </c>
      <c r="AA19" s="180" t="s">
        <v>314</v>
      </c>
      <c r="AN19" s="180" t="s">
        <v>322</v>
      </c>
      <c r="BA19" s="180" t="s">
        <v>323</v>
      </c>
      <c r="BN19" s="180" t="s">
        <v>1317</v>
      </c>
    </row>
    <row r="20" spans="1:66">
      <c r="A20" s="180" t="s">
        <v>317</v>
      </c>
      <c r="G20" s="180" t="s">
        <v>350</v>
      </c>
      <c r="N20" s="180" t="s">
        <v>319</v>
      </c>
      <c r="T20" s="180" t="s">
        <v>328</v>
      </c>
      <c r="AA20" s="180" t="s">
        <v>321</v>
      </c>
      <c r="AN20" s="180" t="s">
        <v>330</v>
      </c>
      <c r="BA20" s="180" t="s">
        <v>331</v>
      </c>
      <c r="BN20" s="180" t="s">
        <v>1318</v>
      </c>
    </row>
    <row r="21" spans="1:66">
      <c r="A21" s="180" t="s">
        <v>325</v>
      </c>
      <c r="G21" s="180" t="s">
        <v>358</v>
      </c>
      <c r="N21" s="180" t="s">
        <v>327</v>
      </c>
      <c r="T21" s="180" t="s">
        <v>334</v>
      </c>
      <c r="AA21" s="180" t="s">
        <v>329</v>
      </c>
      <c r="AN21" s="180" t="s">
        <v>336</v>
      </c>
      <c r="BA21" s="180" t="s">
        <v>337</v>
      </c>
      <c r="BN21" s="180" t="s">
        <v>1319</v>
      </c>
    </row>
    <row r="22" spans="1:66">
      <c r="A22" s="180" t="s">
        <v>1985</v>
      </c>
      <c r="G22" s="180" t="s">
        <v>1986</v>
      </c>
      <c r="N22" s="180" t="s">
        <v>333</v>
      </c>
      <c r="AA22" s="180" t="s">
        <v>335</v>
      </c>
      <c r="AN22" s="180" t="s">
        <v>342</v>
      </c>
      <c r="BA22" s="180" t="s">
        <v>343</v>
      </c>
      <c r="BN22" s="180" t="s">
        <v>2068</v>
      </c>
    </row>
    <row r="23" spans="1:66">
      <c r="A23" s="180" t="s">
        <v>338</v>
      </c>
      <c r="G23" s="180" t="s">
        <v>1676</v>
      </c>
      <c r="N23" s="180" t="s">
        <v>340</v>
      </c>
      <c r="AA23" s="180" t="s">
        <v>341</v>
      </c>
      <c r="AN23" s="180" t="s">
        <v>348</v>
      </c>
      <c r="BA23" s="180" t="s">
        <v>1827</v>
      </c>
      <c r="BN23" s="180" t="s">
        <v>1987</v>
      </c>
    </row>
    <row r="24" spans="1:66">
      <c r="A24" s="180" t="s">
        <v>344</v>
      </c>
      <c r="N24" s="180" t="s">
        <v>346</v>
      </c>
      <c r="AA24" s="180" t="s">
        <v>347</v>
      </c>
      <c r="AN24" s="180" t="s">
        <v>1487</v>
      </c>
      <c r="BA24" s="180" t="s">
        <v>352</v>
      </c>
      <c r="BN24" s="180" t="s">
        <v>1988</v>
      </c>
    </row>
    <row r="25" spans="1:66">
      <c r="A25" s="180" t="s">
        <v>349</v>
      </c>
      <c r="N25" s="180" t="s">
        <v>351</v>
      </c>
      <c r="AA25" s="180" t="s">
        <v>355</v>
      </c>
      <c r="AN25" s="180" t="s">
        <v>1990</v>
      </c>
      <c r="BA25" s="180" t="s">
        <v>356</v>
      </c>
      <c r="BN25" s="180" t="s">
        <v>1989</v>
      </c>
    </row>
    <row r="26" spans="1:66">
      <c r="A26" s="180" t="s">
        <v>353</v>
      </c>
      <c r="N26" s="180" t="s">
        <v>354</v>
      </c>
      <c r="AA26" s="180" t="s">
        <v>360</v>
      </c>
      <c r="BA26" s="180" t="s">
        <v>361</v>
      </c>
      <c r="BN26" s="180" t="s">
        <v>1488</v>
      </c>
    </row>
    <row r="27" spans="1:66">
      <c r="A27" s="180" t="s">
        <v>357</v>
      </c>
      <c r="N27" s="180" t="s">
        <v>359</v>
      </c>
      <c r="AA27" s="180" t="s">
        <v>363</v>
      </c>
      <c r="BA27" s="180" t="s">
        <v>364</v>
      </c>
      <c r="BN27" s="180" t="s">
        <v>2069</v>
      </c>
    </row>
    <row r="28" spans="1:66">
      <c r="A28" s="180" t="s">
        <v>362</v>
      </c>
      <c r="N28" s="180" t="s">
        <v>1991</v>
      </c>
      <c r="AA28" s="180" t="s">
        <v>370</v>
      </c>
      <c r="BA28" s="180" t="s">
        <v>367</v>
      </c>
      <c r="BN28" s="180" t="s">
        <v>1992</v>
      </c>
    </row>
    <row r="29" spans="1:66">
      <c r="A29" s="180" t="s">
        <v>365</v>
      </c>
      <c r="N29" s="180" t="s">
        <v>366</v>
      </c>
      <c r="AA29" s="180" t="s">
        <v>373</v>
      </c>
      <c r="BA29" s="180" t="s">
        <v>1828</v>
      </c>
      <c r="BN29" s="180" t="s">
        <v>1993</v>
      </c>
    </row>
    <row r="30" spans="1:66">
      <c r="A30" s="180" t="s">
        <v>368</v>
      </c>
      <c r="N30" s="180" t="s">
        <v>369</v>
      </c>
      <c r="AA30" s="180" t="s">
        <v>1325</v>
      </c>
      <c r="BA30" s="180" t="s">
        <v>375</v>
      </c>
      <c r="BN30" s="180" t="s">
        <v>1994</v>
      </c>
    </row>
    <row r="31" spans="1:66">
      <c r="A31" s="180" t="s">
        <v>371</v>
      </c>
      <c r="N31" s="180" t="s">
        <v>372</v>
      </c>
      <c r="AA31" s="180" t="s">
        <v>1489</v>
      </c>
      <c r="BA31" s="180" t="s">
        <v>377</v>
      </c>
      <c r="BN31" s="180" t="s">
        <v>1829</v>
      </c>
    </row>
    <row r="32" spans="1:66">
      <c r="A32" s="180" t="s">
        <v>374</v>
      </c>
      <c r="N32" s="180" t="s">
        <v>1995</v>
      </c>
      <c r="AA32" s="180" t="s">
        <v>2070</v>
      </c>
      <c r="BA32" s="180" t="s">
        <v>379</v>
      </c>
      <c r="BN32" s="180" t="s">
        <v>1830</v>
      </c>
    </row>
    <row r="33" spans="1:66">
      <c r="A33" s="180" t="s">
        <v>376</v>
      </c>
      <c r="N33" s="180" t="s">
        <v>1583</v>
      </c>
      <c r="AA33" s="180" t="s">
        <v>2071</v>
      </c>
      <c r="BA33" s="180" t="s">
        <v>1320</v>
      </c>
      <c r="BN33" s="180" t="s">
        <v>2072</v>
      </c>
    </row>
    <row r="34" spans="1:66">
      <c r="A34" s="180" t="s">
        <v>378</v>
      </c>
      <c r="N34" s="180" t="s">
        <v>1490</v>
      </c>
      <c r="BA34" s="180" t="s">
        <v>1996</v>
      </c>
      <c r="BN34" s="180" t="s">
        <v>2074</v>
      </c>
    </row>
    <row r="35" spans="1:66">
      <c r="A35" s="180" t="s">
        <v>380</v>
      </c>
      <c r="N35" s="180" t="s">
        <v>1997</v>
      </c>
      <c r="BA35" s="180" t="s">
        <v>1312</v>
      </c>
      <c r="BN35" s="180" t="s">
        <v>2075</v>
      </c>
    </row>
    <row r="36" spans="1:66">
      <c r="A36" s="180" t="s">
        <v>381</v>
      </c>
      <c r="N36" s="180" t="s">
        <v>2077</v>
      </c>
      <c r="BA36" s="180" t="s">
        <v>1998</v>
      </c>
      <c r="BN36" s="180" t="s">
        <v>2078</v>
      </c>
    </row>
    <row r="37" spans="1:66">
      <c r="A37" s="180" t="s">
        <v>382</v>
      </c>
      <c r="BA37" s="180" t="s">
        <v>1678</v>
      </c>
    </row>
    <row r="38" spans="1:66">
      <c r="A38" s="180" t="s">
        <v>1321</v>
      </c>
      <c r="BA38" s="180" t="s">
        <v>2079</v>
      </c>
    </row>
    <row r="39" spans="1:66">
      <c r="A39" s="180" t="s">
        <v>1322</v>
      </c>
      <c r="BA39" s="180" t="s">
        <v>2080</v>
      </c>
    </row>
    <row r="40" spans="1:66">
      <c r="A40" s="180" t="s">
        <v>1323</v>
      </c>
    </row>
    <row r="41" spans="1:66">
      <c r="A41" s="180" t="s">
        <v>1491</v>
      </c>
    </row>
    <row r="42" spans="1:66">
      <c r="A42" s="180" t="s">
        <v>1999</v>
      </c>
    </row>
    <row r="43" spans="1:66">
      <c r="A43" s="180" t="s">
        <v>2000</v>
      </c>
    </row>
    <row r="44" spans="1:66">
      <c r="A44" s="180" t="s">
        <v>2001</v>
      </c>
    </row>
    <row r="45" spans="1:66">
      <c r="A45" s="180" t="s">
        <v>2002</v>
      </c>
    </row>
    <row r="46" spans="1:66">
      <c r="A46" s="180" t="s">
        <v>2003</v>
      </c>
    </row>
    <row r="47" spans="1:66">
      <c r="A47" s="180" t="s">
        <v>2004</v>
      </c>
    </row>
    <row r="48" spans="1:66">
      <c r="A48" s="180" t="s">
        <v>2005</v>
      </c>
    </row>
    <row r="49" spans="1:1">
      <c r="A49" s="180" t="s">
        <v>2006</v>
      </c>
    </row>
    <row r="50" spans="1:1">
      <c r="A50" s="180" t="s">
        <v>2082</v>
      </c>
    </row>
    <row r="77" spans="13:27">
      <c r="M77" s="180" t="s">
        <v>383</v>
      </c>
      <c r="N77" s="180" t="s">
        <v>156</v>
      </c>
      <c r="O77" s="180" t="s">
        <v>384</v>
      </c>
      <c r="P77" s="180" t="s">
        <v>385</v>
      </c>
      <c r="T77" s="180" t="s">
        <v>156</v>
      </c>
      <c r="U77" s="180" t="s">
        <v>161</v>
      </c>
      <c r="V77" s="180" t="s">
        <v>166</v>
      </c>
      <c r="Z77" s="180" t="s">
        <v>177</v>
      </c>
      <c r="AA77" s="180" t="s">
        <v>182</v>
      </c>
    </row>
    <row r="78" spans="13:27">
      <c r="M78" s="180" t="s">
        <v>383</v>
      </c>
      <c r="N78" s="180" t="s">
        <v>161</v>
      </c>
      <c r="O78" s="180" t="s">
        <v>386</v>
      </c>
      <c r="P78" s="180" t="s">
        <v>387</v>
      </c>
      <c r="V78" s="180" t="s">
        <v>194</v>
      </c>
    </row>
    <row r="79" spans="13:27">
      <c r="M79" s="180" t="s">
        <v>383</v>
      </c>
      <c r="N79" s="180" t="s">
        <v>166</v>
      </c>
      <c r="O79" s="180" t="s">
        <v>388</v>
      </c>
      <c r="P79" s="180" t="s">
        <v>389</v>
      </c>
    </row>
    <row r="80" spans="13:27">
      <c r="M80" s="180" t="s">
        <v>383</v>
      </c>
      <c r="N80" s="180" t="s">
        <v>194</v>
      </c>
      <c r="O80" s="180" t="s">
        <v>390</v>
      </c>
      <c r="P80" s="180" t="s">
        <v>391</v>
      </c>
    </row>
    <row r="81" spans="13:32">
      <c r="M81" s="180" t="s">
        <v>383</v>
      </c>
      <c r="N81" s="180" t="s">
        <v>177</v>
      </c>
      <c r="O81" s="180" t="s">
        <v>392</v>
      </c>
      <c r="P81" s="180" t="s">
        <v>393</v>
      </c>
    </row>
    <row r="82" spans="13:32">
      <c r="M82" s="180" t="s">
        <v>383</v>
      </c>
      <c r="N82" s="180" t="s">
        <v>182</v>
      </c>
      <c r="O82" s="180" t="s">
        <v>394</v>
      </c>
      <c r="P82" s="180" t="s">
        <v>395</v>
      </c>
    </row>
    <row r="87" spans="13:32">
      <c r="AF87" s="180" t="s">
        <v>396</v>
      </c>
    </row>
    <row r="88" spans="13:32">
      <c r="AF88" s="180" t="s">
        <v>396</v>
      </c>
    </row>
    <row r="121" spans="47:47">
      <c r="AU121" s="180" t="s">
        <v>396</v>
      </c>
    </row>
    <row r="122" spans="47:47">
      <c r="AU122" s="180" t="s">
        <v>396</v>
      </c>
    </row>
    <row r="123" spans="47:47">
      <c r="AU123" s="180" t="s">
        <v>396</v>
      </c>
    </row>
    <row r="124" spans="47:47">
      <c r="AU124" s="180" t="s">
        <v>396</v>
      </c>
    </row>
    <row r="125" spans="47:47">
      <c r="AU125" s="180" t="s">
        <v>396</v>
      </c>
    </row>
    <row r="126" spans="47:47">
      <c r="AU126" s="180" t="s">
        <v>396</v>
      </c>
    </row>
    <row r="127" spans="47:47">
      <c r="AU127" s="180" t="s">
        <v>396</v>
      </c>
    </row>
    <row r="128" spans="47:47">
      <c r="AU128" s="180" t="s">
        <v>396</v>
      </c>
    </row>
    <row r="129" spans="47:47">
      <c r="AU129" s="180" t="s">
        <v>396</v>
      </c>
    </row>
    <row r="130" spans="47:47">
      <c r="AU130" s="180" t="s">
        <v>396</v>
      </c>
    </row>
    <row r="131" spans="47:47">
      <c r="AU131" s="180" t="s">
        <v>396</v>
      </c>
    </row>
    <row r="132" spans="47:47">
      <c r="AU132" s="180" t="s">
        <v>396</v>
      </c>
    </row>
    <row r="347" spans="38:38">
      <c r="AL347" s="180" t="s">
        <v>396</v>
      </c>
    </row>
    <row r="348" spans="38:38">
      <c r="AL348" s="180" t="s">
        <v>396</v>
      </c>
    </row>
    <row r="349" spans="38:38">
      <c r="AL349" s="180" t="s">
        <v>396</v>
      </c>
    </row>
    <row r="350" spans="38:38">
      <c r="AL350" s="180" t="s">
        <v>396</v>
      </c>
    </row>
    <row r="351" spans="38:38">
      <c r="AL351" s="180" t="s">
        <v>396</v>
      </c>
    </row>
    <row r="352" spans="38:38">
      <c r="AL352" s="180" t="s">
        <v>396</v>
      </c>
    </row>
    <row r="353" spans="38:38">
      <c r="AL353" s="180" t="s">
        <v>396</v>
      </c>
    </row>
    <row r="354" spans="38:38">
      <c r="AL354" s="180" t="s">
        <v>396</v>
      </c>
    </row>
  </sheetData>
  <sheetProtection algorithmName="SHA-512" hashValue="719jM8YnMPQ1Ghd2EW9x8QXnbpExi0kT7IPWkJfL5s1uqkdciXaEg3WBWvAsXBwP/CFxelCbC0uDhWlSRHEwFA==" saltValue="IJg0axsmLJTKHRem/PRL2A==" spinCount="100000" sheet="1" selectLockedCells="1" selectUnlockedCells="1"/>
  <mergeCells count="6">
    <mergeCell ref="BN4:BY4"/>
    <mergeCell ref="A4:L4"/>
    <mergeCell ref="N4:Y4"/>
    <mergeCell ref="AA4:AL4"/>
    <mergeCell ref="AN4:AY4"/>
    <mergeCell ref="BA4:BL4"/>
  </mergeCells>
  <phoneticPr fontId="1"/>
  <pageMargins left="0.7" right="0.7" top="0.75" bottom="0.75" header="0.3" footer="0.3"/>
  <pageSetup paperSize="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DBDE5-89E5-477D-8F4D-ED79D89B2E26}">
  <sheetPr>
    <tabColor rgb="FFFFFF00"/>
  </sheetPr>
  <dimension ref="A1:AA47"/>
  <sheetViews>
    <sheetView view="pageBreakPreview" zoomScale="90" zoomScaleNormal="100" zoomScaleSheetLayoutView="90" workbookViewId="0"/>
  </sheetViews>
  <sheetFormatPr defaultColWidth="4.453125" defaultRowHeight="13"/>
  <cols>
    <col min="1" max="18" width="4.453125" style="43"/>
    <col min="19" max="19" width="6" style="43" bestFit="1" customWidth="1"/>
    <col min="20" max="20" width="13.08984375" style="43" customWidth="1"/>
    <col min="21" max="21" width="0" style="43" hidden="1" customWidth="1"/>
    <col min="22" max="22" width="5.90625" style="43" bestFit="1" customWidth="1"/>
    <col min="23" max="16384" width="4.453125" style="43"/>
  </cols>
  <sheetData>
    <row r="1" spans="1:27" ht="23.25" customHeight="1">
      <c r="A1" s="42" t="s">
        <v>1294</v>
      </c>
      <c r="B1" s="42"/>
      <c r="C1" s="42"/>
      <c r="D1" s="42"/>
      <c r="E1" s="42"/>
      <c r="F1" s="42"/>
      <c r="G1" s="42"/>
      <c r="H1" s="42"/>
      <c r="I1" s="42"/>
      <c r="J1" s="42"/>
      <c r="K1" s="42"/>
      <c r="L1" s="42"/>
      <c r="M1" s="42"/>
      <c r="N1" s="42"/>
      <c r="S1" s="51" t="e">
        <f>①基本情報!Q5</f>
        <v>#N/A</v>
      </c>
    </row>
    <row r="2" spans="1:27" ht="23.25" customHeight="1">
      <c r="A2" s="42"/>
      <c r="B2" s="42"/>
      <c r="C2" s="42"/>
      <c r="D2" s="42"/>
      <c r="E2" s="42"/>
      <c r="F2" s="42"/>
      <c r="G2" s="42"/>
      <c r="H2" s="42"/>
      <c r="I2" s="42"/>
      <c r="J2" s="42"/>
      <c r="M2" s="42"/>
      <c r="N2" s="42"/>
      <c r="P2" s="408" t="s">
        <v>2380</v>
      </c>
      <c r="Q2" s="408"/>
      <c r="R2" s="408"/>
      <c r="S2" s="408"/>
    </row>
    <row r="3" spans="1:27" ht="23.25" customHeight="1">
      <c r="A3" s="42"/>
      <c r="B3" s="42"/>
      <c r="C3" s="42"/>
      <c r="D3" s="42"/>
      <c r="E3" s="42"/>
      <c r="F3" s="42"/>
      <c r="G3" s="42"/>
      <c r="H3" s="42"/>
      <c r="I3" s="42"/>
      <c r="J3" s="42"/>
      <c r="K3" s="42"/>
      <c r="L3" s="42"/>
      <c r="M3" s="42"/>
      <c r="N3" s="42"/>
    </row>
    <row r="4" spans="1:27" ht="23.25" customHeight="1">
      <c r="A4" s="409" t="s">
        <v>1295</v>
      </c>
      <c r="B4" s="409"/>
      <c r="C4" s="409"/>
      <c r="D4" s="409"/>
      <c r="E4" s="409"/>
      <c r="F4" s="409"/>
      <c r="G4" s="409"/>
      <c r="H4" s="409"/>
      <c r="I4" s="409"/>
      <c r="J4" s="409"/>
      <c r="K4" s="409"/>
      <c r="L4" s="409"/>
      <c r="M4" s="409"/>
      <c r="N4" s="409"/>
      <c r="O4" s="409"/>
      <c r="P4" s="409"/>
      <c r="Q4" s="409"/>
      <c r="R4" s="409"/>
      <c r="S4" s="409"/>
    </row>
    <row r="5" spans="1:27" ht="23.25" customHeight="1">
      <c r="A5" s="42"/>
      <c r="B5" s="42"/>
      <c r="C5" s="42"/>
      <c r="D5" s="42"/>
      <c r="E5" s="42"/>
      <c r="F5" s="42"/>
      <c r="G5" s="42"/>
      <c r="H5" s="42"/>
      <c r="I5" s="42"/>
      <c r="J5" s="42"/>
      <c r="K5" s="42"/>
      <c r="L5" s="42"/>
      <c r="M5" s="42"/>
      <c r="N5" s="42"/>
    </row>
    <row r="6" spans="1:27" ht="23.25" customHeight="1">
      <c r="A6" s="42" t="s">
        <v>113</v>
      </c>
      <c r="B6" s="42"/>
      <c r="C6" s="42"/>
      <c r="D6" s="42"/>
      <c r="E6" s="42"/>
      <c r="F6" s="42"/>
      <c r="G6" s="42"/>
      <c r="H6" s="42"/>
      <c r="I6" s="42"/>
      <c r="J6" s="42"/>
      <c r="K6" s="42"/>
      <c r="L6" s="42"/>
      <c r="M6" s="42"/>
      <c r="N6" s="42"/>
    </row>
    <row r="7" spans="1:27" ht="23.25" customHeight="1">
      <c r="A7" s="42"/>
      <c r="C7" s="42"/>
      <c r="D7" s="42"/>
      <c r="E7" s="42"/>
      <c r="F7" s="42"/>
      <c r="G7" s="42"/>
      <c r="H7" s="42"/>
      <c r="I7" s="42"/>
      <c r="J7" s="42"/>
      <c r="K7" s="42"/>
      <c r="L7" s="42"/>
      <c r="N7" s="57"/>
      <c r="O7" s="57"/>
      <c r="P7" s="57"/>
      <c r="Q7" s="57"/>
      <c r="R7" s="57"/>
      <c r="S7" s="57"/>
      <c r="V7" s="53"/>
      <c r="W7" s="53"/>
      <c r="X7" s="53"/>
      <c r="Y7" s="53"/>
      <c r="Z7" s="53"/>
      <c r="AA7" s="53"/>
    </row>
    <row r="8" spans="1:27" ht="23.25" customHeight="1">
      <c r="A8" s="42"/>
      <c r="B8" s="42"/>
      <c r="C8" s="42"/>
      <c r="D8" s="42"/>
      <c r="E8" s="42"/>
      <c r="F8" s="42"/>
      <c r="G8" s="42"/>
      <c r="H8" s="42"/>
      <c r="I8" s="42"/>
      <c r="J8" s="410" t="s">
        <v>1473</v>
      </c>
      <c r="K8" s="410"/>
      <c r="L8" s="410"/>
      <c r="M8" s="415" t="e">
        <f>VLOOKUP($S$1,補助金用基本データ!$D$5:$S$350,11,FALSE)</f>
        <v>#N/A</v>
      </c>
      <c r="N8" s="415"/>
      <c r="O8" s="415"/>
      <c r="P8" s="415"/>
      <c r="Q8" s="415"/>
      <c r="R8" s="415"/>
      <c r="S8" s="415"/>
      <c r="U8" s="53"/>
      <c r="V8" s="53"/>
      <c r="W8" s="53"/>
      <c r="X8" s="53"/>
      <c r="Y8" s="53"/>
      <c r="Z8" s="53"/>
      <c r="AA8" s="53"/>
    </row>
    <row r="9" spans="1:27" ht="23.25" customHeight="1">
      <c r="H9" s="42"/>
      <c r="I9" s="42"/>
      <c r="J9" s="410"/>
      <c r="K9" s="410"/>
      <c r="L9" s="410"/>
      <c r="M9" s="415"/>
      <c r="N9" s="415"/>
      <c r="O9" s="415"/>
      <c r="P9" s="415"/>
      <c r="Q9" s="415"/>
      <c r="R9" s="415"/>
      <c r="S9" s="415"/>
      <c r="U9" s="53"/>
      <c r="V9" s="53"/>
      <c r="W9" s="53"/>
      <c r="X9" s="53"/>
      <c r="Y9" s="53"/>
      <c r="Z9" s="53"/>
      <c r="AA9" s="53"/>
    </row>
    <row r="10" spans="1:27" ht="23.25" customHeight="1">
      <c r="H10" s="42"/>
      <c r="I10" s="42"/>
      <c r="J10" s="411" t="s">
        <v>1296</v>
      </c>
      <c r="K10" s="411"/>
      <c r="L10" s="411"/>
      <c r="M10" s="412" t="e">
        <f>IF(VLOOKUP($S$1,補助金用基本データ!$D$5:$S$350,10,FALSE)="","",VLOOKUP($S$1,補助金用基本データ!$D$5:$S$350,10,FALSE))</f>
        <v>#N/A</v>
      </c>
      <c r="N10" s="412"/>
      <c r="O10" s="412"/>
      <c r="P10" s="412"/>
      <c r="Q10" s="412"/>
      <c r="R10" s="412"/>
      <c r="S10" s="412"/>
      <c r="U10" s="54"/>
      <c r="V10" s="53"/>
      <c r="W10" s="54"/>
      <c r="X10" s="54"/>
      <c r="Y10" s="54"/>
      <c r="Z10" s="54"/>
      <c r="AA10" s="54"/>
    </row>
    <row r="11" spans="1:27" ht="23.25" customHeight="1">
      <c r="A11" s="42"/>
      <c r="B11" s="42"/>
      <c r="C11" s="42"/>
      <c r="D11" s="42"/>
      <c r="E11" s="42"/>
      <c r="F11" s="42"/>
      <c r="G11" s="42"/>
      <c r="H11" s="42"/>
      <c r="I11" s="42"/>
      <c r="J11" s="411" t="s">
        <v>1297</v>
      </c>
      <c r="K11" s="411"/>
      <c r="L11" s="411"/>
      <c r="M11" s="412" t="e">
        <f>IF(VLOOKUP($S$1,補助金用基本データ!$D$5:$S$350,12,FALSE)="","",VLOOKUP($S$1,補助金用基本データ!$D$5:$S$350,12,FALSE))&amp;"　"&amp;VLOOKUP($S$1,補助金用基本データ!$D$5:$S$350,13,FALSE)</f>
        <v>#N/A</v>
      </c>
      <c r="N11" s="412"/>
      <c r="O11" s="412"/>
      <c r="P11" s="412"/>
      <c r="Q11" s="412"/>
      <c r="R11" s="412"/>
      <c r="S11" s="412"/>
      <c r="U11" s="54"/>
      <c r="V11" s="53"/>
      <c r="W11" s="54"/>
      <c r="X11" s="54"/>
      <c r="Y11" s="54"/>
      <c r="Z11" s="54"/>
      <c r="AA11" s="54"/>
    </row>
    <row r="12" spans="1:27" ht="23.25" customHeight="1">
      <c r="A12" s="42"/>
      <c r="B12" s="42"/>
      <c r="C12" s="42"/>
      <c r="D12" s="42"/>
      <c r="E12" s="42"/>
      <c r="F12" s="42"/>
      <c r="G12" s="42"/>
      <c r="H12" s="44"/>
      <c r="I12" s="44"/>
      <c r="J12" s="411" t="s">
        <v>1474</v>
      </c>
      <c r="K12" s="411"/>
      <c r="L12" s="411"/>
      <c r="M12" s="413">
        <f>①基本情報!D5</f>
        <v>0</v>
      </c>
      <c r="N12" s="413"/>
      <c r="O12" s="413"/>
      <c r="P12" s="413"/>
      <c r="Q12" s="413"/>
      <c r="R12" s="413"/>
      <c r="S12" s="413"/>
      <c r="U12" s="55"/>
      <c r="V12" s="53"/>
      <c r="W12" s="55"/>
      <c r="X12" s="55"/>
      <c r="Y12" s="55"/>
      <c r="Z12" s="55"/>
      <c r="AA12" s="55"/>
    </row>
    <row r="13" spans="1:27" ht="23.25" customHeight="1">
      <c r="A13" s="42"/>
      <c r="B13" s="42"/>
      <c r="C13" s="42"/>
      <c r="D13" s="42"/>
      <c r="E13" s="42"/>
      <c r="F13" s="42"/>
      <c r="G13" s="42"/>
      <c r="H13" s="44"/>
      <c r="I13" s="44"/>
      <c r="J13" s="416" t="s">
        <v>2026</v>
      </c>
      <c r="K13" s="416"/>
      <c r="L13" s="416"/>
      <c r="M13" s="412" t="e">
        <f>IF(VLOOKUP($S$1,補助金用基本データ!$D$5:$S$350,4,FALSE)="","",VLOOKUP($S$1,補助金用基本データ!$D$5:$S$350,4,FALSE))</f>
        <v>#N/A</v>
      </c>
      <c r="N13" s="412"/>
      <c r="O13" s="412"/>
      <c r="P13" s="412"/>
      <c r="Q13" s="412"/>
      <c r="R13" s="412"/>
      <c r="S13" s="412"/>
      <c r="U13" s="55"/>
      <c r="V13" s="53"/>
      <c r="W13" s="55"/>
      <c r="X13" s="55"/>
      <c r="Y13" s="55"/>
      <c r="Z13" s="55"/>
      <c r="AA13" s="55"/>
    </row>
    <row r="14" spans="1:27" ht="23.25" customHeight="1">
      <c r="A14" s="42"/>
      <c r="B14" s="42"/>
      <c r="C14" s="42"/>
      <c r="D14" s="42"/>
      <c r="E14" s="42"/>
      <c r="F14" s="42"/>
      <c r="G14" s="42"/>
      <c r="H14" s="42"/>
      <c r="I14" s="42"/>
      <c r="J14" s="42"/>
      <c r="K14" s="42"/>
      <c r="L14" s="42"/>
      <c r="M14" s="42"/>
      <c r="N14" s="42"/>
    </row>
    <row r="15" spans="1:27" ht="23.25" customHeight="1">
      <c r="A15" s="414" t="s">
        <v>2381</v>
      </c>
      <c r="B15" s="414"/>
      <c r="C15" s="414"/>
      <c r="D15" s="414"/>
      <c r="E15" s="414"/>
      <c r="F15" s="414"/>
      <c r="G15" s="414"/>
      <c r="H15" s="414"/>
      <c r="I15" s="414"/>
      <c r="J15" s="414"/>
      <c r="K15" s="414"/>
      <c r="L15" s="414"/>
      <c r="M15" s="414"/>
      <c r="N15" s="414"/>
      <c r="O15" s="414"/>
      <c r="P15" s="414"/>
      <c r="Q15" s="414"/>
      <c r="R15" s="414"/>
      <c r="S15" s="414"/>
    </row>
    <row r="16" spans="1:27" ht="23.25" customHeight="1">
      <c r="A16" s="414"/>
      <c r="B16" s="414"/>
      <c r="C16" s="414"/>
      <c r="D16" s="414"/>
      <c r="E16" s="414"/>
      <c r="F16" s="414"/>
      <c r="G16" s="414"/>
      <c r="H16" s="414"/>
      <c r="I16" s="414"/>
      <c r="J16" s="414"/>
      <c r="K16" s="414"/>
      <c r="L16" s="414"/>
      <c r="M16" s="414"/>
      <c r="N16" s="414"/>
      <c r="O16" s="414"/>
      <c r="P16" s="414"/>
      <c r="Q16" s="414"/>
      <c r="R16" s="414"/>
      <c r="S16" s="414"/>
    </row>
    <row r="17" spans="1:19" ht="23.25" customHeight="1">
      <c r="A17" s="414"/>
      <c r="B17" s="414"/>
      <c r="C17" s="414"/>
      <c r="D17" s="414"/>
      <c r="E17" s="414"/>
      <c r="F17" s="414"/>
      <c r="G17" s="414"/>
      <c r="H17" s="414"/>
      <c r="I17" s="414"/>
      <c r="J17" s="414"/>
      <c r="K17" s="414"/>
      <c r="L17" s="414"/>
      <c r="M17" s="414"/>
      <c r="N17" s="414"/>
      <c r="O17" s="414"/>
      <c r="P17" s="414"/>
      <c r="Q17" s="414"/>
      <c r="R17" s="414"/>
      <c r="S17" s="414"/>
    </row>
    <row r="18" spans="1:19" ht="23.25" customHeight="1">
      <c r="A18" s="56"/>
      <c r="B18" s="56"/>
      <c r="C18" s="56"/>
      <c r="D18" s="56"/>
      <c r="E18" s="56"/>
      <c r="F18" s="56"/>
      <c r="G18" s="56"/>
      <c r="H18" s="56"/>
      <c r="I18" s="56"/>
      <c r="J18" s="56"/>
      <c r="K18" s="56"/>
      <c r="L18" s="56"/>
      <c r="M18" s="56"/>
      <c r="N18" s="56"/>
      <c r="O18" s="56"/>
      <c r="P18" s="56"/>
      <c r="Q18" s="56"/>
      <c r="R18" s="56"/>
      <c r="S18" s="56"/>
    </row>
    <row r="19" spans="1:19" ht="23.25" customHeight="1">
      <c r="B19" s="406" t="s">
        <v>1298</v>
      </c>
      <c r="C19" s="406"/>
      <c r="D19" s="406"/>
      <c r="E19" s="406"/>
      <c r="F19" s="406"/>
      <c r="G19" s="407" t="e">
        <f>④算出内訳表!I12</f>
        <v>#N/A</v>
      </c>
      <c r="H19" s="407"/>
      <c r="I19" s="407"/>
      <c r="J19" s="407"/>
      <c r="K19" s="407"/>
      <c r="L19" s="407"/>
      <c r="M19" s="45" t="s">
        <v>114</v>
      </c>
      <c r="N19" s="42"/>
    </row>
    <row r="20" spans="1:19" ht="23.25" customHeight="1">
      <c r="A20" s="42"/>
      <c r="B20" s="42"/>
      <c r="C20" s="42"/>
      <c r="D20" s="42"/>
      <c r="E20" s="42"/>
      <c r="F20" s="42"/>
      <c r="G20" s="42"/>
      <c r="H20" s="42"/>
      <c r="I20" s="42"/>
      <c r="J20" s="42"/>
      <c r="K20" s="42"/>
      <c r="L20" s="42"/>
      <c r="M20" s="42"/>
      <c r="N20" s="42"/>
    </row>
    <row r="21" spans="1:19" ht="23.25" customHeight="1">
      <c r="B21" s="406" t="s">
        <v>1299</v>
      </c>
      <c r="C21" s="406"/>
      <c r="D21" s="406"/>
      <c r="E21" s="406"/>
      <c r="F21" s="406"/>
      <c r="G21" s="42" t="s">
        <v>115</v>
      </c>
      <c r="I21" s="42"/>
      <c r="J21" s="42"/>
      <c r="K21" s="42"/>
      <c r="L21" s="42"/>
      <c r="M21" s="42"/>
      <c r="N21" s="42"/>
    </row>
    <row r="22" spans="1:19" ht="23.25" customHeight="1">
      <c r="A22" s="42"/>
      <c r="C22" s="42"/>
      <c r="D22" s="42"/>
      <c r="E22" s="42"/>
      <c r="F22" s="42"/>
      <c r="G22" s="43" t="s">
        <v>1300</v>
      </c>
      <c r="I22" s="42"/>
      <c r="J22" s="42"/>
      <c r="K22" s="42"/>
      <c r="L22" s="42"/>
      <c r="M22" s="42"/>
      <c r="N22" s="42"/>
    </row>
    <row r="23" spans="1:19" ht="23.25" customHeight="1">
      <c r="A23" s="42"/>
      <c r="C23" s="42"/>
      <c r="D23" s="42"/>
      <c r="E23" s="42"/>
      <c r="F23" s="42"/>
      <c r="I23" s="42"/>
      <c r="J23" s="42"/>
      <c r="K23" s="42"/>
      <c r="L23" s="42"/>
      <c r="M23" s="42"/>
      <c r="N23" s="42"/>
    </row>
    <row r="24" spans="1:19" ht="23.25" customHeight="1">
      <c r="S24" s="61" t="e">
        <f>①基本情報!W27</f>
        <v>#N/A</v>
      </c>
    </row>
    <row r="25" spans="1:19" ht="23.25" customHeight="1">
      <c r="A25" s="42" t="s">
        <v>1301</v>
      </c>
      <c r="S25" s="52" t="e">
        <f>S1</f>
        <v>#N/A</v>
      </c>
    </row>
    <row r="26" spans="1:19" ht="23.25" customHeight="1">
      <c r="B26" s="42"/>
      <c r="C26" s="42" t="s">
        <v>1302</v>
      </c>
      <c r="D26" s="42"/>
      <c r="E26" s="42"/>
      <c r="F26" s="42"/>
      <c r="G26" s="42"/>
      <c r="H26" s="42"/>
      <c r="I26" s="42"/>
      <c r="J26" s="42"/>
      <c r="K26" s="42"/>
      <c r="L26" s="42"/>
      <c r="M26" s="42"/>
      <c r="N26" s="42"/>
      <c r="O26" s="42"/>
      <c r="P26" s="408" t="s">
        <v>2383</v>
      </c>
      <c r="Q26" s="408"/>
      <c r="R26" s="408"/>
      <c r="S26" s="408"/>
    </row>
    <row r="27" spans="1:19" ht="23.25" customHeight="1">
      <c r="A27" s="42"/>
      <c r="B27" s="42"/>
      <c r="C27" s="42"/>
      <c r="D27" s="42"/>
      <c r="E27" s="42"/>
      <c r="F27" s="42"/>
      <c r="G27" s="46"/>
      <c r="H27" s="42"/>
      <c r="I27" s="42"/>
      <c r="J27" s="42"/>
      <c r="K27" s="42"/>
      <c r="L27" s="42"/>
      <c r="M27" s="42"/>
      <c r="O27" s="42"/>
      <c r="P27" s="42"/>
      <c r="Q27" s="42"/>
    </row>
    <row r="28" spans="1:19" ht="23.25" customHeight="1">
      <c r="A28" s="409" t="s">
        <v>1303</v>
      </c>
      <c r="B28" s="409"/>
      <c r="C28" s="409"/>
      <c r="D28" s="409"/>
      <c r="E28" s="409"/>
      <c r="F28" s="409"/>
      <c r="G28" s="409"/>
      <c r="H28" s="409"/>
      <c r="I28" s="409"/>
      <c r="J28" s="409"/>
      <c r="K28" s="409"/>
      <c r="L28" s="409"/>
      <c r="M28" s="409"/>
      <c r="N28" s="409"/>
      <c r="O28" s="409"/>
      <c r="P28" s="409"/>
      <c r="Q28" s="409"/>
      <c r="R28" s="409"/>
      <c r="S28" s="409"/>
    </row>
    <row r="29" spans="1:19" ht="23.25" customHeight="1">
      <c r="A29" s="42"/>
      <c r="B29" s="42"/>
      <c r="C29" s="42"/>
      <c r="D29" s="42"/>
      <c r="E29" s="42"/>
      <c r="F29" s="42"/>
      <c r="G29" s="42"/>
      <c r="H29" s="42"/>
      <c r="I29" s="42"/>
      <c r="J29" s="42"/>
      <c r="K29" s="42"/>
      <c r="L29" s="42"/>
      <c r="M29" s="42"/>
      <c r="N29" s="42"/>
      <c r="O29" s="42"/>
      <c r="P29" s="42"/>
      <c r="Q29" s="42"/>
    </row>
    <row r="30" spans="1:19" ht="23.25" customHeight="1">
      <c r="A30" s="42" t="s">
        <v>113</v>
      </c>
      <c r="B30" s="42"/>
      <c r="C30" s="42"/>
      <c r="D30" s="42"/>
      <c r="E30" s="42"/>
      <c r="F30" s="42"/>
      <c r="G30" s="42"/>
      <c r="H30" s="42"/>
      <c r="I30" s="42"/>
      <c r="J30" s="42"/>
      <c r="K30" s="42"/>
      <c r="L30" s="42"/>
      <c r="M30" s="42"/>
      <c r="N30" s="42"/>
      <c r="O30" s="42"/>
      <c r="P30" s="42"/>
      <c r="Q30" s="42"/>
    </row>
    <row r="31" spans="1:19" ht="23.25" customHeight="1">
      <c r="A31" s="42"/>
      <c r="C31" s="42"/>
      <c r="D31" s="42"/>
      <c r="E31" s="42"/>
      <c r="F31" s="42"/>
      <c r="G31" s="42"/>
      <c r="H31" s="42"/>
      <c r="I31" s="42"/>
      <c r="J31" s="42"/>
      <c r="K31" s="42"/>
      <c r="L31" s="42"/>
      <c r="M31" s="58"/>
      <c r="N31" s="58"/>
      <c r="O31" s="58"/>
      <c r="P31" s="58"/>
      <c r="Q31" s="58"/>
      <c r="R31" s="58"/>
      <c r="S31" s="58"/>
    </row>
    <row r="32" spans="1:19" ht="23.25" customHeight="1">
      <c r="A32" s="417" t="e">
        <f>IF(S24=1,U40,"")</f>
        <v>#N/A</v>
      </c>
      <c r="B32" s="417"/>
      <c r="C32" s="417"/>
      <c r="D32" s="417"/>
      <c r="E32" s="417"/>
      <c r="F32" s="417"/>
      <c r="G32" s="417"/>
      <c r="H32" s="417"/>
      <c r="I32" s="417"/>
      <c r="J32" s="418" t="s">
        <v>1473</v>
      </c>
      <c r="K32" s="418"/>
      <c r="L32" s="418"/>
      <c r="M32" s="415" t="e">
        <f>VLOOKUP($S$1,補助金用基本データ!$D$5:$S$350,15,FALSE)</f>
        <v>#N/A</v>
      </c>
      <c r="N32" s="415"/>
      <c r="O32" s="415"/>
      <c r="P32" s="415"/>
      <c r="Q32" s="415"/>
      <c r="R32" s="415"/>
      <c r="S32" s="415"/>
    </row>
    <row r="33" spans="1:22" ht="23.25" customHeight="1">
      <c r="A33" s="414" t="e">
        <f>IF(S24=1,U41,"")</f>
        <v>#N/A</v>
      </c>
      <c r="B33" s="414"/>
      <c r="C33" s="414"/>
      <c r="D33" s="414"/>
      <c r="E33" s="414"/>
      <c r="F33" s="414"/>
      <c r="G33" s="414"/>
      <c r="H33" s="414"/>
      <c r="I33" s="414"/>
      <c r="J33" s="418"/>
      <c r="K33" s="418"/>
      <c r="L33" s="418"/>
      <c r="M33" s="415"/>
      <c r="N33" s="415"/>
      <c r="O33" s="415"/>
      <c r="P33" s="415"/>
      <c r="Q33" s="415"/>
      <c r="R33" s="415"/>
      <c r="S33" s="415"/>
      <c r="U33" s="53"/>
      <c r="V33" s="53"/>
    </row>
    <row r="34" spans="1:22" ht="23.25" customHeight="1">
      <c r="A34" s="414"/>
      <c r="B34" s="414"/>
      <c r="C34" s="414"/>
      <c r="D34" s="414"/>
      <c r="E34" s="414"/>
      <c r="F34" s="414"/>
      <c r="G34" s="414"/>
      <c r="H34" s="414"/>
      <c r="I34" s="414"/>
      <c r="J34" s="419" t="s">
        <v>1296</v>
      </c>
      <c r="K34" s="419"/>
      <c r="L34" s="419"/>
      <c r="M34" s="412" t="e">
        <f>IF(M10="","",M10)</f>
        <v>#N/A</v>
      </c>
      <c r="N34" s="412"/>
      <c r="O34" s="412"/>
      <c r="P34" s="412"/>
      <c r="Q34" s="412"/>
      <c r="R34" s="412"/>
      <c r="S34" s="412"/>
      <c r="U34" s="54"/>
      <c r="V34" s="53"/>
    </row>
    <row r="35" spans="1:22" ht="23.25" customHeight="1">
      <c r="A35" s="414" t="e">
        <f>IF(S24=1,U42,"")</f>
        <v>#N/A</v>
      </c>
      <c r="B35" s="414"/>
      <c r="C35" s="414"/>
      <c r="D35" s="414"/>
      <c r="E35" s="414"/>
      <c r="F35" s="414"/>
      <c r="G35" s="414"/>
      <c r="H35" s="414"/>
      <c r="I35" s="414"/>
      <c r="J35" s="419" t="s">
        <v>1297</v>
      </c>
      <c r="K35" s="419"/>
      <c r="L35" s="419"/>
      <c r="M35" s="412" t="e">
        <f>IF(VLOOKUP($S$1,補助金用基本データ!$D$5:$T$350,16,FALSE)="","",VLOOKUP($S$1,補助金用基本データ!$D$5:$T$350,16,FALSE))&amp;"　"&amp;VLOOKUP($S$1,補助金用基本データ!$D$5:$T$350,17,FALSE)</f>
        <v>#N/A</v>
      </c>
      <c r="N35" s="412"/>
      <c r="O35" s="412"/>
      <c r="P35" s="412"/>
      <c r="Q35" s="412"/>
      <c r="R35" s="412"/>
      <c r="S35" s="412"/>
      <c r="U35" s="54"/>
      <c r="V35" s="53"/>
    </row>
    <row r="36" spans="1:22" ht="23.25" customHeight="1">
      <c r="A36" s="414"/>
      <c r="B36" s="414"/>
      <c r="C36" s="414"/>
      <c r="D36" s="414"/>
      <c r="E36" s="414"/>
      <c r="F36" s="414"/>
      <c r="G36" s="414"/>
      <c r="H36" s="414"/>
      <c r="I36" s="414"/>
      <c r="J36" s="419" t="s">
        <v>1474</v>
      </c>
      <c r="K36" s="419"/>
      <c r="L36" s="419"/>
      <c r="M36" s="413">
        <f>IF(M12="","",M12)</f>
        <v>0</v>
      </c>
      <c r="N36" s="413"/>
      <c r="O36" s="413"/>
      <c r="P36" s="413"/>
      <c r="Q36" s="413"/>
      <c r="R36" s="413"/>
      <c r="S36" s="413"/>
      <c r="U36" s="55"/>
      <c r="V36" s="53"/>
    </row>
    <row r="37" spans="1:22" ht="23.25" customHeight="1">
      <c r="A37" s="414"/>
      <c r="B37" s="414"/>
      <c r="C37" s="414"/>
      <c r="D37" s="414"/>
      <c r="E37" s="414"/>
      <c r="F37" s="414"/>
      <c r="G37" s="414"/>
      <c r="H37" s="414"/>
      <c r="I37" s="414"/>
      <c r="J37" s="416" t="s">
        <v>2026</v>
      </c>
      <c r="K37" s="416"/>
      <c r="L37" s="416"/>
      <c r="M37" s="413" t="e">
        <f>IF(M13="","",M13)</f>
        <v>#N/A</v>
      </c>
      <c r="N37" s="413"/>
      <c r="O37" s="413"/>
      <c r="P37" s="413"/>
      <c r="Q37" s="413"/>
      <c r="R37" s="413"/>
      <c r="S37" s="413"/>
    </row>
    <row r="38" spans="1:22" ht="23.25" customHeight="1">
      <c r="A38" s="56"/>
      <c r="B38" s="56"/>
      <c r="C38" s="56"/>
      <c r="D38" s="56"/>
      <c r="E38" s="56"/>
      <c r="F38" s="56"/>
      <c r="G38" s="56"/>
      <c r="H38" s="56"/>
      <c r="I38" s="56"/>
      <c r="J38" s="42"/>
      <c r="K38" s="42"/>
      <c r="L38" s="42"/>
      <c r="M38" s="42"/>
      <c r="N38" s="42"/>
      <c r="O38" s="42"/>
      <c r="P38" s="42"/>
      <c r="Q38" s="42"/>
    </row>
    <row r="39" spans="1:22" ht="23.25" customHeight="1">
      <c r="A39" s="414" t="s">
        <v>2384</v>
      </c>
      <c r="B39" s="414"/>
      <c r="C39" s="414"/>
      <c r="D39" s="414"/>
      <c r="E39" s="414"/>
      <c r="F39" s="414"/>
      <c r="G39" s="414"/>
      <c r="H39" s="414"/>
      <c r="I39" s="414"/>
      <c r="J39" s="414"/>
      <c r="K39" s="414"/>
      <c r="L39" s="414"/>
      <c r="M39" s="414"/>
      <c r="N39" s="414"/>
      <c r="O39" s="414"/>
      <c r="P39" s="414"/>
      <c r="Q39" s="414"/>
      <c r="R39" s="414"/>
      <c r="S39" s="414"/>
    </row>
    <row r="40" spans="1:22" ht="23.25" customHeight="1">
      <c r="A40" s="414"/>
      <c r="B40" s="414"/>
      <c r="C40" s="414"/>
      <c r="D40" s="414"/>
      <c r="E40" s="414"/>
      <c r="F40" s="414"/>
      <c r="G40" s="414"/>
      <c r="H40" s="414"/>
      <c r="I40" s="414"/>
      <c r="J40" s="414"/>
      <c r="K40" s="414"/>
      <c r="L40" s="414"/>
      <c r="M40" s="414"/>
      <c r="N40" s="414"/>
      <c r="O40" s="414"/>
      <c r="P40" s="414"/>
      <c r="Q40" s="414"/>
      <c r="R40" s="414"/>
      <c r="S40" s="414"/>
      <c r="U40" s="43" t="s">
        <v>1360</v>
      </c>
    </row>
    <row r="41" spans="1:22" ht="23.25" customHeight="1">
      <c r="A41" s="414"/>
      <c r="B41" s="414"/>
      <c r="C41" s="414"/>
      <c r="D41" s="414"/>
      <c r="E41" s="414"/>
      <c r="F41" s="414"/>
      <c r="G41" s="414"/>
      <c r="H41" s="414"/>
      <c r="I41" s="414"/>
      <c r="J41" s="414"/>
      <c r="K41" s="414"/>
      <c r="L41" s="414"/>
      <c r="M41" s="414"/>
      <c r="N41" s="414"/>
      <c r="O41" s="414"/>
      <c r="P41" s="414"/>
      <c r="Q41" s="414"/>
      <c r="R41" s="414"/>
      <c r="S41" s="414"/>
      <c r="U41" s="43" t="s">
        <v>1361</v>
      </c>
    </row>
    <row r="42" spans="1:22" ht="23.25" customHeight="1">
      <c r="A42" s="47"/>
      <c r="B42" s="47"/>
      <c r="C42" s="47"/>
      <c r="D42" s="47"/>
      <c r="E42" s="47"/>
      <c r="F42" s="47"/>
      <c r="G42" s="47"/>
      <c r="H42" s="47"/>
      <c r="I42" s="47"/>
      <c r="J42" s="47"/>
      <c r="K42" s="47"/>
      <c r="L42" s="47"/>
      <c r="M42" s="47"/>
      <c r="N42" s="47"/>
      <c r="O42" s="47"/>
      <c r="P42" s="47"/>
      <c r="Q42" s="47"/>
      <c r="R42" s="47"/>
      <c r="S42" s="47"/>
      <c r="U42" s="43" t="s">
        <v>1470</v>
      </c>
    </row>
    <row r="43" spans="1:22" ht="23.25" customHeight="1">
      <c r="A43" s="42"/>
      <c r="B43" s="42"/>
      <c r="C43" s="42"/>
      <c r="D43" s="42"/>
      <c r="E43" s="420" t="s">
        <v>1304</v>
      </c>
      <c r="F43" s="420"/>
      <c r="G43" s="420"/>
      <c r="H43" s="420"/>
      <c r="I43" s="407" t="e">
        <f>IF(S24=1,"",ROUNDDOWN(G19*11/12,-3))</f>
        <v>#N/A</v>
      </c>
      <c r="J43" s="407"/>
      <c r="K43" s="407"/>
      <c r="L43" s="407"/>
      <c r="M43" s="407"/>
      <c r="N43" s="407"/>
      <c r="O43" s="45" t="s">
        <v>114</v>
      </c>
      <c r="Q43" s="42"/>
    </row>
    <row r="44" spans="1:22" ht="23.25" customHeight="1">
      <c r="A44" s="42"/>
      <c r="C44" s="42"/>
      <c r="D44" s="42"/>
      <c r="E44" s="42"/>
      <c r="H44" s="45"/>
      <c r="I44" s="48"/>
      <c r="J44" s="48"/>
      <c r="K44" s="49"/>
      <c r="L44" s="50"/>
      <c r="M44" s="50"/>
      <c r="N44" s="49"/>
      <c r="O44" s="42"/>
      <c r="Q44" s="42"/>
    </row>
    <row r="45" spans="1:22" ht="23.25" customHeight="1">
      <c r="A45" s="42"/>
      <c r="C45" s="42"/>
      <c r="D45" s="42"/>
      <c r="E45" s="406" t="s">
        <v>1305</v>
      </c>
      <c r="F45" s="406"/>
      <c r="G45" s="406"/>
      <c r="H45" s="406"/>
      <c r="I45" s="407" t="e">
        <f>IF(S24=1,"",ROUNDDOWN(G19*①基本情報!W29/12,-3))</f>
        <v>#N/A</v>
      </c>
      <c r="J45" s="407"/>
      <c r="K45" s="407"/>
      <c r="L45" s="407"/>
      <c r="M45" s="407"/>
      <c r="N45" s="407"/>
      <c r="O45" s="45" t="s">
        <v>114</v>
      </c>
      <c r="Q45" s="42"/>
    </row>
    <row r="46" spans="1:22" ht="23.25" customHeight="1">
      <c r="A46" s="42"/>
      <c r="C46" s="42"/>
      <c r="D46" s="42"/>
    </row>
    <row r="47" spans="1:22" ht="23.25" customHeight="1"/>
  </sheetData>
  <sheetProtection algorithmName="SHA-512" hashValue="g15HGNhEeo1e7Dx7cj3cWb7siF7ArMl2zJgPT1Qm44/BlCmEzIJAEsENpzc1F0jPxQ23wwmRpoCDdip/xMkOVQ==" saltValue="/odBEgls5oR8m/l8KB7anQ==" spinCount="100000" sheet="1" selectLockedCells="1" selectUnlockedCells="1"/>
  <mergeCells count="36">
    <mergeCell ref="E43:H43"/>
    <mergeCell ref="I43:N43"/>
    <mergeCell ref="E45:H45"/>
    <mergeCell ref="I45:N45"/>
    <mergeCell ref="A35:I37"/>
    <mergeCell ref="J35:L35"/>
    <mergeCell ref="M35:S35"/>
    <mergeCell ref="J36:L36"/>
    <mergeCell ref="M36:S36"/>
    <mergeCell ref="A39:S41"/>
    <mergeCell ref="J37:L37"/>
    <mergeCell ref="M37:S37"/>
    <mergeCell ref="B21:F21"/>
    <mergeCell ref="P26:S26"/>
    <mergeCell ref="A28:S28"/>
    <mergeCell ref="A32:I32"/>
    <mergeCell ref="J32:L33"/>
    <mergeCell ref="A33:I34"/>
    <mergeCell ref="J34:L34"/>
    <mergeCell ref="M34:S34"/>
    <mergeCell ref="M32:S33"/>
    <mergeCell ref="B19:F19"/>
    <mergeCell ref="G19:L19"/>
    <mergeCell ref="P2:S2"/>
    <mergeCell ref="A4:S4"/>
    <mergeCell ref="J8:L9"/>
    <mergeCell ref="J10:L10"/>
    <mergeCell ref="M10:S10"/>
    <mergeCell ref="J11:L11"/>
    <mergeCell ref="M11:S11"/>
    <mergeCell ref="J12:L12"/>
    <mergeCell ref="M12:S12"/>
    <mergeCell ref="A15:S17"/>
    <mergeCell ref="M8:S9"/>
    <mergeCell ref="J13:L13"/>
    <mergeCell ref="M13:S13"/>
  </mergeCells>
  <phoneticPr fontId="1"/>
  <conditionalFormatting sqref="U9:U13 W10:AA13">
    <cfRule type="containsBlanks" dxfId="1" priority="2">
      <formula>LEN(TRIM(U9))=0</formula>
    </cfRule>
  </conditionalFormatting>
  <conditionalFormatting sqref="U33:U36">
    <cfRule type="containsBlanks" dxfId="0" priority="1">
      <formula>LEN(TRIM(U33))=0</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rowBreaks count="1" manualBreakCount="1">
    <brk id="24"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6E035E6B-8FF4-4BC4-865F-A11653EAD04C}">
            <xm:f>NOT(ISERROR(SEARCH($U$40,A32)))</xm:f>
            <xm:f>$U$40</xm:f>
            <x14:dxf>
              <font>
                <color theme="1"/>
              </font>
              <fill>
                <patternFill>
                  <bgColor rgb="FFFFFF00"/>
                </patternFill>
              </fill>
            </x14:dxf>
          </x14:cfRule>
          <xm:sqref>A32:I32</xm:sqref>
        </x14:conditionalFormatting>
        <x14:conditionalFormatting xmlns:xm="http://schemas.microsoft.com/office/excel/2006/main">
          <x14:cfRule type="containsText" priority="3" operator="containsText" id="{B72414A8-3619-4DBC-A014-901BF471F0F2}">
            <xm:f>NOT(ISERROR(SEARCH($U$41,A33)))</xm:f>
            <xm:f>$U$41</xm:f>
            <x14:dxf>
              <font>
                <color theme="1"/>
              </font>
              <fill>
                <patternFill>
                  <bgColor rgb="FFFFFF00"/>
                </patternFill>
              </fill>
            </x14:dxf>
          </x14:cfRule>
          <xm:sqref>A33:I34</xm:sqref>
        </x14:conditionalFormatting>
        <x14:conditionalFormatting xmlns:xm="http://schemas.microsoft.com/office/excel/2006/main">
          <x14:cfRule type="containsText" priority="5" operator="containsText" id="{DD8C7AD7-0CE0-44AD-9156-83B51198B36C}">
            <xm:f>NOT(ISERROR(SEARCH($U$42,A35)))</xm:f>
            <xm:f>$U$42</xm:f>
            <x14:dxf>
              <font>
                <b/>
                <i val="0"/>
                <color theme="0"/>
              </font>
              <fill>
                <patternFill>
                  <bgColor rgb="FFFF0000"/>
                </patternFill>
              </fill>
            </x14:dxf>
          </x14:cfRule>
          <xm:sqref>A35:I38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8CD1-E65C-4ACB-97B1-7A811DDA78B7}">
  <sheetPr>
    <tabColor theme="1"/>
  </sheetPr>
  <dimension ref="A1:X354"/>
  <sheetViews>
    <sheetView zoomScale="30" zoomScaleNormal="30" zoomScaleSheetLayoutView="80" workbookViewId="0">
      <pane xSplit="3" ySplit="4" topLeftCell="D71" activePane="bottomRight" state="frozen"/>
      <selection pane="topRight"/>
      <selection pane="bottomLeft"/>
      <selection pane="bottomRight" activeCell="H258" sqref="H258"/>
    </sheetView>
  </sheetViews>
  <sheetFormatPr defaultColWidth="14.453125" defaultRowHeight="13"/>
  <cols>
    <col min="1" max="1" width="3.453125" style="275" customWidth="1"/>
    <col min="2" max="2" width="5.36328125" style="275" customWidth="1"/>
    <col min="3" max="3" width="35.453125" style="280" customWidth="1"/>
    <col min="4" max="4" width="9.08984375" style="276" customWidth="1"/>
    <col min="5" max="6" width="16.90625" style="275" customWidth="1"/>
    <col min="7" max="10" width="14.453125" style="275" customWidth="1"/>
    <col min="11" max="11" width="3.36328125" style="275" customWidth="1"/>
    <col min="12" max="20" width="14.453125" style="275" customWidth="1"/>
    <col min="21" max="22" width="14.453125" style="275"/>
    <col min="23" max="23" width="32.453125" style="275" customWidth="1"/>
    <col min="24" max="16384" width="14.453125" style="275"/>
  </cols>
  <sheetData>
    <row r="1" spans="1:24" ht="27" customHeight="1">
      <c r="B1" s="276" t="s">
        <v>127</v>
      </c>
      <c r="C1" s="277">
        <v>46113</v>
      </c>
      <c r="D1" s="276">
        <v>1</v>
      </c>
      <c r="E1" s="276">
        <f t="shared" ref="E1:U1" si="0">+D1+1</f>
        <v>2</v>
      </c>
      <c r="F1" s="276">
        <f t="shared" si="0"/>
        <v>3</v>
      </c>
      <c r="G1" s="276">
        <f t="shared" si="0"/>
        <v>4</v>
      </c>
      <c r="H1" s="276">
        <f t="shared" si="0"/>
        <v>5</v>
      </c>
      <c r="I1" s="276">
        <f t="shared" si="0"/>
        <v>6</v>
      </c>
      <c r="J1" s="276">
        <f t="shared" si="0"/>
        <v>7</v>
      </c>
      <c r="K1" s="276">
        <f t="shared" si="0"/>
        <v>8</v>
      </c>
      <c r="L1" s="276">
        <f t="shared" si="0"/>
        <v>9</v>
      </c>
      <c r="M1" s="276">
        <f t="shared" si="0"/>
        <v>10</v>
      </c>
      <c r="N1" s="276">
        <f t="shared" si="0"/>
        <v>11</v>
      </c>
      <c r="O1" s="276">
        <f t="shared" si="0"/>
        <v>12</v>
      </c>
      <c r="P1" s="276">
        <f t="shared" si="0"/>
        <v>13</v>
      </c>
      <c r="Q1" s="276">
        <f t="shared" si="0"/>
        <v>14</v>
      </c>
      <c r="R1" s="276">
        <f t="shared" si="0"/>
        <v>15</v>
      </c>
      <c r="S1" s="276">
        <f t="shared" si="0"/>
        <v>16</v>
      </c>
      <c r="T1" s="276">
        <f t="shared" si="0"/>
        <v>17</v>
      </c>
      <c r="U1" s="276">
        <f t="shared" si="0"/>
        <v>18</v>
      </c>
    </row>
    <row r="2" spans="1:24" s="278" customFormat="1" ht="27" customHeight="1">
      <c r="B2" s="279" t="s">
        <v>1395</v>
      </c>
      <c r="C2" s="279"/>
      <c r="L2" s="278" t="s">
        <v>2287</v>
      </c>
      <c r="R2" s="275"/>
    </row>
    <row r="3" spans="1:24" ht="24" customHeight="1">
      <c r="G3" s="275" t="str">
        <f ca="1">CHAR(RANDBETWEEN(65,90))&amp;CHAR(RANDBETWEEN(65,90))&amp;CHAR(RANDBETWEEN(65,90))&amp;RANDBETWEEN(10000,99999)</f>
        <v>KYO34837</v>
      </c>
      <c r="H3" s="275" t="str">
        <f ca="1">G3</f>
        <v>KYO34837</v>
      </c>
      <c r="I3" s="275" t="b">
        <f ca="1">EXACT(H2,H3)</f>
        <v>0</v>
      </c>
      <c r="J3" s="276" t="str">
        <f ca="1">IF(COUNTIF(J5:J352,"FALSE")&gt;0,"↓問題あり","問題なし")</f>
        <v>問題なし</v>
      </c>
      <c r="K3" s="276"/>
      <c r="L3" s="275" t="s">
        <v>1396</v>
      </c>
      <c r="Q3" s="275" t="s">
        <v>1397</v>
      </c>
    </row>
    <row r="4" spans="1:24" ht="31.5" customHeight="1">
      <c r="A4" s="281" t="s">
        <v>1398</v>
      </c>
      <c r="B4" s="275" t="s">
        <v>1399</v>
      </c>
      <c r="C4" s="275" t="s">
        <v>1400</v>
      </c>
      <c r="D4" s="282" t="s">
        <v>1401</v>
      </c>
      <c r="E4" s="283" t="s">
        <v>1402</v>
      </c>
      <c r="F4" s="283" t="s">
        <v>1402</v>
      </c>
      <c r="G4" s="275" t="s">
        <v>1403</v>
      </c>
      <c r="H4" s="283" t="s">
        <v>1404</v>
      </c>
      <c r="I4" s="275" t="s">
        <v>1405</v>
      </c>
      <c r="J4" s="284" t="s">
        <v>1406</v>
      </c>
      <c r="L4" s="275" t="s">
        <v>1407</v>
      </c>
      <c r="M4" s="275" t="s">
        <v>1296</v>
      </c>
      <c r="N4" s="275" t="s">
        <v>1408</v>
      </c>
      <c r="O4" s="283" t="s">
        <v>1409</v>
      </c>
      <c r="P4" s="275" t="s">
        <v>1410</v>
      </c>
      <c r="Q4" s="275" t="s">
        <v>2276</v>
      </c>
      <c r="R4" s="275" t="s">
        <v>1408</v>
      </c>
      <c r="S4" s="283" t="s">
        <v>1409</v>
      </c>
      <c r="T4" s="275" t="s">
        <v>1410</v>
      </c>
      <c r="U4" s="275" t="s">
        <v>2368</v>
      </c>
      <c r="W4" s="275" t="s">
        <v>2285</v>
      </c>
      <c r="X4" s="275" t="s">
        <v>2286</v>
      </c>
    </row>
    <row r="5" spans="1:24" ht="21.75" customHeight="1">
      <c r="B5" s="285">
        <v>1</v>
      </c>
      <c r="C5" s="286" t="s">
        <v>151</v>
      </c>
      <c r="D5" s="285">
        <v>1</v>
      </c>
      <c r="E5" s="275" t="s">
        <v>397</v>
      </c>
      <c r="F5" s="275">
        <v>3002</v>
      </c>
      <c r="G5" s="275" t="s">
        <v>1324</v>
      </c>
      <c r="H5" s="275" t="s">
        <v>1324</v>
      </c>
      <c r="I5" s="276" t="str">
        <f t="shared" ref="I5:I68" ca="1" si="1">IF(COUNTIF($G$5:$G$352,G5)=1,"OK","重複あり！")</f>
        <v>OK</v>
      </c>
      <c r="J5" s="276" t="str">
        <f>IF(EXACT(G5,H5),"OK","変更あり！")</f>
        <v>OK</v>
      </c>
      <c r="L5" s="275">
        <v>1002468</v>
      </c>
      <c r="M5" s="275" t="s">
        <v>398</v>
      </c>
      <c r="N5" s="275" t="s">
        <v>399</v>
      </c>
      <c r="O5" s="275" t="s">
        <v>400</v>
      </c>
      <c r="P5" s="275" t="s">
        <v>401</v>
      </c>
      <c r="R5" s="275" t="s">
        <v>399</v>
      </c>
      <c r="S5" s="275" t="s">
        <v>400</v>
      </c>
      <c r="T5" s="275" t="s">
        <v>401</v>
      </c>
      <c r="W5" s="275" t="s">
        <v>151</v>
      </c>
      <c r="X5" s="275">
        <f>IF(W5=C5,1,2)</f>
        <v>1</v>
      </c>
    </row>
    <row r="6" spans="1:24" ht="21.75" customHeight="1">
      <c r="B6" s="285">
        <v>2</v>
      </c>
      <c r="C6" s="286" t="s">
        <v>167</v>
      </c>
      <c r="D6" s="285">
        <v>2</v>
      </c>
      <c r="E6" s="275" t="s">
        <v>402</v>
      </c>
      <c r="F6" s="275">
        <v>3003</v>
      </c>
      <c r="G6" s="275" t="s">
        <v>403</v>
      </c>
      <c r="H6" s="275" t="s">
        <v>403</v>
      </c>
      <c r="I6" s="276" t="str">
        <f t="shared" ca="1" si="1"/>
        <v>OK</v>
      </c>
      <c r="J6" s="276" t="str">
        <f t="shared" ref="J6:J69" si="2">IF(EXACT(G6,H6),"OK","変更あり！")</f>
        <v>OK</v>
      </c>
      <c r="L6" s="275">
        <v>1002172</v>
      </c>
      <c r="M6" s="275" t="s">
        <v>1505</v>
      </c>
      <c r="N6" s="275" t="s">
        <v>1748</v>
      </c>
      <c r="O6" s="275" t="s">
        <v>1747</v>
      </c>
      <c r="P6" s="275" t="s">
        <v>1909</v>
      </c>
      <c r="Q6" s="275" t="s">
        <v>63</v>
      </c>
      <c r="R6" s="275" t="s">
        <v>404</v>
      </c>
      <c r="S6" s="275" t="s">
        <v>1506</v>
      </c>
      <c r="T6" s="275" t="s">
        <v>2288</v>
      </c>
      <c r="W6" s="275" t="s">
        <v>167</v>
      </c>
      <c r="X6" s="275">
        <f t="shared" ref="X6:X69" si="3">IF(W6=C6,1,2)</f>
        <v>1</v>
      </c>
    </row>
    <row r="7" spans="1:24" ht="21.75" customHeight="1">
      <c r="B7" s="285">
        <v>3</v>
      </c>
      <c r="C7" s="286" t="s">
        <v>162</v>
      </c>
      <c r="D7" s="285">
        <v>3</v>
      </c>
      <c r="E7" s="275" t="s">
        <v>405</v>
      </c>
      <c r="F7" s="275">
        <v>3004</v>
      </c>
      <c r="G7" s="275" t="s">
        <v>406</v>
      </c>
      <c r="H7" s="275" t="s">
        <v>406</v>
      </c>
      <c r="I7" s="276" t="str">
        <f t="shared" ca="1" si="1"/>
        <v>OK</v>
      </c>
      <c r="J7" s="276" t="str">
        <f t="shared" si="2"/>
        <v>OK</v>
      </c>
      <c r="L7" s="275">
        <v>1002474</v>
      </c>
      <c r="M7" s="275" t="s">
        <v>407</v>
      </c>
      <c r="N7" s="275" t="s">
        <v>1750</v>
      </c>
      <c r="O7" s="275" t="s">
        <v>1747</v>
      </c>
      <c r="P7" s="275" t="s">
        <v>1749</v>
      </c>
      <c r="Q7" s="275" t="s">
        <v>63</v>
      </c>
      <c r="R7" s="275" t="s">
        <v>1438</v>
      </c>
      <c r="S7" s="275" t="s">
        <v>1506</v>
      </c>
      <c r="T7" s="275" t="s">
        <v>1507</v>
      </c>
      <c r="W7" s="275" t="s">
        <v>162</v>
      </c>
      <c r="X7" s="275">
        <f t="shared" si="3"/>
        <v>1</v>
      </c>
    </row>
    <row r="8" spans="1:24" ht="21.75" customHeight="1">
      <c r="B8" s="285">
        <v>4</v>
      </c>
      <c r="C8" s="286" t="s">
        <v>157</v>
      </c>
      <c r="D8" s="285">
        <v>4</v>
      </c>
      <c r="E8" s="275" t="s">
        <v>408</v>
      </c>
      <c r="F8" s="275">
        <v>3005</v>
      </c>
      <c r="G8" s="275" t="s">
        <v>409</v>
      </c>
      <c r="H8" s="275" t="s">
        <v>409</v>
      </c>
      <c r="I8" s="276" t="str">
        <f t="shared" ca="1" si="1"/>
        <v>OK</v>
      </c>
      <c r="J8" s="276" t="str">
        <f t="shared" si="2"/>
        <v>OK</v>
      </c>
      <c r="L8" s="275">
        <v>1002330</v>
      </c>
      <c r="M8" s="275" t="s">
        <v>410</v>
      </c>
      <c r="N8" s="275" t="s">
        <v>411</v>
      </c>
      <c r="O8" s="275" t="s">
        <v>400</v>
      </c>
      <c r="P8" s="275" t="s">
        <v>412</v>
      </c>
      <c r="R8" s="275" t="s">
        <v>411</v>
      </c>
      <c r="S8" s="275" t="s">
        <v>400</v>
      </c>
      <c r="T8" s="275" t="s">
        <v>412</v>
      </c>
      <c r="W8" s="275" t="s">
        <v>157</v>
      </c>
      <c r="X8" s="275">
        <f t="shared" si="3"/>
        <v>1</v>
      </c>
    </row>
    <row r="9" spans="1:24" ht="21.75" customHeight="1">
      <c r="B9" s="285">
        <v>5</v>
      </c>
      <c r="C9" s="286" t="s">
        <v>188</v>
      </c>
      <c r="D9" s="285">
        <v>5</v>
      </c>
      <c r="E9" s="275" t="s">
        <v>413</v>
      </c>
      <c r="F9" s="275">
        <v>3006</v>
      </c>
      <c r="G9" s="275" t="s">
        <v>414</v>
      </c>
      <c r="H9" s="275" t="s">
        <v>414</v>
      </c>
      <c r="I9" s="276" t="str">
        <f t="shared" ca="1" si="1"/>
        <v>OK</v>
      </c>
      <c r="J9" s="276" t="str">
        <f t="shared" si="2"/>
        <v>OK</v>
      </c>
      <c r="L9" s="275">
        <v>1002442</v>
      </c>
      <c r="M9" s="275" t="s">
        <v>415</v>
      </c>
      <c r="N9" s="275" t="s">
        <v>416</v>
      </c>
      <c r="O9" s="275" t="s">
        <v>400</v>
      </c>
      <c r="P9" s="275" t="s">
        <v>417</v>
      </c>
      <c r="R9" s="275" t="s">
        <v>416</v>
      </c>
      <c r="S9" s="275" t="s">
        <v>400</v>
      </c>
      <c r="T9" s="275" t="s">
        <v>417</v>
      </c>
      <c r="W9" s="275" t="s">
        <v>188</v>
      </c>
      <c r="X9" s="275">
        <f t="shared" si="3"/>
        <v>1</v>
      </c>
    </row>
    <row r="10" spans="1:24" ht="21.75" customHeight="1">
      <c r="B10" s="285">
        <v>6</v>
      </c>
      <c r="C10" s="286" t="s">
        <v>183</v>
      </c>
      <c r="D10" s="285">
        <v>6</v>
      </c>
      <c r="E10" s="275" t="s">
        <v>418</v>
      </c>
      <c r="F10" s="275">
        <v>3007</v>
      </c>
      <c r="G10" s="275" t="s">
        <v>419</v>
      </c>
      <c r="H10" s="275" t="s">
        <v>419</v>
      </c>
      <c r="I10" s="276" t="str">
        <f t="shared" ca="1" si="1"/>
        <v>OK</v>
      </c>
      <c r="J10" s="276" t="str">
        <f t="shared" si="2"/>
        <v>OK</v>
      </c>
      <c r="L10" s="275">
        <v>1003051</v>
      </c>
      <c r="M10" s="275" t="s">
        <v>420</v>
      </c>
      <c r="N10" s="275" t="s">
        <v>421</v>
      </c>
      <c r="O10" s="275" t="s">
        <v>400</v>
      </c>
      <c r="P10" s="275" t="s">
        <v>422</v>
      </c>
      <c r="R10" s="275" t="s">
        <v>421</v>
      </c>
      <c r="S10" s="275" t="s">
        <v>400</v>
      </c>
      <c r="T10" s="275" t="s">
        <v>422</v>
      </c>
      <c r="W10" s="275" t="s">
        <v>183</v>
      </c>
      <c r="X10" s="275">
        <f t="shared" si="3"/>
        <v>1</v>
      </c>
    </row>
    <row r="11" spans="1:24" ht="21.75" customHeight="1">
      <c r="B11" s="285">
        <v>7</v>
      </c>
      <c r="C11" s="286" t="s">
        <v>195</v>
      </c>
      <c r="D11" s="285">
        <v>7</v>
      </c>
      <c r="E11" s="275" t="s">
        <v>423</v>
      </c>
      <c r="F11" s="275">
        <v>3008</v>
      </c>
      <c r="G11" s="275" t="s">
        <v>424</v>
      </c>
      <c r="H11" s="275" t="s">
        <v>424</v>
      </c>
      <c r="I11" s="276" t="str">
        <f t="shared" ca="1" si="1"/>
        <v>OK</v>
      </c>
      <c r="J11" s="276" t="str">
        <f t="shared" si="2"/>
        <v>OK</v>
      </c>
      <c r="L11" s="275">
        <v>1003220</v>
      </c>
      <c r="M11" s="275" t="s">
        <v>425</v>
      </c>
      <c r="N11" s="275" t="s">
        <v>426</v>
      </c>
      <c r="O11" s="275" t="s">
        <v>400</v>
      </c>
      <c r="P11" s="275" t="s">
        <v>427</v>
      </c>
      <c r="R11" s="275" t="s">
        <v>426</v>
      </c>
      <c r="S11" s="275" t="s">
        <v>400</v>
      </c>
      <c r="T11" s="275" t="s">
        <v>427</v>
      </c>
      <c r="W11" s="275" t="s">
        <v>195</v>
      </c>
      <c r="X11" s="275">
        <f t="shared" si="3"/>
        <v>1</v>
      </c>
    </row>
    <row r="12" spans="1:24" ht="21.75" customHeight="1">
      <c r="B12" s="285">
        <v>8</v>
      </c>
      <c r="C12" s="286" t="s">
        <v>207</v>
      </c>
      <c r="D12" s="285">
        <v>8</v>
      </c>
      <c r="E12" s="275" t="s">
        <v>428</v>
      </c>
      <c r="F12" s="275">
        <v>3009</v>
      </c>
      <c r="G12" s="275" t="s">
        <v>429</v>
      </c>
      <c r="H12" s="275" t="s">
        <v>429</v>
      </c>
      <c r="I12" s="276" t="str">
        <f t="shared" ca="1" si="1"/>
        <v>OK</v>
      </c>
      <c r="J12" s="276" t="str">
        <f t="shared" si="2"/>
        <v>OK</v>
      </c>
      <c r="L12" s="275">
        <v>1002239</v>
      </c>
      <c r="M12" s="275" t="s">
        <v>430</v>
      </c>
      <c r="N12" s="275" t="s">
        <v>431</v>
      </c>
      <c r="O12" s="275" t="s">
        <v>400</v>
      </c>
      <c r="P12" s="275" t="s">
        <v>1892</v>
      </c>
      <c r="R12" s="275" t="s">
        <v>431</v>
      </c>
      <c r="S12" s="275" t="s">
        <v>400</v>
      </c>
      <c r="T12" s="275" t="s">
        <v>1892</v>
      </c>
      <c r="W12" s="275" t="s">
        <v>207</v>
      </c>
      <c r="X12" s="275">
        <f t="shared" si="3"/>
        <v>1</v>
      </c>
    </row>
    <row r="13" spans="1:24" ht="21.75" customHeight="1">
      <c r="B13" s="285">
        <v>9</v>
      </c>
      <c r="C13" s="286" t="s">
        <v>2377</v>
      </c>
      <c r="D13" s="285">
        <v>9</v>
      </c>
      <c r="E13" s="275" t="s">
        <v>432</v>
      </c>
      <c r="F13" s="275">
        <v>3010</v>
      </c>
      <c r="G13" s="275" t="s">
        <v>433</v>
      </c>
      <c r="H13" s="275" t="s">
        <v>433</v>
      </c>
      <c r="I13" s="276" t="str">
        <f t="shared" ca="1" si="1"/>
        <v>OK</v>
      </c>
      <c r="J13" s="276" t="str">
        <f t="shared" si="2"/>
        <v>OK</v>
      </c>
      <c r="L13" s="275">
        <v>1002469</v>
      </c>
      <c r="M13" s="275" t="s">
        <v>434</v>
      </c>
      <c r="N13" s="275" t="s">
        <v>435</v>
      </c>
      <c r="O13" s="275" t="s">
        <v>400</v>
      </c>
      <c r="P13" s="275" t="s">
        <v>1661</v>
      </c>
      <c r="R13" s="275" t="s">
        <v>435</v>
      </c>
      <c r="S13" s="275" t="s">
        <v>400</v>
      </c>
      <c r="T13" s="275" t="s">
        <v>1661</v>
      </c>
      <c r="W13" s="275" t="s">
        <v>228</v>
      </c>
      <c r="X13" s="275">
        <f t="shared" si="3"/>
        <v>1</v>
      </c>
    </row>
    <row r="14" spans="1:24" ht="21.75" customHeight="1">
      <c r="B14" s="285">
        <v>10</v>
      </c>
      <c r="C14" s="286" t="s">
        <v>217</v>
      </c>
      <c r="D14" s="285">
        <v>10</v>
      </c>
      <c r="E14" s="275" t="s">
        <v>440</v>
      </c>
      <c r="F14" s="275">
        <v>3014</v>
      </c>
      <c r="G14" s="275" t="s">
        <v>441</v>
      </c>
      <c r="H14" s="275" t="s">
        <v>441</v>
      </c>
      <c r="I14" s="276" t="str">
        <f t="shared" ca="1" si="1"/>
        <v>OK</v>
      </c>
      <c r="J14" s="276" t="str">
        <f t="shared" si="2"/>
        <v>OK</v>
      </c>
      <c r="L14" s="275">
        <v>1002217</v>
      </c>
      <c r="M14" s="275" t="s">
        <v>442</v>
      </c>
      <c r="N14" s="275" t="s">
        <v>443</v>
      </c>
      <c r="O14" s="275" t="s">
        <v>400</v>
      </c>
      <c r="P14" s="275" t="s">
        <v>444</v>
      </c>
      <c r="R14" s="275" t="s">
        <v>443</v>
      </c>
      <c r="S14" s="275" t="s">
        <v>400</v>
      </c>
      <c r="T14" s="275" t="s">
        <v>444</v>
      </c>
      <c r="W14" s="275" t="s">
        <v>217</v>
      </c>
      <c r="X14" s="275">
        <f t="shared" si="3"/>
        <v>1</v>
      </c>
    </row>
    <row r="15" spans="1:24" ht="21.75" customHeight="1">
      <c r="B15" s="285">
        <v>11</v>
      </c>
      <c r="C15" s="286" t="s">
        <v>224</v>
      </c>
      <c r="D15" s="285">
        <v>11</v>
      </c>
      <c r="E15" s="275" t="s">
        <v>445</v>
      </c>
      <c r="F15" s="275">
        <v>3015</v>
      </c>
      <c r="G15" s="275" t="s">
        <v>446</v>
      </c>
      <c r="H15" s="275" t="s">
        <v>446</v>
      </c>
      <c r="I15" s="276" t="str">
        <f t="shared" ca="1" si="1"/>
        <v>OK</v>
      </c>
      <c r="J15" s="276" t="str">
        <f t="shared" si="2"/>
        <v>OK</v>
      </c>
      <c r="L15" s="275">
        <v>1004277</v>
      </c>
      <c r="M15" s="275" t="s">
        <v>447</v>
      </c>
      <c r="N15" s="275" t="s">
        <v>448</v>
      </c>
      <c r="O15" s="275" t="s">
        <v>400</v>
      </c>
      <c r="P15" s="275" t="s">
        <v>449</v>
      </c>
      <c r="R15" s="275" t="s">
        <v>448</v>
      </c>
      <c r="S15" s="275" t="s">
        <v>400</v>
      </c>
      <c r="T15" s="275" t="s">
        <v>449</v>
      </c>
      <c r="W15" s="275" t="s">
        <v>224</v>
      </c>
      <c r="X15" s="275">
        <f t="shared" si="3"/>
        <v>1</v>
      </c>
    </row>
    <row r="16" spans="1:24" ht="21.75" customHeight="1">
      <c r="B16" s="285">
        <v>12</v>
      </c>
      <c r="C16" s="286" t="s">
        <v>170</v>
      </c>
      <c r="D16" s="285">
        <v>12</v>
      </c>
      <c r="E16" s="275" t="s">
        <v>450</v>
      </c>
      <c r="F16" s="275">
        <v>3016</v>
      </c>
      <c r="G16" s="275" t="s">
        <v>451</v>
      </c>
      <c r="H16" s="275" t="s">
        <v>451</v>
      </c>
      <c r="I16" s="276" t="str">
        <f t="shared" ca="1" si="1"/>
        <v>OK</v>
      </c>
      <c r="J16" s="276" t="str">
        <f t="shared" si="2"/>
        <v>OK</v>
      </c>
      <c r="L16" s="275">
        <v>1003082</v>
      </c>
      <c r="M16" s="275" t="s">
        <v>452</v>
      </c>
      <c r="N16" s="275" t="s">
        <v>453</v>
      </c>
      <c r="O16" s="275" t="s">
        <v>400</v>
      </c>
      <c r="P16" s="275" t="s">
        <v>454</v>
      </c>
      <c r="R16" s="275" t="s">
        <v>453</v>
      </c>
      <c r="S16" s="275" t="s">
        <v>400</v>
      </c>
      <c r="T16" s="275" t="s">
        <v>454</v>
      </c>
      <c r="W16" s="275" t="s">
        <v>170</v>
      </c>
      <c r="X16" s="275">
        <f t="shared" si="3"/>
        <v>1</v>
      </c>
    </row>
    <row r="17" spans="2:24" ht="21.75" customHeight="1">
      <c r="B17" s="285">
        <v>13</v>
      </c>
      <c r="C17" s="286" t="s">
        <v>239</v>
      </c>
      <c r="D17" s="285">
        <v>13</v>
      </c>
      <c r="E17" s="275" t="s">
        <v>455</v>
      </c>
      <c r="F17" s="275">
        <v>3017</v>
      </c>
      <c r="G17" s="275" t="s">
        <v>456</v>
      </c>
      <c r="H17" s="275" t="s">
        <v>456</v>
      </c>
      <c r="I17" s="276" t="str">
        <f t="shared" ca="1" si="1"/>
        <v>OK</v>
      </c>
      <c r="J17" s="276" t="str">
        <f t="shared" si="2"/>
        <v>OK</v>
      </c>
      <c r="L17" s="275">
        <v>1003083</v>
      </c>
      <c r="M17" s="275" t="s">
        <v>457</v>
      </c>
      <c r="N17" s="275" t="s">
        <v>458</v>
      </c>
      <c r="O17" s="275" t="s">
        <v>400</v>
      </c>
      <c r="P17" s="275" t="s">
        <v>1439</v>
      </c>
      <c r="R17" s="275" t="s">
        <v>458</v>
      </c>
      <c r="S17" s="275" t="s">
        <v>400</v>
      </c>
      <c r="T17" s="275" t="s">
        <v>1439</v>
      </c>
      <c r="W17" s="275" t="s">
        <v>239</v>
      </c>
      <c r="X17" s="275">
        <f t="shared" si="3"/>
        <v>1</v>
      </c>
    </row>
    <row r="18" spans="2:24" ht="21.75" customHeight="1">
      <c r="B18" s="285">
        <v>14</v>
      </c>
      <c r="C18" s="286" t="s">
        <v>244</v>
      </c>
      <c r="D18" s="285">
        <v>14</v>
      </c>
      <c r="E18" s="275" t="s">
        <v>459</v>
      </c>
      <c r="F18" s="275">
        <v>3018</v>
      </c>
      <c r="G18" s="275" t="s">
        <v>460</v>
      </c>
      <c r="H18" s="275" t="s">
        <v>460</v>
      </c>
      <c r="I18" s="276" t="str">
        <f t="shared" ca="1" si="1"/>
        <v>OK</v>
      </c>
      <c r="J18" s="276" t="str">
        <f t="shared" si="2"/>
        <v>OK</v>
      </c>
      <c r="L18" s="275">
        <v>1002334</v>
      </c>
      <c r="M18" s="275" t="s">
        <v>461</v>
      </c>
      <c r="N18" s="275" t="s">
        <v>462</v>
      </c>
      <c r="O18" s="275" t="s">
        <v>400</v>
      </c>
      <c r="P18" s="275" t="s">
        <v>463</v>
      </c>
      <c r="R18" s="275" t="s">
        <v>462</v>
      </c>
      <c r="S18" s="275" t="s">
        <v>400</v>
      </c>
      <c r="T18" s="275" t="s">
        <v>463</v>
      </c>
      <c r="W18" s="275" t="s">
        <v>244</v>
      </c>
      <c r="X18" s="275">
        <f t="shared" si="3"/>
        <v>1</v>
      </c>
    </row>
    <row r="19" spans="2:24" ht="21.75" customHeight="1">
      <c r="B19" s="285">
        <v>15</v>
      </c>
      <c r="C19" s="286" t="s">
        <v>2083</v>
      </c>
      <c r="D19" s="285">
        <v>15</v>
      </c>
      <c r="E19" s="275" t="s">
        <v>464</v>
      </c>
      <c r="F19" s="275">
        <v>3019</v>
      </c>
      <c r="G19" s="275" t="s">
        <v>465</v>
      </c>
      <c r="H19" s="275" t="s">
        <v>465</v>
      </c>
      <c r="I19" s="276" t="str">
        <f t="shared" ca="1" si="1"/>
        <v>OK</v>
      </c>
      <c r="J19" s="276" t="str">
        <f t="shared" si="2"/>
        <v>OK</v>
      </c>
      <c r="L19" s="275">
        <v>1002467</v>
      </c>
      <c r="M19" s="275" t="s">
        <v>466</v>
      </c>
      <c r="N19" s="275" t="s">
        <v>467</v>
      </c>
      <c r="O19" s="275" t="s">
        <v>400</v>
      </c>
      <c r="P19" s="275" t="s">
        <v>468</v>
      </c>
      <c r="R19" s="275" t="s">
        <v>467</v>
      </c>
      <c r="S19" s="275" t="s">
        <v>400</v>
      </c>
      <c r="T19" s="275" t="s">
        <v>468</v>
      </c>
      <c r="W19" s="275" t="s">
        <v>1584</v>
      </c>
      <c r="X19" s="275">
        <f t="shared" si="3"/>
        <v>1</v>
      </c>
    </row>
    <row r="20" spans="2:24" ht="21.75" customHeight="1">
      <c r="B20" s="285">
        <v>16</v>
      </c>
      <c r="C20" s="286" t="s">
        <v>242</v>
      </c>
      <c r="D20" s="285">
        <v>16</v>
      </c>
      <c r="E20" s="275" t="s">
        <v>470</v>
      </c>
      <c r="F20" s="275">
        <v>3021</v>
      </c>
      <c r="G20" s="275" t="s">
        <v>471</v>
      </c>
      <c r="H20" s="275" t="s">
        <v>471</v>
      </c>
      <c r="I20" s="276" t="str">
        <f t="shared" ca="1" si="1"/>
        <v>OK</v>
      </c>
      <c r="J20" s="276" t="str">
        <f t="shared" si="2"/>
        <v>OK</v>
      </c>
      <c r="L20" s="275">
        <v>1003207</v>
      </c>
      <c r="M20" s="275" t="s">
        <v>472</v>
      </c>
      <c r="N20" s="275" t="s">
        <v>473</v>
      </c>
      <c r="O20" s="275" t="s">
        <v>400</v>
      </c>
      <c r="P20" s="275" t="s">
        <v>2289</v>
      </c>
      <c r="R20" s="275" t="s">
        <v>473</v>
      </c>
      <c r="S20" s="275" t="s">
        <v>400</v>
      </c>
      <c r="T20" s="275" t="s">
        <v>2289</v>
      </c>
      <c r="U20" s="275" t="s">
        <v>2370</v>
      </c>
      <c r="W20" s="275" t="s">
        <v>242</v>
      </c>
      <c r="X20" s="275">
        <f t="shared" si="3"/>
        <v>1</v>
      </c>
    </row>
    <row r="21" spans="2:24" ht="21.75" customHeight="1">
      <c r="B21" s="285">
        <v>17</v>
      </c>
      <c r="C21" s="286" t="s">
        <v>214</v>
      </c>
      <c r="D21" s="285">
        <v>17</v>
      </c>
      <c r="E21" s="275" t="s">
        <v>474</v>
      </c>
      <c r="F21" s="275">
        <v>3022</v>
      </c>
      <c r="G21" s="275" t="s">
        <v>475</v>
      </c>
      <c r="H21" s="275" t="s">
        <v>475</v>
      </c>
      <c r="I21" s="276" t="str">
        <f t="shared" ca="1" si="1"/>
        <v>OK</v>
      </c>
      <c r="J21" s="276" t="str">
        <f t="shared" si="2"/>
        <v>OK</v>
      </c>
      <c r="L21" s="275">
        <v>1002997</v>
      </c>
      <c r="M21" s="275" t="s">
        <v>476</v>
      </c>
      <c r="N21" s="275" t="s">
        <v>477</v>
      </c>
      <c r="O21" s="275" t="s">
        <v>400</v>
      </c>
      <c r="P21" s="275" t="s">
        <v>478</v>
      </c>
      <c r="R21" s="275" t="s">
        <v>477</v>
      </c>
      <c r="S21" s="275" t="s">
        <v>400</v>
      </c>
      <c r="T21" s="275" t="s">
        <v>478</v>
      </c>
      <c r="W21" s="275" t="s">
        <v>214</v>
      </c>
      <c r="X21" s="275">
        <f t="shared" si="3"/>
        <v>1</v>
      </c>
    </row>
    <row r="22" spans="2:24" ht="21.75" customHeight="1">
      <c r="B22" s="285">
        <v>18</v>
      </c>
      <c r="C22" s="286" t="s">
        <v>254</v>
      </c>
      <c r="D22" s="285">
        <v>18</v>
      </c>
      <c r="E22" s="275" t="s">
        <v>479</v>
      </c>
      <c r="F22" s="275">
        <v>3023</v>
      </c>
      <c r="G22" s="275" t="s">
        <v>480</v>
      </c>
      <c r="H22" s="275" t="s">
        <v>480</v>
      </c>
      <c r="I22" s="276" t="str">
        <f t="shared" ca="1" si="1"/>
        <v>OK</v>
      </c>
      <c r="J22" s="276" t="str">
        <f t="shared" si="2"/>
        <v>OK</v>
      </c>
      <c r="L22" s="275">
        <v>1003012</v>
      </c>
      <c r="M22" s="275" t="s">
        <v>481</v>
      </c>
      <c r="N22" s="275" t="s">
        <v>482</v>
      </c>
      <c r="O22" s="275" t="s">
        <v>400</v>
      </c>
      <c r="P22" s="275" t="s">
        <v>1742</v>
      </c>
      <c r="R22" s="275" t="s">
        <v>482</v>
      </c>
      <c r="S22" s="275" t="s">
        <v>400</v>
      </c>
      <c r="T22" s="275" t="s">
        <v>1742</v>
      </c>
      <c r="W22" s="275" t="s">
        <v>254</v>
      </c>
      <c r="X22" s="275">
        <f t="shared" si="3"/>
        <v>1</v>
      </c>
    </row>
    <row r="23" spans="2:24" ht="21.75" customHeight="1">
      <c r="B23" s="285">
        <v>19</v>
      </c>
      <c r="C23" s="286" t="s">
        <v>198</v>
      </c>
      <c r="D23" s="285">
        <v>19</v>
      </c>
      <c r="E23" s="275" t="s">
        <v>483</v>
      </c>
      <c r="F23" s="275">
        <v>3024</v>
      </c>
      <c r="G23" s="275" t="s">
        <v>484</v>
      </c>
      <c r="H23" s="275" t="s">
        <v>484</v>
      </c>
      <c r="I23" s="276" t="str">
        <f t="shared" ca="1" si="1"/>
        <v>OK</v>
      </c>
      <c r="J23" s="276" t="str">
        <f t="shared" si="2"/>
        <v>OK</v>
      </c>
      <c r="L23" s="275">
        <v>1017501</v>
      </c>
      <c r="M23" s="275" t="s">
        <v>485</v>
      </c>
      <c r="N23" s="275" t="s">
        <v>486</v>
      </c>
      <c r="O23" s="275" t="s">
        <v>400</v>
      </c>
      <c r="P23" s="275" t="s">
        <v>487</v>
      </c>
      <c r="R23" s="275" t="s">
        <v>486</v>
      </c>
      <c r="S23" s="275" t="s">
        <v>400</v>
      </c>
      <c r="T23" s="275" t="s">
        <v>487</v>
      </c>
      <c r="W23" s="275" t="s">
        <v>198</v>
      </c>
      <c r="X23" s="275">
        <f t="shared" si="3"/>
        <v>1</v>
      </c>
    </row>
    <row r="24" spans="2:24" ht="21.75" customHeight="1">
      <c r="B24" s="285">
        <v>20</v>
      </c>
      <c r="C24" s="286" t="s">
        <v>220</v>
      </c>
      <c r="D24" s="285">
        <v>20</v>
      </c>
      <c r="E24" s="275" t="s">
        <v>488</v>
      </c>
      <c r="F24" s="275">
        <v>3025</v>
      </c>
      <c r="G24" s="275" t="s">
        <v>489</v>
      </c>
      <c r="H24" s="275" t="s">
        <v>489</v>
      </c>
      <c r="I24" s="276" t="str">
        <f t="shared" ca="1" si="1"/>
        <v>OK</v>
      </c>
      <c r="J24" s="276" t="str">
        <f t="shared" si="2"/>
        <v>OK</v>
      </c>
      <c r="L24" s="275">
        <v>1024055</v>
      </c>
      <c r="M24" s="275" t="s">
        <v>490</v>
      </c>
      <c r="N24" s="275" t="s">
        <v>491</v>
      </c>
      <c r="O24" s="275" t="s">
        <v>400</v>
      </c>
      <c r="P24" s="275" t="s">
        <v>492</v>
      </c>
      <c r="R24" s="275" t="s">
        <v>491</v>
      </c>
      <c r="S24" s="275" t="s">
        <v>400</v>
      </c>
      <c r="T24" s="275" t="s">
        <v>492</v>
      </c>
      <c r="W24" s="275" t="s">
        <v>220</v>
      </c>
      <c r="X24" s="275">
        <f t="shared" si="3"/>
        <v>1</v>
      </c>
    </row>
    <row r="25" spans="2:24" ht="21.75" customHeight="1">
      <c r="B25" s="285">
        <v>21</v>
      </c>
      <c r="C25" s="286" t="s">
        <v>253</v>
      </c>
      <c r="D25" s="285">
        <v>21</v>
      </c>
      <c r="E25" s="275" t="s">
        <v>496</v>
      </c>
      <c r="F25" s="275">
        <v>3028</v>
      </c>
      <c r="G25" s="275" t="s">
        <v>497</v>
      </c>
      <c r="H25" s="275" t="s">
        <v>497</v>
      </c>
      <c r="I25" s="276" t="str">
        <f t="shared" ca="1" si="1"/>
        <v>OK</v>
      </c>
      <c r="J25" s="276" t="str">
        <f t="shared" si="2"/>
        <v>OK</v>
      </c>
      <c r="L25" s="275">
        <v>1031317</v>
      </c>
      <c r="M25" s="275" t="s">
        <v>498</v>
      </c>
      <c r="N25" s="275" t="s">
        <v>1751</v>
      </c>
      <c r="O25" s="275" t="s">
        <v>1747</v>
      </c>
      <c r="P25" s="275" t="s">
        <v>2305</v>
      </c>
      <c r="Q25" s="275" t="s">
        <v>63</v>
      </c>
      <c r="R25" s="275" t="s">
        <v>499</v>
      </c>
      <c r="S25" s="275" t="s">
        <v>1506</v>
      </c>
      <c r="T25" s="275" t="s">
        <v>2007</v>
      </c>
      <c r="W25" s="275" t="s">
        <v>253</v>
      </c>
      <c r="X25" s="275">
        <f t="shared" si="3"/>
        <v>1</v>
      </c>
    </row>
    <row r="26" spans="2:24" ht="21.75" customHeight="1">
      <c r="B26" s="285">
        <v>22</v>
      </c>
      <c r="C26" s="286" t="s">
        <v>2084</v>
      </c>
      <c r="D26" s="285">
        <v>22</v>
      </c>
      <c r="E26" s="275" t="s">
        <v>500</v>
      </c>
      <c r="F26" s="275">
        <v>3029</v>
      </c>
      <c r="G26" s="275" t="s">
        <v>501</v>
      </c>
      <c r="H26" s="275" t="s">
        <v>501</v>
      </c>
      <c r="I26" s="276" t="str">
        <f t="shared" ca="1" si="1"/>
        <v>OK</v>
      </c>
      <c r="J26" s="276" t="str">
        <f t="shared" si="2"/>
        <v>OK</v>
      </c>
      <c r="L26" s="275">
        <v>1034881</v>
      </c>
      <c r="M26" s="275" t="s">
        <v>502</v>
      </c>
      <c r="N26" s="275" t="s">
        <v>503</v>
      </c>
      <c r="O26" s="275" t="s">
        <v>400</v>
      </c>
      <c r="P26" s="275" t="s">
        <v>504</v>
      </c>
      <c r="R26" s="275" t="s">
        <v>503</v>
      </c>
      <c r="S26" s="275" t="s">
        <v>400</v>
      </c>
      <c r="T26" s="275" t="s">
        <v>504</v>
      </c>
      <c r="W26" s="275" t="s">
        <v>1585</v>
      </c>
      <c r="X26" s="275">
        <f t="shared" si="3"/>
        <v>1</v>
      </c>
    </row>
    <row r="27" spans="2:24" ht="21.75" customHeight="1">
      <c r="B27" s="285">
        <v>23</v>
      </c>
      <c r="C27" s="286" t="s">
        <v>2085</v>
      </c>
      <c r="D27" s="285">
        <v>23</v>
      </c>
      <c r="E27" s="275" t="s">
        <v>505</v>
      </c>
      <c r="F27" s="275">
        <v>3030</v>
      </c>
      <c r="G27" s="275" t="s">
        <v>506</v>
      </c>
      <c r="H27" s="275" t="s">
        <v>506</v>
      </c>
      <c r="I27" s="276" t="str">
        <f t="shared" ca="1" si="1"/>
        <v>OK</v>
      </c>
      <c r="J27" s="276" t="str">
        <f t="shared" si="2"/>
        <v>OK</v>
      </c>
      <c r="L27" s="275">
        <v>1034728</v>
      </c>
      <c r="M27" s="275" t="s">
        <v>507</v>
      </c>
      <c r="N27" s="275" t="s">
        <v>508</v>
      </c>
      <c r="O27" s="275" t="s">
        <v>400</v>
      </c>
      <c r="P27" s="275" t="s">
        <v>509</v>
      </c>
      <c r="R27" s="275" t="s">
        <v>508</v>
      </c>
      <c r="S27" s="275" t="s">
        <v>400</v>
      </c>
      <c r="T27" s="275" t="s">
        <v>509</v>
      </c>
      <c r="W27" s="275" t="s">
        <v>1586</v>
      </c>
      <c r="X27" s="275">
        <f t="shared" si="3"/>
        <v>1</v>
      </c>
    </row>
    <row r="28" spans="2:24" ht="21.75" customHeight="1">
      <c r="B28" s="285">
        <v>24</v>
      </c>
      <c r="C28" s="286" t="s">
        <v>2086</v>
      </c>
      <c r="D28" s="285">
        <v>24</v>
      </c>
      <c r="E28" s="275" t="s">
        <v>510</v>
      </c>
      <c r="F28" s="275">
        <v>3032</v>
      </c>
      <c r="G28" s="275" t="s">
        <v>511</v>
      </c>
      <c r="H28" s="275" t="s">
        <v>511</v>
      </c>
      <c r="I28" s="276" t="str">
        <f t="shared" ca="1" si="1"/>
        <v>OK</v>
      </c>
      <c r="J28" s="276" t="str">
        <f t="shared" si="2"/>
        <v>OK</v>
      </c>
      <c r="L28" s="275">
        <v>1041410</v>
      </c>
      <c r="M28" s="275" t="s">
        <v>512</v>
      </c>
      <c r="N28" s="275" t="s">
        <v>513</v>
      </c>
      <c r="O28" s="275" t="s">
        <v>400</v>
      </c>
      <c r="P28" s="275" t="s">
        <v>514</v>
      </c>
      <c r="R28" s="275" t="s">
        <v>513</v>
      </c>
      <c r="S28" s="275" t="s">
        <v>400</v>
      </c>
      <c r="T28" s="275" t="s">
        <v>514</v>
      </c>
      <c r="W28" s="275" t="s">
        <v>1587</v>
      </c>
      <c r="X28" s="275">
        <f t="shared" si="3"/>
        <v>1</v>
      </c>
    </row>
    <row r="29" spans="2:24" ht="21.75" customHeight="1">
      <c r="B29" s="285">
        <v>25</v>
      </c>
      <c r="C29" s="286" t="s">
        <v>2087</v>
      </c>
      <c r="D29" s="285">
        <v>25</v>
      </c>
      <c r="E29" s="275" t="s">
        <v>515</v>
      </c>
      <c r="F29" s="275">
        <v>3033</v>
      </c>
      <c r="G29" s="275" t="s">
        <v>516</v>
      </c>
      <c r="H29" s="275" t="s">
        <v>516</v>
      </c>
      <c r="I29" s="276" t="str">
        <f t="shared" ca="1" si="1"/>
        <v>OK</v>
      </c>
      <c r="J29" s="276" t="str">
        <f t="shared" si="2"/>
        <v>OK</v>
      </c>
      <c r="L29" s="275">
        <v>1041450</v>
      </c>
      <c r="M29" s="275" t="s">
        <v>1727</v>
      </c>
      <c r="N29" s="275" t="s">
        <v>517</v>
      </c>
      <c r="O29" s="275" t="s">
        <v>400</v>
      </c>
      <c r="P29" s="275" t="s">
        <v>518</v>
      </c>
      <c r="R29" s="275" t="s">
        <v>517</v>
      </c>
      <c r="S29" s="275" t="s">
        <v>400</v>
      </c>
      <c r="T29" s="275" t="s">
        <v>518</v>
      </c>
      <c r="W29" s="275" t="s">
        <v>1588</v>
      </c>
      <c r="X29" s="275">
        <f t="shared" si="3"/>
        <v>1</v>
      </c>
    </row>
    <row r="30" spans="2:24" ht="21.75" customHeight="1">
      <c r="B30" s="285">
        <v>26</v>
      </c>
      <c r="C30" s="286" t="s">
        <v>2088</v>
      </c>
      <c r="D30" s="285">
        <v>26</v>
      </c>
      <c r="E30" s="275" t="s">
        <v>519</v>
      </c>
      <c r="F30" s="275">
        <v>1210543</v>
      </c>
      <c r="G30" s="275" t="s">
        <v>520</v>
      </c>
      <c r="H30" s="275" t="s">
        <v>520</v>
      </c>
      <c r="I30" s="276" t="str">
        <f t="shared" ca="1" si="1"/>
        <v>OK</v>
      </c>
      <c r="J30" s="276" t="str">
        <f t="shared" si="2"/>
        <v>OK</v>
      </c>
      <c r="L30" s="275">
        <v>1064081</v>
      </c>
      <c r="M30" s="275" t="s">
        <v>1728</v>
      </c>
      <c r="N30" s="275" t="s">
        <v>521</v>
      </c>
      <c r="O30" s="275" t="s">
        <v>522</v>
      </c>
      <c r="P30" s="275" t="s">
        <v>463</v>
      </c>
      <c r="R30" s="275" t="s">
        <v>521</v>
      </c>
      <c r="S30" s="275" t="s">
        <v>522</v>
      </c>
      <c r="T30" s="275" t="s">
        <v>463</v>
      </c>
      <c r="W30" s="275" t="s">
        <v>1589</v>
      </c>
      <c r="X30" s="275">
        <f t="shared" si="3"/>
        <v>1</v>
      </c>
    </row>
    <row r="31" spans="2:24" ht="21.75" customHeight="1">
      <c r="B31" s="285">
        <v>27</v>
      </c>
      <c r="C31" s="286" t="s">
        <v>2089</v>
      </c>
      <c r="D31" s="285">
        <v>27</v>
      </c>
      <c r="E31" s="275" t="s">
        <v>523</v>
      </c>
      <c r="F31" s="275">
        <v>3037</v>
      </c>
      <c r="G31" s="275" t="s">
        <v>524</v>
      </c>
      <c r="H31" s="275" t="s">
        <v>524</v>
      </c>
      <c r="I31" s="276" t="str">
        <f t="shared" ca="1" si="1"/>
        <v>OK</v>
      </c>
      <c r="J31" s="276" t="str">
        <f t="shared" si="2"/>
        <v>OK</v>
      </c>
      <c r="L31" s="275">
        <v>1048447</v>
      </c>
      <c r="M31" s="275" t="s">
        <v>472</v>
      </c>
      <c r="N31" s="275" t="s">
        <v>525</v>
      </c>
      <c r="O31" s="275" t="s">
        <v>400</v>
      </c>
      <c r="P31" s="275" t="s">
        <v>2289</v>
      </c>
      <c r="R31" s="275" t="s">
        <v>525</v>
      </c>
      <c r="S31" s="275" t="s">
        <v>400</v>
      </c>
      <c r="T31" s="275" t="s">
        <v>2289</v>
      </c>
      <c r="W31" s="275" t="s">
        <v>1590</v>
      </c>
      <c r="X31" s="275">
        <f t="shared" si="3"/>
        <v>1</v>
      </c>
    </row>
    <row r="32" spans="2:24" ht="21.75" customHeight="1">
      <c r="B32" s="285">
        <v>28</v>
      </c>
      <c r="C32" s="286" t="s">
        <v>1979</v>
      </c>
      <c r="D32" s="285">
        <v>28</v>
      </c>
      <c r="E32" s="275" t="s">
        <v>526</v>
      </c>
      <c r="F32" s="275">
        <v>3038</v>
      </c>
      <c r="G32" s="275" t="s">
        <v>2378</v>
      </c>
      <c r="H32" s="275" t="s">
        <v>527</v>
      </c>
      <c r="I32" s="276" t="str">
        <f t="shared" ca="1" si="1"/>
        <v>OK</v>
      </c>
      <c r="J32" s="276" t="str">
        <f t="shared" si="2"/>
        <v>OK</v>
      </c>
      <c r="L32" s="275">
        <v>1047647</v>
      </c>
      <c r="M32" s="275" t="s">
        <v>528</v>
      </c>
      <c r="N32" s="275" t="s">
        <v>529</v>
      </c>
      <c r="O32" s="275" t="s">
        <v>530</v>
      </c>
      <c r="P32" s="275" t="s">
        <v>531</v>
      </c>
      <c r="R32" s="275" t="s">
        <v>529</v>
      </c>
      <c r="S32" s="275" t="s">
        <v>530</v>
      </c>
      <c r="T32" s="275" t="s">
        <v>531</v>
      </c>
      <c r="W32" s="275" t="s">
        <v>1824</v>
      </c>
      <c r="X32" s="275">
        <f t="shared" si="3"/>
        <v>1</v>
      </c>
    </row>
    <row r="33" spans="2:24" ht="21.75" customHeight="1">
      <c r="B33" s="285">
        <v>29</v>
      </c>
      <c r="C33" s="286" t="s">
        <v>2090</v>
      </c>
      <c r="D33" s="285">
        <v>29</v>
      </c>
      <c r="E33" s="275" t="s">
        <v>532</v>
      </c>
      <c r="F33" s="275">
        <v>3039</v>
      </c>
      <c r="G33" s="275" t="s">
        <v>533</v>
      </c>
      <c r="H33" s="275" t="s">
        <v>533</v>
      </c>
      <c r="I33" s="276" t="str">
        <f t="shared" ca="1" si="1"/>
        <v>OK</v>
      </c>
      <c r="J33" s="276" t="str">
        <f t="shared" si="2"/>
        <v>OK</v>
      </c>
      <c r="L33" s="275">
        <v>1047653</v>
      </c>
      <c r="M33" s="275" t="s">
        <v>1508</v>
      </c>
      <c r="N33" s="275" t="s">
        <v>534</v>
      </c>
      <c r="O33" s="275" t="s">
        <v>535</v>
      </c>
      <c r="P33" s="275" t="s">
        <v>536</v>
      </c>
      <c r="R33" s="275" t="s">
        <v>534</v>
      </c>
      <c r="S33" s="275" t="s">
        <v>535</v>
      </c>
      <c r="T33" s="275" t="s">
        <v>536</v>
      </c>
      <c r="W33" s="275" t="s">
        <v>1591</v>
      </c>
      <c r="X33" s="275">
        <f t="shared" si="3"/>
        <v>1</v>
      </c>
    </row>
    <row r="34" spans="2:24" ht="21.75" customHeight="1">
      <c r="B34" s="285">
        <v>30</v>
      </c>
      <c r="C34" s="286" t="s">
        <v>2091</v>
      </c>
      <c r="D34" s="285">
        <v>30</v>
      </c>
      <c r="E34" s="275" t="s">
        <v>537</v>
      </c>
      <c r="F34" s="275">
        <v>3040</v>
      </c>
      <c r="G34" s="275" t="s">
        <v>538</v>
      </c>
      <c r="H34" s="275" t="s">
        <v>538</v>
      </c>
      <c r="I34" s="276" t="str">
        <f t="shared" ca="1" si="1"/>
        <v>OK</v>
      </c>
      <c r="J34" s="276" t="str">
        <f t="shared" si="2"/>
        <v>OK</v>
      </c>
      <c r="L34" s="275">
        <v>1047672</v>
      </c>
      <c r="M34" s="275" t="s">
        <v>1509</v>
      </c>
      <c r="N34" s="275" t="s">
        <v>2290</v>
      </c>
      <c r="O34" s="275" t="s">
        <v>530</v>
      </c>
      <c r="P34" s="275" t="s">
        <v>1510</v>
      </c>
      <c r="R34" s="275" t="s">
        <v>2290</v>
      </c>
      <c r="S34" s="275" t="s">
        <v>530</v>
      </c>
      <c r="T34" s="275" t="s">
        <v>1510</v>
      </c>
      <c r="W34" s="275" t="s">
        <v>1592</v>
      </c>
      <c r="X34" s="275">
        <f t="shared" si="3"/>
        <v>1</v>
      </c>
    </row>
    <row r="35" spans="2:24" ht="21.75" customHeight="1">
      <c r="B35" s="285">
        <v>31</v>
      </c>
      <c r="C35" s="286" t="s">
        <v>2092</v>
      </c>
      <c r="D35" s="285">
        <v>31</v>
      </c>
      <c r="E35" s="275" t="s">
        <v>539</v>
      </c>
      <c r="F35" s="275">
        <v>3041</v>
      </c>
      <c r="G35" s="275" t="s">
        <v>540</v>
      </c>
      <c r="H35" s="275" t="s">
        <v>540</v>
      </c>
      <c r="I35" s="276" t="str">
        <f t="shared" ca="1" si="1"/>
        <v>OK</v>
      </c>
      <c r="J35" s="276" t="str">
        <f t="shared" si="2"/>
        <v>OK</v>
      </c>
      <c r="L35" s="275">
        <v>1050138</v>
      </c>
      <c r="M35" s="275" t="s">
        <v>541</v>
      </c>
      <c r="N35" s="275" t="s">
        <v>542</v>
      </c>
      <c r="O35" s="275" t="s">
        <v>400</v>
      </c>
      <c r="P35" s="275" t="s">
        <v>543</v>
      </c>
      <c r="R35" s="275" t="s">
        <v>542</v>
      </c>
      <c r="S35" s="275" t="s">
        <v>400</v>
      </c>
      <c r="T35" s="275" t="s">
        <v>543</v>
      </c>
      <c r="W35" s="275" t="s">
        <v>1593</v>
      </c>
      <c r="X35" s="275">
        <f t="shared" si="3"/>
        <v>1</v>
      </c>
    </row>
    <row r="36" spans="2:24" ht="21.75" customHeight="1">
      <c r="B36" s="285">
        <v>32</v>
      </c>
      <c r="C36" s="287" t="s">
        <v>2093</v>
      </c>
      <c r="D36" s="285">
        <v>32</v>
      </c>
      <c r="E36" s="275" t="s">
        <v>544</v>
      </c>
      <c r="F36" s="275">
        <v>3042</v>
      </c>
      <c r="G36" s="275" t="s">
        <v>545</v>
      </c>
      <c r="H36" s="275" t="s">
        <v>545</v>
      </c>
      <c r="I36" s="276" t="str">
        <f t="shared" ca="1" si="1"/>
        <v>OK</v>
      </c>
      <c r="J36" s="276" t="str">
        <f t="shared" si="2"/>
        <v>OK</v>
      </c>
      <c r="L36" s="275">
        <v>1050139</v>
      </c>
      <c r="M36" s="275" t="s">
        <v>546</v>
      </c>
      <c r="N36" s="275" t="s">
        <v>547</v>
      </c>
      <c r="O36" s="275" t="s">
        <v>400</v>
      </c>
      <c r="P36" s="275" t="s">
        <v>548</v>
      </c>
      <c r="R36" s="275" t="s">
        <v>547</v>
      </c>
      <c r="S36" s="275" t="s">
        <v>400</v>
      </c>
      <c r="T36" s="275" t="s">
        <v>548</v>
      </c>
      <c r="W36" s="275" t="s">
        <v>1594</v>
      </c>
      <c r="X36" s="275">
        <f t="shared" si="3"/>
        <v>1</v>
      </c>
    </row>
    <row r="37" spans="2:24" ht="21.75" customHeight="1">
      <c r="B37" s="285">
        <v>33</v>
      </c>
      <c r="C37" s="286" t="s">
        <v>2094</v>
      </c>
      <c r="D37" s="285">
        <v>33</v>
      </c>
      <c r="E37" s="275" t="s">
        <v>549</v>
      </c>
      <c r="F37" s="275">
        <v>3043</v>
      </c>
      <c r="G37" s="275" t="s">
        <v>550</v>
      </c>
      <c r="H37" s="275" t="s">
        <v>550</v>
      </c>
      <c r="I37" s="276" t="str">
        <f t="shared" ca="1" si="1"/>
        <v>OK</v>
      </c>
      <c r="J37" s="276" t="str">
        <f t="shared" si="2"/>
        <v>OK</v>
      </c>
      <c r="L37" s="275">
        <v>1050133</v>
      </c>
      <c r="M37" s="275" t="s">
        <v>551</v>
      </c>
      <c r="N37" s="275" t="s">
        <v>552</v>
      </c>
      <c r="O37" s="275" t="s">
        <v>530</v>
      </c>
      <c r="P37" s="275" t="s">
        <v>1893</v>
      </c>
      <c r="R37" s="275" t="s">
        <v>552</v>
      </c>
      <c r="S37" s="275" t="s">
        <v>530</v>
      </c>
      <c r="T37" s="275" t="s">
        <v>1893</v>
      </c>
      <c r="W37" s="275" t="s">
        <v>1595</v>
      </c>
      <c r="X37" s="275">
        <f t="shared" si="3"/>
        <v>1</v>
      </c>
    </row>
    <row r="38" spans="2:24" ht="21.75" customHeight="1">
      <c r="B38" s="285">
        <v>34</v>
      </c>
      <c r="C38" s="286" t="s">
        <v>2095</v>
      </c>
      <c r="D38" s="285">
        <v>34</v>
      </c>
      <c r="E38" s="275" t="s">
        <v>553</v>
      </c>
      <c r="F38" s="275">
        <v>3044</v>
      </c>
      <c r="G38" s="275" t="s">
        <v>554</v>
      </c>
      <c r="H38" s="275" t="s">
        <v>554</v>
      </c>
      <c r="I38" s="276" t="str">
        <f t="shared" ca="1" si="1"/>
        <v>OK</v>
      </c>
      <c r="J38" s="276" t="str">
        <f t="shared" si="2"/>
        <v>OK</v>
      </c>
      <c r="L38" s="275">
        <v>1048990</v>
      </c>
      <c r="M38" s="275" t="s">
        <v>555</v>
      </c>
      <c r="N38" s="275" t="s">
        <v>556</v>
      </c>
      <c r="O38" s="275" t="s">
        <v>400</v>
      </c>
      <c r="P38" s="275" t="s">
        <v>557</v>
      </c>
      <c r="R38" s="275" t="s">
        <v>556</v>
      </c>
      <c r="S38" s="275" t="s">
        <v>400</v>
      </c>
      <c r="T38" s="275" t="s">
        <v>557</v>
      </c>
      <c r="W38" s="275" t="s">
        <v>1596</v>
      </c>
      <c r="X38" s="275">
        <f t="shared" si="3"/>
        <v>1</v>
      </c>
    </row>
    <row r="39" spans="2:24" ht="21.75" customHeight="1">
      <c r="B39" s="285">
        <v>35</v>
      </c>
      <c r="C39" s="286" t="s">
        <v>2096</v>
      </c>
      <c r="D39" s="285">
        <v>35</v>
      </c>
      <c r="E39" s="275" t="s">
        <v>558</v>
      </c>
      <c r="F39" s="275">
        <v>3045</v>
      </c>
      <c r="G39" s="275" t="s">
        <v>559</v>
      </c>
      <c r="H39" s="275" t="s">
        <v>559</v>
      </c>
      <c r="I39" s="276" t="str">
        <f t="shared" ca="1" si="1"/>
        <v>OK</v>
      </c>
      <c r="J39" s="276" t="str">
        <f t="shared" si="2"/>
        <v>OK</v>
      </c>
      <c r="L39" s="275">
        <v>1050134</v>
      </c>
      <c r="M39" s="275" t="s">
        <v>498</v>
      </c>
      <c r="N39" s="275" t="s">
        <v>1751</v>
      </c>
      <c r="O39" s="275" t="s">
        <v>1747</v>
      </c>
      <c r="P39" s="275" t="s">
        <v>2306</v>
      </c>
      <c r="Q39" s="275" t="s">
        <v>63</v>
      </c>
      <c r="R39" s="275" t="s">
        <v>560</v>
      </c>
      <c r="S39" s="275" t="s">
        <v>1506</v>
      </c>
      <c r="T39" s="275" t="s">
        <v>1511</v>
      </c>
      <c r="W39" s="275" t="s">
        <v>1597</v>
      </c>
      <c r="X39" s="275">
        <f t="shared" si="3"/>
        <v>1</v>
      </c>
    </row>
    <row r="40" spans="2:24" ht="21.75" customHeight="1">
      <c r="B40" s="285">
        <v>36</v>
      </c>
      <c r="C40" s="286" t="s">
        <v>2097</v>
      </c>
      <c r="D40" s="285">
        <v>36</v>
      </c>
      <c r="E40" s="275" t="s">
        <v>561</v>
      </c>
      <c r="F40" s="275">
        <v>3046</v>
      </c>
      <c r="G40" s="275" t="s">
        <v>562</v>
      </c>
      <c r="H40" s="275" t="s">
        <v>562</v>
      </c>
      <c r="I40" s="276" t="str">
        <f t="shared" ca="1" si="1"/>
        <v>OK</v>
      </c>
      <c r="J40" s="276" t="str">
        <f t="shared" si="2"/>
        <v>OK</v>
      </c>
      <c r="L40" s="275">
        <v>1050140</v>
      </c>
      <c r="M40" s="275" t="s">
        <v>563</v>
      </c>
      <c r="N40" s="275" t="s">
        <v>564</v>
      </c>
      <c r="O40" s="275" t="s">
        <v>530</v>
      </c>
      <c r="P40" s="275" t="s">
        <v>2008</v>
      </c>
      <c r="R40" s="275" t="s">
        <v>564</v>
      </c>
      <c r="S40" s="275" t="s">
        <v>530</v>
      </c>
      <c r="T40" s="275" t="s">
        <v>2008</v>
      </c>
      <c r="W40" s="275" t="s">
        <v>1598</v>
      </c>
      <c r="X40" s="275">
        <f t="shared" si="3"/>
        <v>1</v>
      </c>
    </row>
    <row r="41" spans="2:24" ht="21.75" customHeight="1">
      <c r="B41" s="285">
        <v>37</v>
      </c>
      <c r="C41" s="286" t="s">
        <v>1313</v>
      </c>
      <c r="D41" s="285">
        <v>37</v>
      </c>
      <c r="E41" s="275" t="s">
        <v>565</v>
      </c>
      <c r="F41" s="275">
        <v>3047</v>
      </c>
      <c r="G41" s="275" t="s">
        <v>566</v>
      </c>
      <c r="H41" s="275" t="s">
        <v>566</v>
      </c>
      <c r="I41" s="276" t="str">
        <f t="shared" ca="1" si="1"/>
        <v>OK</v>
      </c>
      <c r="J41" s="276" t="str">
        <f t="shared" si="2"/>
        <v>OK</v>
      </c>
      <c r="L41" s="275">
        <v>1054641</v>
      </c>
      <c r="M41" s="275" t="s">
        <v>1867</v>
      </c>
      <c r="N41" s="275" t="s">
        <v>1440</v>
      </c>
      <c r="O41" s="275" t="s">
        <v>530</v>
      </c>
      <c r="P41" s="275" t="s">
        <v>1894</v>
      </c>
      <c r="R41" s="275" t="s">
        <v>1440</v>
      </c>
      <c r="S41" s="275" t="s">
        <v>530</v>
      </c>
      <c r="T41" s="275" t="s">
        <v>1894</v>
      </c>
      <c r="W41" s="275" t="s">
        <v>1313</v>
      </c>
      <c r="X41" s="275">
        <f t="shared" si="3"/>
        <v>1</v>
      </c>
    </row>
    <row r="42" spans="2:24" ht="21.75" customHeight="1">
      <c r="B42" s="285">
        <v>38</v>
      </c>
      <c r="C42" s="286" t="s">
        <v>2098</v>
      </c>
      <c r="D42" s="285">
        <v>38</v>
      </c>
      <c r="E42" s="275" t="s">
        <v>567</v>
      </c>
      <c r="F42" s="275">
        <v>3048</v>
      </c>
      <c r="G42" s="275" t="s">
        <v>568</v>
      </c>
      <c r="H42" s="275" t="s">
        <v>568</v>
      </c>
      <c r="I42" s="276" t="str">
        <f t="shared" ca="1" si="1"/>
        <v>OK</v>
      </c>
      <c r="J42" s="276" t="str">
        <f t="shared" si="2"/>
        <v>OK</v>
      </c>
      <c r="L42" s="275">
        <v>1051634</v>
      </c>
      <c r="M42" s="275" t="s">
        <v>569</v>
      </c>
      <c r="N42" s="275" t="s">
        <v>1810</v>
      </c>
      <c r="O42" s="275" t="s">
        <v>400</v>
      </c>
      <c r="P42" s="275" t="s">
        <v>570</v>
      </c>
      <c r="R42" s="275" t="s">
        <v>1810</v>
      </c>
      <c r="S42" s="275" t="s">
        <v>400</v>
      </c>
      <c r="T42" s="275" t="s">
        <v>570</v>
      </c>
      <c r="W42" s="275" t="s">
        <v>1599</v>
      </c>
      <c r="X42" s="275">
        <f t="shared" si="3"/>
        <v>1</v>
      </c>
    </row>
    <row r="43" spans="2:24" ht="21.75" customHeight="1">
      <c r="B43" s="285">
        <v>39</v>
      </c>
      <c r="C43" s="286" t="s">
        <v>2099</v>
      </c>
      <c r="D43" s="285">
        <v>39</v>
      </c>
      <c r="E43" s="275" t="s">
        <v>571</v>
      </c>
      <c r="F43" s="275">
        <v>3049</v>
      </c>
      <c r="G43" s="275" t="s">
        <v>572</v>
      </c>
      <c r="H43" s="275" t="s">
        <v>572</v>
      </c>
      <c r="I43" s="276" t="str">
        <f t="shared" ca="1" si="1"/>
        <v>OK</v>
      </c>
      <c r="J43" s="276" t="str">
        <f t="shared" si="2"/>
        <v>OK</v>
      </c>
      <c r="L43" s="275">
        <v>1051899</v>
      </c>
      <c r="M43" s="275" t="s">
        <v>407</v>
      </c>
      <c r="N43" s="275" t="s">
        <v>1750</v>
      </c>
      <c r="O43" s="275" t="s">
        <v>1747</v>
      </c>
      <c r="P43" s="275" t="s">
        <v>1749</v>
      </c>
      <c r="Q43" s="275" t="s">
        <v>63</v>
      </c>
      <c r="R43" s="275" t="s">
        <v>573</v>
      </c>
      <c r="S43" s="275" t="s">
        <v>1506</v>
      </c>
      <c r="T43" s="275" t="s">
        <v>1209</v>
      </c>
      <c r="W43" s="275" t="s">
        <v>1600</v>
      </c>
      <c r="X43" s="275">
        <f t="shared" si="3"/>
        <v>1</v>
      </c>
    </row>
    <row r="44" spans="2:24" ht="21.75" customHeight="1">
      <c r="B44" s="285">
        <v>40</v>
      </c>
      <c r="C44" s="286" t="s">
        <v>2100</v>
      </c>
      <c r="D44" s="285">
        <v>40</v>
      </c>
      <c r="E44" s="275" t="s">
        <v>574</v>
      </c>
      <c r="F44" s="275">
        <v>3051</v>
      </c>
      <c r="G44" s="275" t="s">
        <v>575</v>
      </c>
      <c r="H44" s="275" t="s">
        <v>575</v>
      </c>
      <c r="I44" s="276" t="str">
        <f t="shared" ca="1" si="1"/>
        <v>OK</v>
      </c>
      <c r="J44" s="276" t="str">
        <f t="shared" si="2"/>
        <v>OK</v>
      </c>
      <c r="L44" s="275">
        <v>1054106</v>
      </c>
      <c r="M44" s="275" t="s">
        <v>1512</v>
      </c>
      <c r="N44" s="275" t="s">
        <v>1752</v>
      </c>
      <c r="O44" s="275" t="s">
        <v>1747</v>
      </c>
      <c r="P44" s="275" t="s">
        <v>2307</v>
      </c>
      <c r="Q44" s="275" t="s">
        <v>63</v>
      </c>
      <c r="R44" s="275" t="s">
        <v>576</v>
      </c>
      <c r="S44" s="275" t="s">
        <v>1506</v>
      </c>
      <c r="T44" s="275" t="s">
        <v>1513</v>
      </c>
      <c r="W44" s="275" t="s">
        <v>1601</v>
      </c>
      <c r="X44" s="275">
        <f t="shared" si="3"/>
        <v>1</v>
      </c>
    </row>
    <row r="45" spans="2:24" ht="21.75" customHeight="1">
      <c r="B45" s="285">
        <v>41</v>
      </c>
      <c r="C45" s="286" t="s">
        <v>2372</v>
      </c>
      <c r="D45" s="285">
        <v>41</v>
      </c>
      <c r="E45" s="275" t="s">
        <v>577</v>
      </c>
      <c r="F45" s="275">
        <v>3052</v>
      </c>
      <c r="G45" s="275" t="s">
        <v>578</v>
      </c>
      <c r="H45" s="275" t="s">
        <v>2373</v>
      </c>
      <c r="I45" s="276" t="str">
        <f t="shared" ca="1" si="1"/>
        <v>OK</v>
      </c>
      <c r="J45" s="276" t="str">
        <f t="shared" si="2"/>
        <v>OK</v>
      </c>
      <c r="L45" s="275">
        <v>1054641</v>
      </c>
      <c r="M45" s="275" t="s">
        <v>1867</v>
      </c>
      <c r="N45" s="275" t="s">
        <v>1440</v>
      </c>
      <c r="O45" s="275" t="s">
        <v>530</v>
      </c>
      <c r="P45" s="275" t="s">
        <v>1894</v>
      </c>
      <c r="R45" s="275" t="s">
        <v>1440</v>
      </c>
      <c r="S45" s="275" t="s">
        <v>530</v>
      </c>
      <c r="T45" s="275" t="s">
        <v>1894</v>
      </c>
      <c r="W45" s="275" t="s">
        <v>1315</v>
      </c>
      <c r="X45" s="275">
        <f t="shared" si="3"/>
        <v>1</v>
      </c>
    </row>
    <row r="46" spans="2:24" ht="21.75" customHeight="1">
      <c r="B46" s="285">
        <v>42</v>
      </c>
      <c r="C46" s="286" t="s">
        <v>2101</v>
      </c>
      <c r="D46" s="285">
        <v>42</v>
      </c>
      <c r="E46" s="275" t="s">
        <v>579</v>
      </c>
      <c r="F46" s="275">
        <v>3054</v>
      </c>
      <c r="G46" s="275" t="s">
        <v>580</v>
      </c>
      <c r="H46" s="275" t="s">
        <v>580</v>
      </c>
      <c r="I46" s="276" t="str">
        <f t="shared" ca="1" si="1"/>
        <v>OK</v>
      </c>
      <c r="J46" s="276" t="str">
        <f t="shared" si="2"/>
        <v>OK</v>
      </c>
      <c r="L46" s="275">
        <v>1052981</v>
      </c>
      <c r="M46" s="275" t="s">
        <v>1514</v>
      </c>
      <c r="N46" s="275" t="s">
        <v>581</v>
      </c>
      <c r="O46" s="275" t="s">
        <v>530</v>
      </c>
      <c r="P46" s="275" t="s">
        <v>1441</v>
      </c>
      <c r="R46" s="275" t="s">
        <v>581</v>
      </c>
      <c r="S46" s="275" t="s">
        <v>530</v>
      </c>
      <c r="T46" s="275" t="s">
        <v>1441</v>
      </c>
      <c r="U46" s="275" t="s">
        <v>2371</v>
      </c>
      <c r="W46" s="275" t="s">
        <v>1715</v>
      </c>
      <c r="X46" s="275">
        <f t="shared" si="3"/>
        <v>1</v>
      </c>
    </row>
    <row r="47" spans="2:24" ht="21.75" customHeight="1">
      <c r="B47" s="285">
        <v>43</v>
      </c>
      <c r="C47" s="286" t="s">
        <v>2102</v>
      </c>
      <c r="D47" s="285">
        <v>43</v>
      </c>
      <c r="E47" s="275" t="s">
        <v>582</v>
      </c>
      <c r="F47" s="275">
        <v>3055</v>
      </c>
      <c r="G47" s="275" t="s">
        <v>583</v>
      </c>
      <c r="H47" s="275" t="s">
        <v>583</v>
      </c>
      <c r="I47" s="276" t="str">
        <f t="shared" ca="1" si="1"/>
        <v>OK</v>
      </c>
      <c r="J47" s="276" t="str">
        <f t="shared" si="2"/>
        <v>OK</v>
      </c>
      <c r="L47" s="275">
        <v>1053355</v>
      </c>
      <c r="M47" s="275" t="s">
        <v>551</v>
      </c>
      <c r="N47" s="275" t="s">
        <v>552</v>
      </c>
      <c r="O47" s="275" t="s">
        <v>530</v>
      </c>
      <c r="P47" s="275" t="s">
        <v>1893</v>
      </c>
      <c r="R47" s="275" t="s">
        <v>552</v>
      </c>
      <c r="S47" s="275" t="s">
        <v>530</v>
      </c>
      <c r="T47" s="275" t="s">
        <v>1893</v>
      </c>
      <c r="W47" s="275" t="s">
        <v>1602</v>
      </c>
      <c r="X47" s="275">
        <f t="shared" si="3"/>
        <v>1</v>
      </c>
    </row>
    <row r="48" spans="2:24" ht="21.75" customHeight="1">
      <c r="B48" s="285">
        <v>44</v>
      </c>
      <c r="C48" s="286" t="s">
        <v>2103</v>
      </c>
      <c r="D48" s="285">
        <v>44</v>
      </c>
      <c r="E48" s="275" t="s">
        <v>584</v>
      </c>
      <c r="F48" s="275">
        <v>3056</v>
      </c>
      <c r="G48" s="275" t="s">
        <v>585</v>
      </c>
      <c r="H48" s="275" t="s">
        <v>585</v>
      </c>
      <c r="I48" s="276" t="str">
        <f t="shared" ca="1" si="1"/>
        <v>OK</v>
      </c>
      <c r="J48" s="276" t="str">
        <f t="shared" si="2"/>
        <v>OK</v>
      </c>
      <c r="L48" s="275">
        <v>1052720</v>
      </c>
      <c r="M48" s="275" t="s">
        <v>586</v>
      </c>
      <c r="N48" s="275" t="s">
        <v>1753</v>
      </c>
      <c r="O48" s="275" t="s">
        <v>1747</v>
      </c>
      <c r="P48" s="275" t="s">
        <v>2308</v>
      </c>
      <c r="Q48" s="275" t="s">
        <v>63</v>
      </c>
      <c r="R48" s="275" t="s">
        <v>1737</v>
      </c>
      <c r="S48" s="275" t="s">
        <v>1506</v>
      </c>
      <c r="T48" s="275" t="s">
        <v>1743</v>
      </c>
      <c r="W48" s="275" t="s">
        <v>1603</v>
      </c>
      <c r="X48" s="275">
        <f t="shared" si="3"/>
        <v>1</v>
      </c>
    </row>
    <row r="49" spans="2:24" ht="21.75" customHeight="1">
      <c r="B49" s="285">
        <v>45</v>
      </c>
      <c r="C49" s="286" t="s">
        <v>2104</v>
      </c>
      <c r="D49" s="285">
        <v>45</v>
      </c>
      <c r="E49" s="275" t="s">
        <v>587</v>
      </c>
      <c r="F49" s="275">
        <v>3058</v>
      </c>
      <c r="G49" s="275" t="s">
        <v>588</v>
      </c>
      <c r="H49" s="275" t="s">
        <v>588</v>
      </c>
      <c r="I49" s="276" t="str">
        <f t="shared" ca="1" si="1"/>
        <v>OK</v>
      </c>
      <c r="J49" s="276" t="str">
        <f t="shared" si="2"/>
        <v>OK</v>
      </c>
      <c r="L49" s="275">
        <v>1055123</v>
      </c>
      <c r="M49" s="275" t="s">
        <v>1515</v>
      </c>
      <c r="N49" s="275" t="s">
        <v>1882</v>
      </c>
      <c r="O49" s="275" t="s">
        <v>535</v>
      </c>
      <c r="P49" s="275" t="s">
        <v>1895</v>
      </c>
      <c r="R49" s="275" t="s">
        <v>1882</v>
      </c>
      <c r="S49" s="275" t="s">
        <v>535</v>
      </c>
      <c r="T49" s="275" t="s">
        <v>1895</v>
      </c>
      <c r="W49" s="275" t="s">
        <v>1604</v>
      </c>
      <c r="X49" s="275">
        <f t="shared" si="3"/>
        <v>1</v>
      </c>
    </row>
    <row r="50" spans="2:24" ht="21.75" customHeight="1">
      <c r="B50" s="285">
        <v>46</v>
      </c>
      <c r="C50" s="286" t="s">
        <v>248</v>
      </c>
      <c r="D50" s="285">
        <v>46</v>
      </c>
      <c r="E50" s="275" t="s">
        <v>589</v>
      </c>
      <c r="F50" s="275">
        <v>3059</v>
      </c>
      <c r="G50" s="275" t="s">
        <v>590</v>
      </c>
      <c r="H50" s="275" t="s">
        <v>590</v>
      </c>
      <c r="I50" s="276" t="str">
        <f t="shared" ca="1" si="1"/>
        <v>OK</v>
      </c>
      <c r="J50" s="276" t="str">
        <f t="shared" si="2"/>
        <v>OK</v>
      </c>
      <c r="L50" s="275">
        <v>1053585</v>
      </c>
      <c r="M50" s="275" t="s">
        <v>1729</v>
      </c>
      <c r="N50" s="275" t="s">
        <v>591</v>
      </c>
      <c r="O50" s="275" t="s">
        <v>400</v>
      </c>
      <c r="P50" s="275" t="s">
        <v>592</v>
      </c>
      <c r="R50" s="275" t="s">
        <v>591</v>
      </c>
      <c r="S50" s="275" t="s">
        <v>400</v>
      </c>
      <c r="T50" s="275" t="s">
        <v>592</v>
      </c>
      <c r="W50" s="275" t="s">
        <v>248</v>
      </c>
      <c r="X50" s="275">
        <f t="shared" si="3"/>
        <v>1</v>
      </c>
    </row>
    <row r="51" spans="2:24" ht="21.75" customHeight="1">
      <c r="B51" s="285">
        <v>47</v>
      </c>
      <c r="C51" s="286" t="s">
        <v>1485</v>
      </c>
      <c r="D51" s="285">
        <v>47</v>
      </c>
      <c r="E51" s="275" t="s">
        <v>593</v>
      </c>
      <c r="F51" s="275">
        <v>3060</v>
      </c>
      <c r="G51" s="275" t="s">
        <v>594</v>
      </c>
      <c r="H51" s="275" t="s">
        <v>594</v>
      </c>
      <c r="I51" s="276" t="str">
        <f t="shared" ca="1" si="1"/>
        <v>OK</v>
      </c>
      <c r="J51" s="276" t="str">
        <f t="shared" si="2"/>
        <v>OK</v>
      </c>
      <c r="L51" s="275">
        <v>1055175</v>
      </c>
      <c r="M51" s="275" t="s">
        <v>1514</v>
      </c>
      <c r="N51" s="275" t="s">
        <v>581</v>
      </c>
      <c r="O51" s="275" t="s">
        <v>530</v>
      </c>
      <c r="P51" s="275" t="s">
        <v>1441</v>
      </c>
      <c r="R51" s="275" t="s">
        <v>581</v>
      </c>
      <c r="S51" s="275" t="s">
        <v>530</v>
      </c>
      <c r="T51" s="275" t="s">
        <v>1441</v>
      </c>
      <c r="W51" s="275" t="s">
        <v>1485</v>
      </c>
      <c r="X51" s="275">
        <f t="shared" si="3"/>
        <v>1</v>
      </c>
    </row>
    <row r="52" spans="2:24" ht="21.75" customHeight="1">
      <c r="B52" s="285">
        <v>48</v>
      </c>
      <c r="C52" s="286" t="s">
        <v>595</v>
      </c>
      <c r="D52" s="285">
        <v>48</v>
      </c>
      <c r="E52" s="275" t="s">
        <v>596</v>
      </c>
      <c r="F52" s="275">
        <v>3061</v>
      </c>
      <c r="G52" s="275" t="s">
        <v>2105</v>
      </c>
      <c r="H52" s="275" t="s">
        <v>2105</v>
      </c>
      <c r="I52" s="276" t="str">
        <f t="shared" ca="1" si="1"/>
        <v>OK</v>
      </c>
      <c r="J52" s="276" t="str">
        <f t="shared" si="2"/>
        <v>OK</v>
      </c>
      <c r="L52" s="275">
        <v>1053646</v>
      </c>
      <c r="M52" s="275" t="s">
        <v>597</v>
      </c>
      <c r="N52" s="275" t="s">
        <v>598</v>
      </c>
      <c r="O52" s="275" t="s">
        <v>400</v>
      </c>
      <c r="P52" s="275" t="s">
        <v>599</v>
      </c>
      <c r="R52" s="275" t="s">
        <v>598</v>
      </c>
      <c r="S52" s="275" t="s">
        <v>400</v>
      </c>
      <c r="T52" s="275" t="s">
        <v>599</v>
      </c>
      <c r="W52" s="275" t="s">
        <v>595</v>
      </c>
      <c r="X52" s="275">
        <f t="shared" si="3"/>
        <v>1</v>
      </c>
    </row>
    <row r="53" spans="2:24" ht="21.75" customHeight="1">
      <c r="B53" s="285">
        <v>49</v>
      </c>
      <c r="C53" s="286" t="s">
        <v>2067</v>
      </c>
      <c r="D53" s="285">
        <v>49</v>
      </c>
      <c r="E53" s="275" t="s">
        <v>600</v>
      </c>
      <c r="F53" s="275">
        <v>3062</v>
      </c>
      <c r="G53" s="275" t="s">
        <v>601</v>
      </c>
      <c r="H53" s="275" t="s">
        <v>601</v>
      </c>
      <c r="I53" s="276" t="str">
        <f t="shared" ca="1" si="1"/>
        <v>OK</v>
      </c>
      <c r="J53" s="276" t="str">
        <f t="shared" si="2"/>
        <v>OK</v>
      </c>
      <c r="L53" s="275">
        <v>1055122</v>
      </c>
      <c r="M53" s="275" t="s">
        <v>1516</v>
      </c>
      <c r="N53" s="275" t="s">
        <v>1517</v>
      </c>
      <c r="O53" s="275" t="s">
        <v>530</v>
      </c>
      <c r="P53" s="275" t="s">
        <v>2009</v>
      </c>
      <c r="R53" s="275" t="s">
        <v>1517</v>
      </c>
      <c r="S53" s="275" t="s">
        <v>530</v>
      </c>
      <c r="T53" s="275" t="s">
        <v>2009</v>
      </c>
      <c r="W53" s="275" t="s">
        <v>2067</v>
      </c>
      <c r="X53" s="275">
        <f t="shared" si="3"/>
        <v>1</v>
      </c>
    </row>
    <row r="54" spans="2:24" ht="21.75" customHeight="1">
      <c r="B54" s="285">
        <v>50</v>
      </c>
      <c r="C54" s="286" t="s">
        <v>602</v>
      </c>
      <c r="D54" s="285">
        <v>50</v>
      </c>
      <c r="E54" s="275" t="s">
        <v>603</v>
      </c>
      <c r="F54" s="275">
        <v>3063</v>
      </c>
      <c r="G54" s="275" t="s">
        <v>604</v>
      </c>
      <c r="H54" s="275" t="s">
        <v>604</v>
      </c>
      <c r="I54" s="276" t="str">
        <f t="shared" ca="1" si="1"/>
        <v>OK</v>
      </c>
      <c r="J54" s="276" t="str">
        <f t="shared" si="2"/>
        <v>OK</v>
      </c>
      <c r="L54" s="275">
        <v>1055131</v>
      </c>
      <c r="M54" s="275" t="s">
        <v>498</v>
      </c>
      <c r="N54" s="275" t="s">
        <v>1751</v>
      </c>
      <c r="O54" s="275" t="s">
        <v>1747</v>
      </c>
      <c r="P54" s="275" t="s">
        <v>2309</v>
      </c>
      <c r="Q54" s="275" t="s">
        <v>63</v>
      </c>
      <c r="R54" s="275" t="s">
        <v>605</v>
      </c>
      <c r="S54" s="275" t="s">
        <v>1506</v>
      </c>
      <c r="T54" s="275" t="s">
        <v>1518</v>
      </c>
      <c r="W54" s="275" t="s">
        <v>602</v>
      </c>
      <c r="X54" s="275">
        <f t="shared" si="3"/>
        <v>1</v>
      </c>
    </row>
    <row r="55" spans="2:24" ht="21.75" customHeight="1">
      <c r="B55" s="285">
        <v>51</v>
      </c>
      <c r="C55" s="286" t="s">
        <v>606</v>
      </c>
      <c r="D55" s="285">
        <v>51</v>
      </c>
      <c r="E55" s="275" t="s">
        <v>607</v>
      </c>
      <c r="F55" s="275">
        <v>3064</v>
      </c>
      <c r="G55" s="275" t="s">
        <v>608</v>
      </c>
      <c r="H55" s="275" t="s">
        <v>608</v>
      </c>
      <c r="I55" s="276" t="str">
        <f t="shared" ca="1" si="1"/>
        <v>OK</v>
      </c>
      <c r="J55" s="276" t="str">
        <f t="shared" si="2"/>
        <v>OK</v>
      </c>
      <c r="L55" s="275">
        <v>1055105</v>
      </c>
      <c r="M55" s="275" t="s">
        <v>609</v>
      </c>
      <c r="N55" s="275" t="s">
        <v>610</v>
      </c>
      <c r="O55" s="275" t="s">
        <v>400</v>
      </c>
      <c r="P55" s="275" t="s">
        <v>611</v>
      </c>
      <c r="R55" s="275" t="s">
        <v>610</v>
      </c>
      <c r="S55" s="275" t="s">
        <v>400</v>
      </c>
      <c r="T55" s="275" t="s">
        <v>611</v>
      </c>
      <c r="W55" s="275" t="s">
        <v>606</v>
      </c>
      <c r="X55" s="275">
        <f t="shared" si="3"/>
        <v>1</v>
      </c>
    </row>
    <row r="56" spans="2:24" ht="21.75" customHeight="1">
      <c r="B56" s="285">
        <v>52</v>
      </c>
      <c r="C56" s="286" t="s">
        <v>612</v>
      </c>
      <c r="D56" s="285">
        <v>52</v>
      </c>
      <c r="E56" s="275" t="s">
        <v>613</v>
      </c>
      <c r="F56" s="275">
        <v>3065</v>
      </c>
      <c r="G56" s="275" t="s">
        <v>614</v>
      </c>
      <c r="H56" s="275" t="s">
        <v>614</v>
      </c>
      <c r="I56" s="276" t="str">
        <f t="shared" ca="1" si="1"/>
        <v>OK</v>
      </c>
      <c r="J56" s="276" t="str">
        <f t="shared" si="2"/>
        <v>OK</v>
      </c>
      <c r="L56" s="275">
        <v>1054572</v>
      </c>
      <c r="M56" s="275" t="s">
        <v>1519</v>
      </c>
      <c r="N56" s="275" t="s">
        <v>1754</v>
      </c>
      <c r="O56" s="275" t="s">
        <v>2310</v>
      </c>
      <c r="P56" s="275" t="s">
        <v>2311</v>
      </c>
      <c r="Q56" s="275" t="s">
        <v>63</v>
      </c>
      <c r="R56" s="275" t="s">
        <v>615</v>
      </c>
      <c r="S56" s="275" t="s">
        <v>1520</v>
      </c>
      <c r="T56" s="275" t="s">
        <v>1521</v>
      </c>
      <c r="W56" s="275" t="s">
        <v>612</v>
      </c>
      <c r="X56" s="275">
        <f t="shared" si="3"/>
        <v>1</v>
      </c>
    </row>
    <row r="57" spans="2:24" ht="21.75" customHeight="1">
      <c r="B57" s="285">
        <v>53</v>
      </c>
      <c r="C57" s="286" t="s">
        <v>616</v>
      </c>
      <c r="D57" s="285">
        <v>53</v>
      </c>
      <c r="E57" s="275" t="s">
        <v>617</v>
      </c>
      <c r="F57" s="275">
        <v>3066</v>
      </c>
      <c r="G57" s="275" t="s">
        <v>618</v>
      </c>
      <c r="H57" s="275" t="s">
        <v>618</v>
      </c>
      <c r="I57" s="276" t="str">
        <f t="shared" ca="1" si="1"/>
        <v>OK</v>
      </c>
      <c r="J57" s="276" t="str">
        <f t="shared" si="2"/>
        <v>OK</v>
      </c>
      <c r="L57" s="275">
        <v>1057808</v>
      </c>
      <c r="M57" s="275" t="s">
        <v>1522</v>
      </c>
      <c r="N57" s="275" t="s">
        <v>619</v>
      </c>
      <c r="O57" s="275" t="s">
        <v>530</v>
      </c>
      <c r="P57" s="275" t="s">
        <v>620</v>
      </c>
      <c r="R57" s="275" t="s">
        <v>619</v>
      </c>
      <c r="S57" s="275" t="s">
        <v>530</v>
      </c>
      <c r="T57" s="275" t="s">
        <v>620</v>
      </c>
      <c r="W57" s="275" t="s">
        <v>616</v>
      </c>
      <c r="X57" s="275">
        <f t="shared" si="3"/>
        <v>1</v>
      </c>
    </row>
    <row r="58" spans="2:24" ht="21.75" customHeight="1">
      <c r="B58" s="285">
        <v>54</v>
      </c>
      <c r="C58" s="286" t="s">
        <v>317</v>
      </c>
      <c r="D58" s="285">
        <v>54</v>
      </c>
      <c r="E58" s="275" t="s">
        <v>621</v>
      </c>
      <c r="F58" s="275">
        <v>3067</v>
      </c>
      <c r="G58" s="275" t="s">
        <v>622</v>
      </c>
      <c r="H58" s="275" t="s">
        <v>622</v>
      </c>
      <c r="I58" s="276" t="str">
        <f t="shared" ca="1" si="1"/>
        <v>OK</v>
      </c>
      <c r="J58" s="276" t="str">
        <f t="shared" si="2"/>
        <v>OK</v>
      </c>
      <c r="L58" s="275">
        <v>1056375</v>
      </c>
      <c r="M58" s="275" t="s">
        <v>1868</v>
      </c>
      <c r="N58" s="275" t="s">
        <v>1821</v>
      </c>
      <c r="O58" s="275" t="s">
        <v>530</v>
      </c>
      <c r="P58" s="275" t="s">
        <v>623</v>
      </c>
      <c r="R58" s="275" t="s">
        <v>1821</v>
      </c>
      <c r="S58" s="275" t="s">
        <v>530</v>
      </c>
      <c r="T58" s="275" t="s">
        <v>623</v>
      </c>
      <c r="W58" s="275" t="s">
        <v>317</v>
      </c>
      <c r="X58" s="275">
        <f t="shared" si="3"/>
        <v>1</v>
      </c>
    </row>
    <row r="59" spans="2:24" ht="21.75" customHeight="1">
      <c r="B59" s="285">
        <v>55</v>
      </c>
      <c r="C59" s="286" t="s">
        <v>624</v>
      </c>
      <c r="D59" s="285">
        <v>55</v>
      </c>
      <c r="E59" s="275" t="s">
        <v>625</v>
      </c>
      <c r="F59" s="275">
        <v>3068</v>
      </c>
      <c r="G59" s="275" t="s">
        <v>626</v>
      </c>
      <c r="H59" s="275" t="s">
        <v>626</v>
      </c>
      <c r="I59" s="276" t="str">
        <f t="shared" ca="1" si="1"/>
        <v>OK</v>
      </c>
      <c r="J59" s="276" t="str">
        <f t="shared" si="2"/>
        <v>OK</v>
      </c>
      <c r="L59" s="275">
        <v>1057770</v>
      </c>
      <c r="M59" s="275" t="s">
        <v>551</v>
      </c>
      <c r="N59" s="275" t="s">
        <v>552</v>
      </c>
      <c r="O59" s="275" t="s">
        <v>530</v>
      </c>
      <c r="P59" s="275" t="s">
        <v>1893</v>
      </c>
      <c r="R59" s="275" t="s">
        <v>552</v>
      </c>
      <c r="S59" s="275" t="s">
        <v>530</v>
      </c>
      <c r="T59" s="275" t="s">
        <v>1893</v>
      </c>
      <c r="W59" s="275" t="s">
        <v>624</v>
      </c>
      <c r="X59" s="275">
        <f t="shared" si="3"/>
        <v>1</v>
      </c>
    </row>
    <row r="60" spans="2:24" ht="21.75" customHeight="1">
      <c r="B60" s="285">
        <v>56</v>
      </c>
      <c r="C60" s="286" t="s">
        <v>627</v>
      </c>
      <c r="D60" s="285">
        <v>56</v>
      </c>
      <c r="E60" s="275" t="s">
        <v>628</v>
      </c>
      <c r="F60" s="275">
        <v>3069</v>
      </c>
      <c r="G60" s="275" t="s">
        <v>629</v>
      </c>
      <c r="H60" s="275" t="s">
        <v>629</v>
      </c>
      <c r="I60" s="276" t="str">
        <f t="shared" ca="1" si="1"/>
        <v>OK</v>
      </c>
      <c r="J60" s="276" t="str">
        <f t="shared" si="2"/>
        <v>OK</v>
      </c>
      <c r="L60" s="275">
        <v>1057809</v>
      </c>
      <c r="M60" s="275" t="s">
        <v>1523</v>
      </c>
      <c r="N60" s="275" t="s">
        <v>630</v>
      </c>
      <c r="O60" s="275" t="s">
        <v>400</v>
      </c>
      <c r="P60" s="275" t="s">
        <v>631</v>
      </c>
      <c r="R60" s="275" t="s">
        <v>630</v>
      </c>
      <c r="S60" s="275" t="s">
        <v>400</v>
      </c>
      <c r="T60" s="275" t="s">
        <v>631</v>
      </c>
      <c r="W60" s="275" t="s">
        <v>627</v>
      </c>
      <c r="X60" s="275">
        <f t="shared" si="3"/>
        <v>1</v>
      </c>
    </row>
    <row r="61" spans="2:24" ht="21.75" customHeight="1">
      <c r="B61" s="285">
        <v>57</v>
      </c>
      <c r="C61" s="286" t="s">
        <v>632</v>
      </c>
      <c r="D61" s="285">
        <v>57</v>
      </c>
      <c r="E61" s="275" t="s">
        <v>633</v>
      </c>
      <c r="F61" s="275">
        <v>3070</v>
      </c>
      <c r="G61" s="275" t="s">
        <v>634</v>
      </c>
      <c r="H61" s="275" t="s">
        <v>634</v>
      </c>
      <c r="I61" s="276" t="str">
        <f t="shared" ca="1" si="1"/>
        <v>OK</v>
      </c>
      <c r="J61" s="276" t="str">
        <f t="shared" si="2"/>
        <v>OK</v>
      </c>
      <c r="L61" s="275">
        <v>1080184</v>
      </c>
      <c r="M61" s="275" t="s">
        <v>2291</v>
      </c>
      <c r="N61" s="275" t="s">
        <v>2012</v>
      </c>
      <c r="O61" s="275" t="s">
        <v>530</v>
      </c>
      <c r="P61" s="275" t="s">
        <v>886</v>
      </c>
      <c r="R61" s="275" t="s">
        <v>2012</v>
      </c>
      <c r="S61" s="275" t="s">
        <v>530</v>
      </c>
      <c r="T61" s="275" t="s">
        <v>886</v>
      </c>
      <c r="W61" s="275" t="s">
        <v>632</v>
      </c>
      <c r="X61" s="275">
        <f t="shared" si="3"/>
        <v>1</v>
      </c>
    </row>
    <row r="62" spans="2:24" ht="21.75" customHeight="1">
      <c r="B62" s="285">
        <v>58</v>
      </c>
      <c r="C62" s="286" t="s">
        <v>635</v>
      </c>
      <c r="D62" s="285">
        <v>58</v>
      </c>
      <c r="E62" s="275" t="s">
        <v>636</v>
      </c>
      <c r="F62" s="275">
        <v>3071</v>
      </c>
      <c r="G62" s="275" t="s">
        <v>637</v>
      </c>
      <c r="H62" s="275" t="s">
        <v>637</v>
      </c>
      <c r="I62" s="276" t="str">
        <f t="shared" ca="1" si="1"/>
        <v>OK</v>
      </c>
      <c r="J62" s="276" t="str">
        <f t="shared" si="2"/>
        <v>OK</v>
      </c>
      <c r="L62" s="275">
        <v>1060106</v>
      </c>
      <c r="M62" s="275" t="s">
        <v>638</v>
      </c>
      <c r="N62" s="275" t="s">
        <v>639</v>
      </c>
      <c r="O62" s="275" t="s">
        <v>400</v>
      </c>
      <c r="P62" s="275" t="s">
        <v>640</v>
      </c>
      <c r="R62" s="275" t="s">
        <v>639</v>
      </c>
      <c r="S62" s="275" t="s">
        <v>400</v>
      </c>
      <c r="T62" s="275" t="s">
        <v>640</v>
      </c>
      <c r="W62" s="275" t="s">
        <v>635</v>
      </c>
      <c r="X62" s="275">
        <f t="shared" si="3"/>
        <v>1</v>
      </c>
    </row>
    <row r="63" spans="2:24" ht="21.75" customHeight="1">
      <c r="B63" s="285">
        <v>59</v>
      </c>
      <c r="C63" s="286" t="s">
        <v>1716</v>
      </c>
      <c r="D63" s="285">
        <v>59</v>
      </c>
      <c r="E63" s="275" t="s">
        <v>641</v>
      </c>
      <c r="F63" s="275">
        <v>1210012</v>
      </c>
      <c r="G63" s="275" t="s">
        <v>642</v>
      </c>
      <c r="H63" s="275" t="s">
        <v>642</v>
      </c>
      <c r="I63" s="276" t="str">
        <f t="shared" ca="1" si="1"/>
        <v>OK</v>
      </c>
      <c r="J63" s="276" t="str">
        <f t="shared" si="2"/>
        <v>OK</v>
      </c>
      <c r="L63" s="275">
        <v>1060100</v>
      </c>
      <c r="M63" s="275" t="s">
        <v>1514</v>
      </c>
      <c r="N63" s="275" t="s">
        <v>581</v>
      </c>
      <c r="O63" s="275" t="s">
        <v>530</v>
      </c>
      <c r="P63" s="275" t="s">
        <v>1441</v>
      </c>
      <c r="R63" s="275" t="s">
        <v>581</v>
      </c>
      <c r="S63" s="275" t="s">
        <v>530</v>
      </c>
      <c r="T63" s="275" t="s">
        <v>1441</v>
      </c>
      <c r="W63" s="275" t="s">
        <v>1716</v>
      </c>
      <c r="X63" s="275">
        <f t="shared" si="3"/>
        <v>1</v>
      </c>
    </row>
    <row r="64" spans="2:24" ht="21.75" customHeight="1">
      <c r="B64" s="285">
        <v>60</v>
      </c>
      <c r="C64" s="286" t="s">
        <v>643</v>
      </c>
      <c r="D64" s="285">
        <v>60</v>
      </c>
      <c r="E64" s="275" t="s">
        <v>644</v>
      </c>
      <c r="F64" s="275">
        <v>1210013</v>
      </c>
      <c r="G64" s="275" t="s">
        <v>645</v>
      </c>
      <c r="H64" s="275" t="s">
        <v>645</v>
      </c>
      <c r="I64" s="276" t="str">
        <f t="shared" ca="1" si="1"/>
        <v>OK</v>
      </c>
      <c r="J64" s="276" t="str">
        <f t="shared" si="2"/>
        <v>OK</v>
      </c>
      <c r="L64" s="275">
        <v>1059375</v>
      </c>
      <c r="M64" s="275" t="s">
        <v>638</v>
      </c>
      <c r="N64" s="275" t="s">
        <v>639</v>
      </c>
      <c r="O64" s="275" t="s">
        <v>400</v>
      </c>
      <c r="P64" s="275" t="s">
        <v>640</v>
      </c>
      <c r="R64" s="275" t="s">
        <v>639</v>
      </c>
      <c r="S64" s="275" t="s">
        <v>400</v>
      </c>
      <c r="T64" s="275" t="s">
        <v>640</v>
      </c>
      <c r="W64" s="275" t="s">
        <v>643</v>
      </c>
      <c r="X64" s="275">
        <f t="shared" si="3"/>
        <v>1</v>
      </c>
    </row>
    <row r="65" spans="2:24" ht="21.75" customHeight="1">
      <c r="B65" s="285">
        <v>61</v>
      </c>
      <c r="C65" s="286" t="s">
        <v>2106</v>
      </c>
      <c r="D65" s="285">
        <v>61</v>
      </c>
      <c r="E65" s="275" t="s">
        <v>646</v>
      </c>
      <c r="F65" s="275">
        <v>1210014</v>
      </c>
      <c r="G65" s="275" t="s">
        <v>647</v>
      </c>
      <c r="H65" s="275" t="s">
        <v>647</v>
      </c>
      <c r="I65" s="276" t="str">
        <f t="shared" ca="1" si="1"/>
        <v>OK</v>
      </c>
      <c r="J65" s="276" t="str">
        <f t="shared" si="2"/>
        <v>OK</v>
      </c>
      <c r="L65" s="275">
        <v>1059626</v>
      </c>
      <c r="M65" s="275" t="s">
        <v>1524</v>
      </c>
      <c r="N65" s="275" t="s">
        <v>648</v>
      </c>
      <c r="O65" s="275" t="s">
        <v>400</v>
      </c>
      <c r="P65" s="275" t="s">
        <v>649</v>
      </c>
      <c r="R65" s="275" t="s">
        <v>648</v>
      </c>
      <c r="S65" s="275" t="s">
        <v>400</v>
      </c>
      <c r="T65" s="275" t="s">
        <v>649</v>
      </c>
      <c r="W65" s="275" t="s">
        <v>1605</v>
      </c>
      <c r="X65" s="275">
        <f t="shared" si="3"/>
        <v>1</v>
      </c>
    </row>
    <row r="66" spans="2:24" ht="21.75" customHeight="1">
      <c r="B66" s="285">
        <v>62</v>
      </c>
      <c r="C66" s="286" t="s">
        <v>650</v>
      </c>
      <c r="D66" s="285">
        <v>62</v>
      </c>
      <c r="E66" s="275" t="s">
        <v>651</v>
      </c>
      <c r="F66" s="275">
        <v>1210015</v>
      </c>
      <c r="G66" s="275" t="s">
        <v>652</v>
      </c>
      <c r="H66" s="275" t="s">
        <v>652</v>
      </c>
      <c r="I66" s="276" t="str">
        <f t="shared" ca="1" si="1"/>
        <v>OK</v>
      </c>
      <c r="J66" s="276" t="str">
        <f t="shared" si="2"/>
        <v>OK</v>
      </c>
      <c r="L66" s="275">
        <v>1060118</v>
      </c>
      <c r="M66" s="275" t="s">
        <v>1525</v>
      </c>
      <c r="N66" s="275" t="s">
        <v>1738</v>
      </c>
      <c r="O66" s="275" t="s">
        <v>530</v>
      </c>
      <c r="P66" s="275" t="s">
        <v>653</v>
      </c>
      <c r="R66" s="275" t="s">
        <v>1738</v>
      </c>
      <c r="S66" s="275" t="s">
        <v>530</v>
      </c>
      <c r="T66" s="275" t="s">
        <v>653</v>
      </c>
      <c r="W66" s="275" t="s">
        <v>650</v>
      </c>
      <c r="X66" s="275">
        <f t="shared" si="3"/>
        <v>1</v>
      </c>
    </row>
    <row r="67" spans="2:24" ht="21.75" customHeight="1">
      <c r="B67" s="285">
        <v>63</v>
      </c>
      <c r="C67" s="286" t="s">
        <v>654</v>
      </c>
      <c r="D67" s="285">
        <v>63</v>
      </c>
      <c r="E67" s="275" t="s">
        <v>655</v>
      </c>
      <c r="F67" s="275">
        <v>1210016</v>
      </c>
      <c r="G67" s="275" t="s">
        <v>656</v>
      </c>
      <c r="H67" s="275" t="s">
        <v>656</v>
      </c>
      <c r="I67" s="276" t="str">
        <f t="shared" ca="1" si="1"/>
        <v>OK</v>
      </c>
      <c r="J67" s="276" t="str">
        <f t="shared" si="2"/>
        <v>OK</v>
      </c>
      <c r="L67" s="275">
        <v>1060185</v>
      </c>
      <c r="M67" s="275" t="s">
        <v>657</v>
      </c>
      <c r="N67" s="275" t="s">
        <v>1883</v>
      </c>
      <c r="O67" s="275" t="s">
        <v>400</v>
      </c>
      <c r="P67" s="275" t="s">
        <v>1442</v>
      </c>
      <c r="R67" s="275" t="s">
        <v>1883</v>
      </c>
      <c r="S67" s="275" t="s">
        <v>400</v>
      </c>
      <c r="T67" s="275" t="s">
        <v>1442</v>
      </c>
      <c r="W67" s="275" t="s">
        <v>654</v>
      </c>
      <c r="X67" s="275">
        <f t="shared" si="3"/>
        <v>1</v>
      </c>
    </row>
    <row r="68" spans="2:24" ht="21.75" customHeight="1">
      <c r="B68" s="285">
        <v>64</v>
      </c>
      <c r="C68" s="286" t="s">
        <v>277</v>
      </c>
      <c r="D68" s="285">
        <v>64</v>
      </c>
      <c r="E68" s="275" t="s">
        <v>658</v>
      </c>
      <c r="F68" s="275">
        <v>1210017</v>
      </c>
      <c r="G68" s="275" t="s">
        <v>659</v>
      </c>
      <c r="H68" s="275" t="s">
        <v>659</v>
      </c>
      <c r="I68" s="276" t="str">
        <f t="shared" ca="1" si="1"/>
        <v>OK</v>
      </c>
      <c r="J68" s="276" t="str">
        <f t="shared" si="2"/>
        <v>OK</v>
      </c>
      <c r="L68" s="275">
        <v>1059151</v>
      </c>
      <c r="M68" s="275" t="s">
        <v>660</v>
      </c>
      <c r="N68" s="275" t="s">
        <v>661</v>
      </c>
      <c r="O68" s="275" t="s">
        <v>400</v>
      </c>
      <c r="P68" s="275" t="s">
        <v>662</v>
      </c>
      <c r="R68" s="275" t="s">
        <v>661</v>
      </c>
      <c r="S68" s="275" t="s">
        <v>400</v>
      </c>
      <c r="T68" s="275" t="s">
        <v>662</v>
      </c>
      <c r="W68" s="275" t="s">
        <v>277</v>
      </c>
      <c r="X68" s="275">
        <f t="shared" si="3"/>
        <v>1</v>
      </c>
    </row>
    <row r="69" spans="2:24" ht="21.75" customHeight="1">
      <c r="B69" s="285">
        <v>65</v>
      </c>
      <c r="C69" s="286" t="s">
        <v>2107</v>
      </c>
      <c r="D69" s="285">
        <v>65</v>
      </c>
      <c r="E69" s="275" t="s">
        <v>663</v>
      </c>
      <c r="F69" s="275">
        <v>1210018</v>
      </c>
      <c r="G69" s="275" t="s">
        <v>664</v>
      </c>
      <c r="H69" s="275" t="s">
        <v>664</v>
      </c>
      <c r="I69" s="276" t="str">
        <f t="shared" ref="I69:I132" ca="1" si="4">IF(COUNTIF($G$5:$G$352,G69)=1,"OK","重複あり！")</f>
        <v>OK</v>
      </c>
      <c r="J69" s="276" t="str">
        <f t="shared" si="2"/>
        <v>OK</v>
      </c>
      <c r="L69" s="275">
        <v>1059288</v>
      </c>
      <c r="M69" s="275" t="s">
        <v>1868</v>
      </c>
      <c r="N69" s="275" t="s">
        <v>1884</v>
      </c>
      <c r="O69" s="275" t="s">
        <v>530</v>
      </c>
      <c r="P69" s="275" t="s">
        <v>2292</v>
      </c>
      <c r="R69" s="275" t="s">
        <v>1884</v>
      </c>
      <c r="S69" s="275" t="s">
        <v>530</v>
      </c>
      <c r="T69" s="275" t="s">
        <v>2292</v>
      </c>
      <c r="W69" s="275" t="s">
        <v>1606</v>
      </c>
      <c r="X69" s="275">
        <f t="shared" si="3"/>
        <v>1</v>
      </c>
    </row>
    <row r="70" spans="2:24" ht="21.75" customHeight="1">
      <c r="B70" s="285">
        <v>66</v>
      </c>
      <c r="C70" s="286" t="s">
        <v>2108</v>
      </c>
      <c r="D70" s="285">
        <v>66</v>
      </c>
      <c r="E70" s="275" t="s">
        <v>665</v>
      </c>
      <c r="F70" s="275">
        <v>1210019</v>
      </c>
      <c r="G70" s="275" t="s">
        <v>666</v>
      </c>
      <c r="H70" s="275" t="s">
        <v>666</v>
      </c>
      <c r="I70" s="276" t="str">
        <f t="shared" ca="1" si="4"/>
        <v>OK</v>
      </c>
      <c r="J70" s="276" t="str">
        <f t="shared" ref="J70:J133" si="5">IF(EXACT(G70,H70),"OK","変更あり！")</f>
        <v>OK</v>
      </c>
      <c r="L70" s="275">
        <v>1053771</v>
      </c>
      <c r="M70" s="275" t="s">
        <v>1526</v>
      </c>
      <c r="N70" s="275" t="s">
        <v>667</v>
      </c>
      <c r="O70" s="275" t="s">
        <v>530</v>
      </c>
      <c r="P70" s="275" t="s">
        <v>668</v>
      </c>
      <c r="R70" s="275" t="s">
        <v>667</v>
      </c>
      <c r="S70" s="275" t="s">
        <v>530</v>
      </c>
      <c r="T70" s="275" t="s">
        <v>668</v>
      </c>
      <c r="W70" s="275" t="s">
        <v>1717</v>
      </c>
      <c r="X70" s="275">
        <f t="shared" ref="X70:X133" si="6">IF(W70=C70,1,2)</f>
        <v>1</v>
      </c>
    </row>
    <row r="71" spans="2:24" ht="21.75" customHeight="1">
      <c r="B71" s="285">
        <v>67</v>
      </c>
      <c r="C71" s="286" t="s">
        <v>2109</v>
      </c>
      <c r="D71" s="285">
        <v>67</v>
      </c>
      <c r="E71" s="275" t="s">
        <v>669</v>
      </c>
      <c r="F71" s="275">
        <v>1210020</v>
      </c>
      <c r="G71" s="275" t="s">
        <v>670</v>
      </c>
      <c r="H71" s="275" t="s">
        <v>670</v>
      </c>
      <c r="I71" s="276" t="str">
        <f t="shared" ca="1" si="4"/>
        <v>OK</v>
      </c>
      <c r="J71" s="276" t="str">
        <f t="shared" si="5"/>
        <v>OK</v>
      </c>
      <c r="L71" s="275">
        <v>1060131</v>
      </c>
      <c r="M71" s="275" t="s">
        <v>671</v>
      </c>
      <c r="N71" s="275" t="s">
        <v>672</v>
      </c>
      <c r="O71" s="275" t="s">
        <v>400</v>
      </c>
      <c r="P71" s="275" t="s">
        <v>1744</v>
      </c>
      <c r="R71" s="275" t="s">
        <v>672</v>
      </c>
      <c r="S71" s="275" t="s">
        <v>400</v>
      </c>
      <c r="T71" s="275" t="s">
        <v>1744</v>
      </c>
      <c r="W71" s="275" t="s">
        <v>1607</v>
      </c>
      <c r="X71" s="275">
        <f t="shared" si="6"/>
        <v>1</v>
      </c>
    </row>
    <row r="72" spans="2:24" ht="21.75" customHeight="1">
      <c r="B72" s="285">
        <v>68</v>
      </c>
      <c r="C72" s="286" t="s">
        <v>2110</v>
      </c>
      <c r="D72" s="285">
        <v>68</v>
      </c>
      <c r="E72" s="275" t="s">
        <v>673</v>
      </c>
      <c r="F72" s="275">
        <v>1210021</v>
      </c>
      <c r="G72" s="275" t="s">
        <v>674</v>
      </c>
      <c r="H72" s="275" t="s">
        <v>674</v>
      </c>
      <c r="I72" s="276" t="str">
        <f t="shared" ca="1" si="4"/>
        <v>OK</v>
      </c>
      <c r="J72" s="276" t="str">
        <f t="shared" si="5"/>
        <v>OK</v>
      </c>
      <c r="L72" s="275">
        <v>1058141</v>
      </c>
      <c r="M72" s="275" t="s">
        <v>1730</v>
      </c>
      <c r="N72" s="275" t="s">
        <v>675</v>
      </c>
      <c r="O72" s="275" t="s">
        <v>676</v>
      </c>
      <c r="P72" s="275" t="s">
        <v>677</v>
      </c>
      <c r="R72" s="275" t="s">
        <v>675</v>
      </c>
      <c r="S72" s="275" t="s">
        <v>676</v>
      </c>
      <c r="T72" s="275" t="s">
        <v>677</v>
      </c>
      <c r="W72" s="275" t="s">
        <v>1608</v>
      </c>
      <c r="X72" s="275">
        <f t="shared" si="6"/>
        <v>1</v>
      </c>
    </row>
    <row r="73" spans="2:24" ht="21.75" customHeight="1">
      <c r="B73" s="285">
        <v>69</v>
      </c>
      <c r="C73" s="286" t="s">
        <v>2111</v>
      </c>
      <c r="D73" s="285">
        <v>69</v>
      </c>
      <c r="E73" s="275" t="s">
        <v>678</v>
      </c>
      <c r="F73" s="275">
        <v>1210022</v>
      </c>
      <c r="G73" s="275" t="s">
        <v>679</v>
      </c>
      <c r="H73" s="275" t="s">
        <v>679</v>
      </c>
      <c r="I73" s="276" t="str">
        <f t="shared" ca="1" si="4"/>
        <v>OK</v>
      </c>
      <c r="J73" s="276" t="str">
        <f t="shared" si="5"/>
        <v>OK</v>
      </c>
      <c r="L73" s="275">
        <v>1060099</v>
      </c>
      <c r="M73" s="275" t="s">
        <v>680</v>
      </c>
      <c r="N73" s="275" t="s">
        <v>1662</v>
      </c>
      <c r="O73" s="275" t="s">
        <v>530</v>
      </c>
      <c r="P73" s="275" t="s">
        <v>1663</v>
      </c>
      <c r="R73" s="275" t="s">
        <v>1662</v>
      </c>
      <c r="S73" s="275" t="s">
        <v>530</v>
      </c>
      <c r="T73" s="275" t="s">
        <v>1663</v>
      </c>
      <c r="W73" s="275" t="s">
        <v>1609</v>
      </c>
      <c r="X73" s="275">
        <f t="shared" si="6"/>
        <v>1</v>
      </c>
    </row>
    <row r="74" spans="2:24" ht="21.75" customHeight="1">
      <c r="B74" s="285">
        <v>70</v>
      </c>
      <c r="C74" s="286" t="s">
        <v>2112</v>
      </c>
      <c r="D74" s="285">
        <v>70</v>
      </c>
      <c r="E74" s="275" t="s">
        <v>681</v>
      </c>
      <c r="F74" s="275">
        <v>1210031</v>
      </c>
      <c r="G74" s="275" t="s">
        <v>682</v>
      </c>
      <c r="H74" s="275" t="s">
        <v>682</v>
      </c>
      <c r="I74" s="276" t="str">
        <f t="shared" ca="1" si="4"/>
        <v>OK</v>
      </c>
      <c r="J74" s="276" t="str">
        <f t="shared" si="5"/>
        <v>OK</v>
      </c>
      <c r="L74" s="275">
        <v>1060115</v>
      </c>
      <c r="M74" s="275" t="s">
        <v>466</v>
      </c>
      <c r="N74" s="275" t="s">
        <v>467</v>
      </c>
      <c r="O74" s="275" t="s">
        <v>400</v>
      </c>
      <c r="P74" s="275" t="s">
        <v>468</v>
      </c>
      <c r="R74" s="275" t="s">
        <v>467</v>
      </c>
      <c r="S74" s="275" t="s">
        <v>400</v>
      </c>
      <c r="T74" s="275" t="s">
        <v>468</v>
      </c>
      <c r="W74" s="275" t="s">
        <v>1610</v>
      </c>
      <c r="X74" s="275">
        <f t="shared" si="6"/>
        <v>1</v>
      </c>
    </row>
    <row r="75" spans="2:24" ht="21.75" customHeight="1">
      <c r="B75" s="285">
        <v>71</v>
      </c>
      <c r="C75" s="286" t="s">
        <v>1985</v>
      </c>
      <c r="D75" s="285">
        <v>71</v>
      </c>
      <c r="E75" s="275" t="s">
        <v>683</v>
      </c>
      <c r="F75" s="275">
        <v>1210035</v>
      </c>
      <c r="G75" s="275" t="s">
        <v>684</v>
      </c>
      <c r="H75" s="275" t="s">
        <v>684</v>
      </c>
      <c r="I75" s="276" t="str">
        <f t="shared" ca="1" si="4"/>
        <v>OK</v>
      </c>
      <c r="J75" s="276" t="str">
        <f t="shared" si="5"/>
        <v>OK</v>
      </c>
      <c r="L75" s="275">
        <v>1060102</v>
      </c>
      <c r="M75" s="275" t="s">
        <v>1527</v>
      </c>
      <c r="N75" s="275" t="s">
        <v>685</v>
      </c>
      <c r="O75" s="275" t="s">
        <v>530</v>
      </c>
      <c r="P75" s="275" t="s">
        <v>686</v>
      </c>
      <c r="R75" s="275" t="s">
        <v>685</v>
      </c>
      <c r="S75" s="275" t="s">
        <v>530</v>
      </c>
      <c r="T75" s="275" t="s">
        <v>686</v>
      </c>
      <c r="W75" s="275" t="s">
        <v>1718</v>
      </c>
      <c r="X75" s="275">
        <f t="shared" si="6"/>
        <v>1</v>
      </c>
    </row>
    <row r="76" spans="2:24" ht="21.75" customHeight="1">
      <c r="B76" s="285">
        <v>72</v>
      </c>
      <c r="C76" s="286" t="s">
        <v>2113</v>
      </c>
      <c r="D76" s="285">
        <v>72</v>
      </c>
      <c r="E76" s="275" t="s">
        <v>687</v>
      </c>
      <c r="F76" s="275">
        <v>1210109</v>
      </c>
      <c r="G76" s="275" t="s">
        <v>688</v>
      </c>
      <c r="H76" s="275" t="s">
        <v>688</v>
      </c>
      <c r="I76" s="276" t="str">
        <f t="shared" ca="1" si="4"/>
        <v>OK</v>
      </c>
      <c r="J76" s="276" t="str">
        <f t="shared" si="5"/>
        <v>OK</v>
      </c>
      <c r="L76" s="275">
        <v>1061838</v>
      </c>
      <c r="M76" s="275" t="s">
        <v>1528</v>
      </c>
      <c r="N76" s="275" t="s">
        <v>689</v>
      </c>
      <c r="O76" s="275" t="s">
        <v>530</v>
      </c>
      <c r="P76" s="275" t="s">
        <v>690</v>
      </c>
      <c r="R76" s="275" t="s">
        <v>689</v>
      </c>
      <c r="S76" s="275" t="s">
        <v>530</v>
      </c>
      <c r="T76" s="275" t="s">
        <v>690</v>
      </c>
      <c r="W76" s="275" t="s">
        <v>1611</v>
      </c>
      <c r="X76" s="275">
        <f t="shared" si="6"/>
        <v>1</v>
      </c>
    </row>
    <row r="77" spans="2:24" ht="21.75" customHeight="1">
      <c r="B77" s="285">
        <v>73</v>
      </c>
      <c r="C77" s="286" t="s">
        <v>2114</v>
      </c>
      <c r="D77" s="285">
        <v>73</v>
      </c>
      <c r="E77" s="275" t="s">
        <v>691</v>
      </c>
      <c r="F77" s="275">
        <v>1210110</v>
      </c>
      <c r="G77" s="275" t="s">
        <v>692</v>
      </c>
      <c r="H77" s="275" t="s">
        <v>692</v>
      </c>
      <c r="I77" s="276" t="str">
        <f t="shared" ca="1" si="4"/>
        <v>OK</v>
      </c>
      <c r="J77" s="276" t="str">
        <f t="shared" si="5"/>
        <v>OK</v>
      </c>
      <c r="L77" s="275">
        <v>1061839</v>
      </c>
      <c r="M77" s="275" t="s">
        <v>693</v>
      </c>
      <c r="N77" s="275" t="s">
        <v>1443</v>
      </c>
      <c r="O77" s="275" t="s">
        <v>530</v>
      </c>
      <c r="P77" s="275" t="s">
        <v>694</v>
      </c>
      <c r="R77" s="275" t="s">
        <v>1443</v>
      </c>
      <c r="S77" s="275" t="s">
        <v>530</v>
      </c>
      <c r="T77" s="275" t="s">
        <v>694</v>
      </c>
      <c r="W77" s="275" t="s">
        <v>1612</v>
      </c>
      <c r="X77" s="275">
        <f t="shared" si="6"/>
        <v>1</v>
      </c>
    </row>
    <row r="78" spans="2:24" ht="21.75" customHeight="1">
      <c r="B78" s="285">
        <v>74</v>
      </c>
      <c r="C78" s="286" t="s">
        <v>2115</v>
      </c>
      <c r="D78" s="285">
        <v>74</v>
      </c>
      <c r="E78" s="275" t="s">
        <v>695</v>
      </c>
      <c r="F78" s="275">
        <v>1210111</v>
      </c>
      <c r="G78" s="275" t="s">
        <v>696</v>
      </c>
      <c r="H78" s="275" t="s">
        <v>696</v>
      </c>
      <c r="I78" s="276" t="str">
        <f t="shared" ca="1" si="4"/>
        <v>OK</v>
      </c>
      <c r="J78" s="276" t="str">
        <f t="shared" si="5"/>
        <v>OK</v>
      </c>
      <c r="L78" s="275">
        <v>1061821</v>
      </c>
      <c r="M78" s="275" t="s">
        <v>1731</v>
      </c>
      <c r="N78" s="275" t="s">
        <v>697</v>
      </c>
      <c r="O78" s="275" t="s">
        <v>530</v>
      </c>
      <c r="P78" s="275" t="s">
        <v>698</v>
      </c>
      <c r="R78" s="275" t="s">
        <v>697</v>
      </c>
      <c r="S78" s="275" t="s">
        <v>530</v>
      </c>
      <c r="T78" s="275" t="s">
        <v>698</v>
      </c>
      <c r="W78" s="275" t="s">
        <v>1613</v>
      </c>
      <c r="X78" s="275">
        <f t="shared" si="6"/>
        <v>1</v>
      </c>
    </row>
    <row r="79" spans="2:24" ht="21.75" customHeight="1">
      <c r="B79" s="285">
        <v>75</v>
      </c>
      <c r="C79" s="286" t="s">
        <v>2116</v>
      </c>
      <c r="D79" s="285">
        <v>75</v>
      </c>
      <c r="E79" s="275" t="s">
        <v>699</v>
      </c>
      <c r="F79" s="275">
        <v>1210112</v>
      </c>
      <c r="G79" s="275" t="s">
        <v>700</v>
      </c>
      <c r="H79" s="275" t="s">
        <v>700</v>
      </c>
      <c r="I79" s="276" t="str">
        <f t="shared" ca="1" si="4"/>
        <v>OK</v>
      </c>
      <c r="J79" s="276" t="str">
        <f t="shared" si="5"/>
        <v>OK</v>
      </c>
      <c r="L79" s="275">
        <v>1061842</v>
      </c>
      <c r="M79" s="275" t="s">
        <v>1529</v>
      </c>
      <c r="N79" s="275" t="s">
        <v>701</v>
      </c>
      <c r="O79" s="275" t="s">
        <v>530</v>
      </c>
      <c r="P79" s="275" t="s">
        <v>702</v>
      </c>
      <c r="R79" s="275" t="s">
        <v>701</v>
      </c>
      <c r="S79" s="275" t="s">
        <v>530</v>
      </c>
      <c r="T79" s="275" t="s">
        <v>702</v>
      </c>
      <c r="W79" s="275" t="s">
        <v>1614</v>
      </c>
      <c r="X79" s="275">
        <f t="shared" si="6"/>
        <v>1</v>
      </c>
    </row>
    <row r="80" spans="2:24" ht="21.75" customHeight="1">
      <c r="B80" s="285">
        <v>76</v>
      </c>
      <c r="C80" s="286" t="s">
        <v>2117</v>
      </c>
      <c r="D80" s="285">
        <v>76</v>
      </c>
      <c r="E80" s="275" t="s">
        <v>703</v>
      </c>
      <c r="F80" s="275">
        <v>1210114</v>
      </c>
      <c r="G80" s="275" t="s">
        <v>704</v>
      </c>
      <c r="H80" s="275" t="s">
        <v>704</v>
      </c>
      <c r="I80" s="276" t="str">
        <f t="shared" ca="1" si="4"/>
        <v>OK</v>
      </c>
      <c r="J80" s="276" t="str">
        <f t="shared" si="5"/>
        <v>OK</v>
      </c>
      <c r="L80" s="275">
        <v>1061822</v>
      </c>
      <c r="M80" s="275" t="s">
        <v>705</v>
      </c>
      <c r="N80" s="275" t="s">
        <v>706</v>
      </c>
      <c r="O80" s="275" t="s">
        <v>530</v>
      </c>
      <c r="P80" s="275" t="s">
        <v>707</v>
      </c>
      <c r="R80" s="275" t="s">
        <v>706</v>
      </c>
      <c r="S80" s="275" t="s">
        <v>530</v>
      </c>
      <c r="T80" s="275" t="s">
        <v>707</v>
      </c>
      <c r="W80" s="275" t="s">
        <v>1615</v>
      </c>
      <c r="X80" s="275">
        <f t="shared" si="6"/>
        <v>1</v>
      </c>
    </row>
    <row r="81" spans="2:24" ht="21.75" customHeight="1">
      <c r="B81" s="285">
        <v>77</v>
      </c>
      <c r="C81" s="286" t="s">
        <v>2118</v>
      </c>
      <c r="D81" s="285">
        <v>77</v>
      </c>
      <c r="E81" s="275" t="s">
        <v>708</v>
      </c>
      <c r="F81" s="275">
        <v>1210115</v>
      </c>
      <c r="G81" s="275" t="s">
        <v>709</v>
      </c>
      <c r="H81" s="275" t="s">
        <v>709</v>
      </c>
      <c r="I81" s="276" t="str">
        <f t="shared" ca="1" si="4"/>
        <v>OK</v>
      </c>
      <c r="J81" s="276" t="str">
        <f t="shared" si="5"/>
        <v>OK</v>
      </c>
      <c r="L81" s="275">
        <v>1061094</v>
      </c>
      <c r="M81" s="275" t="s">
        <v>710</v>
      </c>
      <c r="N81" s="275" t="s">
        <v>711</v>
      </c>
      <c r="O81" s="275" t="s">
        <v>530</v>
      </c>
      <c r="P81" s="275" t="s">
        <v>712</v>
      </c>
      <c r="R81" s="275" t="s">
        <v>711</v>
      </c>
      <c r="S81" s="275" t="s">
        <v>530</v>
      </c>
      <c r="T81" s="275" t="s">
        <v>712</v>
      </c>
      <c r="W81" s="275" t="s">
        <v>1616</v>
      </c>
      <c r="X81" s="275">
        <f t="shared" si="6"/>
        <v>1</v>
      </c>
    </row>
    <row r="82" spans="2:24" ht="21.75" customHeight="1">
      <c r="B82" s="285">
        <v>78</v>
      </c>
      <c r="C82" s="286" t="s">
        <v>2119</v>
      </c>
      <c r="D82" s="285">
        <v>78</v>
      </c>
      <c r="E82" s="275" t="s">
        <v>713</v>
      </c>
      <c r="F82" s="275">
        <v>1210120</v>
      </c>
      <c r="G82" s="275" t="s">
        <v>714</v>
      </c>
      <c r="H82" s="275" t="s">
        <v>714</v>
      </c>
      <c r="I82" s="276" t="str">
        <f t="shared" ca="1" si="4"/>
        <v>OK</v>
      </c>
      <c r="J82" s="276" t="str">
        <f t="shared" si="5"/>
        <v>OK</v>
      </c>
      <c r="L82" s="275">
        <v>1061849</v>
      </c>
      <c r="M82" s="275" t="s">
        <v>1526</v>
      </c>
      <c r="N82" s="275" t="s">
        <v>667</v>
      </c>
      <c r="O82" s="275" t="s">
        <v>530</v>
      </c>
      <c r="P82" s="275" t="s">
        <v>668</v>
      </c>
      <c r="R82" s="275" t="s">
        <v>667</v>
      </c>
      <c r="S82" s="275" t="s">
        <v>530</v>
      </c>
      <c r="T82" s="275" t="s">
        <v>668</v>
      </c>
      <c r="W82" s="275" t="s">
        <v>1719</v>
      </c>
      <c r="X82" s="275">
        <f t="shared" si="6"/>
        <v>1</v>
      </c>
    </row>
    <row r="83" spans="2:24" ht="21.75" customHeight="1">
      <c r="B83" s="285">
        <v>79</v>
      </c>
      <c r="C83" s="286" t="s">
        <v>2120</v>
      </c>
      <c r="D83" s="285">
        <v>79</v>
      </c>
      <c r="E83" s="275" t="s">
        <v>715</v>
      </c>
      <c r="F83" s="275">
        <v>1210121</v>
      </c>
      <c r="G83" s="275" t="s">
        <v>716</v>
      </c>
      <c r="H83" s="275" t="s">
        <v>716</v>
      </c>
      <c r="I83" s="276" t="str">
        <f t="shared" ca="1" si="4"/>
        <v>OK</v>
      </c>
      <c r="J83" s="276" t="str">
        <f t="shared" si="5"/>
        <v>OK</v>
      </c>
      <c r="L83" s="275">
        <v>1061825</v>
      </c>
      <c r="M83" s="275" t="s">
        <v>1530</v>
      </c>
      <c r="N83" s="275" t="s">
        <v>717</v>
      </c>
      <c r="O83" s="275" t="s">
        <v>530</v>
      </c>
      <c r="P83" s="275" t="s">
        <v>718</v>
      </c>
      <c r="R83" s="275" t="s">
        <v>717</v>
      </c>
      <c r="S83" s="275" t="s">
        <v>530</v>
      </c>
      <c r="T83" s="275" t="s">
        <v>718</v>
      </c>
      <c r="W83" s="275" t="s">
        <v>1617</v>
      </c>
      <c r="X83" s="275">
        <f t="shared" si="6"/>
        <v>1</v>
      </c>
    </row>
    <row r="84" spans="2:24" ht="21.75" customHeight="1">
      <c r="B84" s="285">
        <v>80</v>
      </c>
      <c r="C84" s="286" t="s">
        <v>2121</v>
      </c>
      <c r="D84" s="285">
        <v>80</v>
      </c>
      <c r="E84" s="275" t="s">
        <v>719</v>
      </c>
      <c r="F84" s="275">
        <v>1210133</v>
      </c>
      <c r="G84" s="275" t="s">
        <v>720</v>
      </c>
      <c r="H84" s="275" t="s">
        <v>720</v>
      </c>
      <c r="I84" s="276" t="str">
        <f t="shared" ca="1" si="4"/>
        <v>OK</v>
      </c>
      <c r="J84" s="276" t="str">
        <f t="shared" si="5"/>
        <v>OK</v>
      </c>
      <c r="L84" s="275">
        <v>1061820</v>
      </c>
      <c r="M84" s="275" t="s">
        <v>680</v>
      </c>
      <c r="N84" s="275" t="s">
        <v>1662</v>
      </c>
      <c r="O84" s="275" t="s">
        <v>530</v>
      </c>
      <c r="P84" s="275" t="s">
        <v>1663</v>
      </c>
      <c r="R84" s="275" t="s">
        <v>1662</v>
      </c>
      <c r="S84" s="275" t="s">
        <v>530</v>
      </c>
      <c r="T84" s="275" t="s">
        <v>1663</v>
      </c>
      <c r="W84" s="275" t="s">
        <v>1618</v>
      </c>
      <c r="X84" s="275">
        <f t="shared" si="6"/>
        <v>1</v>
      </c>
    </row>
    <row r="85" spans="2:24" ht="21.75" customHeight="1">
      <c r="B85" s="285">
        <v>81</v>
      </c>
      <c r="C85" s="286" t="s">
        <v>2122</v>
      </c>
      <c r="D85" s="285">
        <v>81</v>
      </c>
      <c r="E85" s="275" t="s">
        <v>721</v>
      </c>
      <c r="F85" s="275">
        <v>1210136</v>
      </c>
      <c r="G85" s="275" t="s">
        <v>722</v>
      </c>
      <c r="H85" s="275" t="s">
        <v>722</v>
      </c>
      <c r="I85" s="276" t="str">
        <f t="shared" ca="1" si="4"/>
        <v>OK</v>
      </c>
      <c r="J85" s="276" t="str">
        <f t="shared" si="5"/>
        <v>OK</v>
      </c>
      <c r="L85" s="275">
        <v>1061840</v>
      </c>
      <c r="M85" s="275" t="s">
        <v>551</v>
      </c>
      <c r="N85" s="275" t="s">
        <v>552</v>
      </c>
      <c r="O85" s="275" t="s">
        <v>530</v>
      </c>
      <c r="P85" s="275" t="s">
        <v>1893</v>
      </c>
      <c r="R85" s="275" t="s">
        <v>552</v>
      </c>
      <c r="S85" s="275" t="s">
        <v>530</v>
      </c>
      <c r="T85" s="275" t="s">
        <v>1893</v>
      </c>
      <c r="W85" s="275" t="s">
        <v>1619</v>
      </c>
      <c r="X85" s="275">
        <f t="shared" si="6"/>
        <v>1</v>
      </c>
    </row>
    <row r="86" spans="2:24" ht="21.75" customHeight="1">
      <c r="B86" s="285">
        <v>82</v>
      </c>
      <c r="C86" s="286" t="s">
        <v>2123</v>
      </c>
      <c r="D86" s="285">
        <v>82</v>
      </c>
      <c r="E86" s="275" t="s">
        <v>723</v>
      </c>
      <c r="F86" s="275">
        <v>1210162</v>
      </c>
      <c r="G86" s="275" t="s">
        <v>724</v>
      </c>
      <c r="H86" s="275" t="s">
        <v>724</v>
      </c>
      <c r="I86" s="276" t="str">
        <f t="shared" ca="1" si="4"/>
        <v>OK</v>
      </c>
      <c r="J86" s="276" t="str">
        <f t="shared" si="5"/>
        <v>OK</v>
      </c>
      <c r="L86" s="275">
        <v>1061843</v>
      </c>
      <c r="M86" s="275" t="s">
        <v>1531</v>
      </c>
      <c r="N86" s="275" t="s">
        <v>725</v>
      </c>
      <c r="O86" s="275" t="s">
        <v>530</v>
      </c>
      <c r="P86" s="275" t="s">
        <v>726</v>
      </c>
      <c r="R86" s="275" t="s">
        <v>725</v>
      </c>
      <c r="S86" s="275" t="s">
        <v>530</v>
      </c>
      <c r="T86" s="275" t="s">
        <v>726</v>
      </c>
      <c r="W86" s="275" t="s">
        <v>1620</v>
      </c>
      <c r="X86" s="275">
        <f t="shared" si="6"/>
        <v>1</v>
      </c>
    </row>
    <row r="87" spans="2:24" ht="21.75" customHeight="1">
      <c r="B87" s="285">
        <v>83</v>
      </c>
      <c r="C87" s="286" t="s">
        <v>2124</v>
      </c>
      <c r="D87" s="285">
        <v>83</v>
      </c>
      <c r="E87" s="275" t="s">
        <v>727</v>
      </c>
      <c r="F87" s="275">
        <v>1210201</v>
      </c>
      <c r="G87" s="275" t="s">
        <v>728</v>
      </c>
      <c r="H87" s="275" t="s">
        <v>728</v>
      </c>
      <c r="I87" s="276" t="str">
        <f t="shared" ca="1" si="4"/>
        <v>OK</v>
      </c>
      <c r="J87" s="276" t="str">
        <f t="shared" si="5"/>
        <v>OK</v>
      </c>
      <c r="L87" s="275">
        <v>1063818</v>
      </c>
      <c r="M87" s="275" t="s">
        <v>729</v>
      </c>
      <c r="N87" s="275" t="s">
        <v>730</v>
      </c>
      <c r="O87" s="275" t="s">
        <v>400</v>
      </c>
      <c r="P87" s="275" t="s">
        <v>731</v>
      </c>
      <c r="R87" s="275" t="s">
        <v>730</v>
      </c>
      <c r="S87" s="275" t="s">
        <v>400</v>
      </c>
      <c r="T87" s="275" t="s">
        <v>731</v>
      </c>
      <c r="W87" s="275" t="s">
        <v>2124</v>
      </c>
      <c r="X87" s="275">
        <f t="shared" si="6"/>
        <v>1</v>
      </c>
    </row>
    <row r="88" spans="2:24" ht="21.75" customHeight="1">
      <c r="B88" s="285">
        <v>84</v>
      </c>
      <c r="C88" s="286" t="s">
        <v>349</v>
      </c>
      <c r="D88" s="285">
        <v>84</v>
      </c>
      <c r="E88" s="275" t="s">
        <v>732</v>
      </c>
      <c r="F88" s="275">
        <v>1210224</v>
      </c>
      <c r="G88" s="275" t="s">
        <v>733</v>
      </c>
      <c r="H88" s="275" t="s">
        <v>733</v>
      </c>
      <c r="I88" s="276" t="str">
        <f t="shared" ca="1" si="4"/>
        <v>OK</v>
      </c>
      <c r="J88" s="276" t="str">
        <f t="shared" si="5"/>
        <v>OK</v>
      </c>
      <c r="L88" s="275">
        <v>1063271</v>
      </c>
      <c r="M88" s="275" t="s">
        <v>430</v>
      </c>
      <c r="N88" s="275" t="s">
        <v>431</v>
      </c>
      <c r="O88" s="275" t="s">
        <v>400</v>
      </c>
      <c r="P88" s="275" t="s">
        <v>1892</v>
      </c>
      <c r="R88" s="275" t="s">
        <v>431</v>
      </c>
      <c r="S88" s="275" t="s">
        <v>400</v>
      </c>
      <c r="T88" s="275" t="s">
        <v>1892</v>
      </c>
      <c r="W88" s="275" t="s">
        <v>349</v>
      </c>
      <c r="X88" s="275">
        <f t="shared" si="6"/>
        <v>1</v>
      </c>
    </row>
    <row r="89" spans="2:24" ht="21.75" customHeight="1">
      <c r="B89" s="285">
        <v>85</v>
      </c>
      <c r="C89" s="286" t="s">
        <v>353</v>
      </c>
      <c r="D89" s="285">
        <v>85</v>
      </c>
      <c r="E89" s="275" t="s">
        <v>734</v>
      </c>
      <c r="F89" s="275">
        <v>1210225</v>
      </c>
      <c r="G89" s="275" t="s">
        <v>735</v>
      </c>
      <c r="H89" s="275" t="s">
        <v>735</v>
      </c>
      <c r="I89" s="276" t="str">
        <f t="shared" ca="1" si="4"/>
        <v>OK</v>
      </c>
      <c r="J89" s="276" t="str">
        <f t="shared" si="5"/>
        <v>OK</v>
      </c>
      <c r="L89" s="275">
        <v>1064017</v>
      </c>
      <c r="M89" s="275" t="s">
        <v>736</v>
      </c>
      <c r="N89" s="275" t="s">
        <v>737</v>
      </c>
      <c r="O89" s="275" t="s">
        <v>400</v>
      </c>
      <c r="P89" s="275" t="s">
        <v>738</v>
      </c>
      <c r="R89" s="275" t="s">
        <v>737</v>
      </c>
      <c r="S89" s="275" t="s">
        <v>400</v>
      </c>
      <c r="T89" s="275" t="s">
        <v>738</v>
      </c>
      <c r="W89" s="275" t="s">
        <v>353</v>
      </c>
      <c r="X89" s="275">
        <f t="shared" si="6"/>
        <v>1</v>
      </c>
    </row>
    <row r="90" spans="2:24" ht="21.75" customHeight="1">
      <c r="B90" s="285">
        <v>86</v>
      </c>
      <c r="C90" s="286" t="s">
        <v>357</v>
      </c>
      <c r="D90" s="285">
        <v>86</v>
      </c>
      <c r="E90" s="275" t="s">
        <v>739</v>
      </c>
      <c r="F90" s="275">
        <v>1210226</v>
      </c>
      <c r="G90" s="275" t="s">
        <v>740</v>
      </c>
      <c r="H90" s="275" t="s">
        <v>740</v>
      </c>
      <c r="I90" s="276" t="str">
        <f t="shared" ca="1" si="4"/>
        <v>OK</v>
      </c>
      <c r="J90" s="276" t="str">
        <f t="shared" si="5"/>
        <v>OK</v>
      </c>
      <c r="L90" s="275">
        <v>1064192</v>
      </c>
      <c r="M90" s="275" t="s">
        <v>741</v>
      </c>
      <c r="N90" s="275" t="s">
        <v>742</v>
      </c>
      <c r="O90" s="275" t="s">
        <v>400</v>
      </c>
      <c r="P90" s="275" t="s">
        <v>1896</v>
      </c>
      <c r="R90" s="275" t="s">
        <v>742</v>
      </c>
      <c r="S90" s="275" t="s">
        <v>400</v>
      </c>
      <c r="T90" s="275" t="s">
        <v>1896</v>
      </c>
      <c r="W90" s="275" t="s">
        <v>357</v>
      </c>
      <c r="X90" s="275">
        <f t="shared" si="6"/>
        <v>1</v>
      </c>
    </row>
    <row r="91" spans="2:24" ht="21.75" customHeight="1">
      <c r="B91" s="285">
        <v>87</v>
      </c>
      <c r="C91" s="286" t="s">
        <v>362</v>
      </c>
      <c r="D91" s="285">
        <v>87</v>
      </c>
      <c r="E91" s="275" t="s">
        <v>743</v>
      </c>
      <c r="F91" s="275">
        <v>1210227</v>
      </c>
      <c r="G91" s="275" t="s">
        <v>744</v>
      </c>
      <c r="H91" s="275" t="s">
        <v>744</v>
      </c>
      <c r="I91" s="276" t="str">
        <f t="shared" ca="1" si="4"/>
        <v>OK</v>
      </c>
      <c r="J91" s="276" t="str">
        <f t="shared" si="5"/>
        <v>OK</v>
      </c>
      <c r="L91" s="275">
        <v>1064046</v>
      </c>
      <c r="M91" s="275" t="s">
        <v>745</v>
      </c>
      <c r="N91" s="275" t="s">
        <v>746</v>
      </c>
      <c r="O91" s="275" t="s">
        <v>530</v>
      </c>
      <c r="P91" s="275" t="s">
        <v>1897</v>
      </c>
      <c r="R91" s="275" t="s">
        <v>746</v>
      </c>
      <c r="S91" s="275" t="s">
        <v>530</v>
      </c>
      <c r="T91" s="275" t="s">
        <v>1897</v>
      </c>
      <c r="W91" s="275" t="s">
        <v>362</v>
      </c>
      <c r="X91" s="275">
        <f t="shared" si="6"/>
        <v>1</v>
      </c>
    </row>
    <row r="92" spans="2:24" ht="21.75" customHeight="1">
      <c r="B92" s="285">
        <v>88</v>
      </c>
      <c r="C92" s="286" t="s">
        <v>312</v>
      </c>
      <c r="D92" s="285">
        <v>88</v>
      </c>
      <c r="E92" s="275" t="s">
        <v>747</v>
      </c>
      <c r="F92" s="275">
        <v>1210228</v>
      </c>
      <c r="G92" s="275" t="s">
        <v>748</v>
      </c>
      <c r="H92" s="275" t="s">
        <v>748</v>
      </c>
      <c r="I92" s="276" t="str">
        <f t="shared" ca="1" si="4"/>
        <v>OK</v>
      </c>
      <c r="J92" s="276" t="str">
        <f t="shared" si="5"/>
        <v>OK</v>
      </c>
      <c r="L92" s="275">
        <v>1064040</v>
      </c>
      <c r="M92" s="275" t="s">
        <v>749</v>
      </c>
      <c r="N92" s="275" t="s">
        <v>750</v>
      </c>
      <c r="O92" s="275" t="s">
        <v>751</v>
      </c>
      <c r="P92" s="275" t="s">
        <v>752</v>
      </c>
      <c r="R92" s="275" t="s">
        <v>750</v>
      </c>
      <c r="S92" s="275" t="s">
        <v>751</v>
      </c>
      <c r="T92" s="275" t="s">
        <v>752</v>
      </c>
      <c r="W92" s="275" t="s">
        <v>312</v>
      </c>
      <c r="X92" s="275">
        <f t="shared" si="6"/>
        <v>1</v>
      </c>
    </row>
    <row r="93" spans="2:24" ht="21.75" customHeight="1">
      <c r="B93" s="285">
        <v>89</v>
      </c>
      <c r="C93" s="286" t="s">
        <v>314</v>
      </c>
      <c r="D93" s="285">
        <v>89</v>
      </c>
      <c r="E93" s="275" t="s">
        <v>753</v>
      </c>
      <c r="F93" s="275">
        <v>1210229</v>
      </c>
      <c r="G93" s="275" t="s">
        <v>754</v>
      </c>
      <c r="H93" s="275" t="s">
        <v>754</v>
      </c>
      <c r="I93" s="276" t="str">
        <f t="shared" ca="1" si="4"/>
        <v>OK</v>
      </c>
      <c r="J93" s="276" t="str">
        <f t="shared" si="5"/>
        <v>OK</v>
      </c>
      <c r="L93" s="275">
        <v>1059288</v>
      </c>
      <c r="M93" s="275" t="s">
        <v>1868</v>
      </c>
      <c r="N93" s="275" t="s">
        <v>1884</v>
      </c>
      <c r="O93" s="275" t="s">
        <v>530</v>
      </c>
      <c r="P93" s="275" t="s">
        <v>2292</v>
      </c>
      <c r="R93" s="275" t="s">
        <v>1884</v>
      </c>
      <c r="S93" s="275" t="s">
        <v>530</v>
      </c>
      <c r="T93" s="275" t="s">
        <v>2292</v>
      </c>
      <c r="W93" s="275" t="s">
        <v>314</v>
      </c>
      <c r="X93" s="275">
        <f t="shared" si="6"/>
        <v>1</v>
      </c>
    </row>
    <row r="94" spans="2:24" ht="21.75" customHeight="1">
      <c r="B94" s="285">
        <v>90</v>
      </c>
      <c r="C94" s="286" t="s">
        <v>321</v>
      </c>
      <c r="D94" s="285">
        <v>90</v>
      </c>
      <c r="E94" s="275" t="s">
        <v>755</v>
      </c>
      <c r="F94" s="275">
        <v>1210230</v>
      </c>
      <c r="G94" s="275" t="s">
        <v>756</v>
      </c>
      <c r="H94" s="275" t="s">
        <v>756</v>
      </c>
      <c r="I94" s="276" t="str">
        <f t="shared" ca="1" si="4"/>
        <v>OK</v>
      </c>
      <c r="J94" s="276" t="str">
        <f t="shared" si="5"/>
        <v>OK</v>
      </c>
      <c r="L94" s="275">
        <v>1063848</v>
      </c>
      <c r="M94" s="275" t="s">
        <v>757</v>
      </c>
      <c r="N94" s="275" t="s">
        <v>758</v>
      </c>
      <c r="O94" s="275" t="s">
        <v>530</v>
      </c>
      <c r="P94" s="275" t="s">
        <v>759</v>
      </c>
      <c r="R94" s="275" t="s">
        <v>758</v>
      </c>
      <c r="S94" s="275" t="s">
        <v>530</v>
      </c>
      <c r="T94" s="275" t="s">
        <v>759</v>
      </c>
      <c r="W94" s="275" t="s">
        <v>321</v>
      </c>
      <c r="X94" s="275">
        <f t="shared" si="6"/>
        <v>1</v>
      </c>
    </row>
    <row r="95" spans="2:24" ht="21.75" customHeight="1">
      <c r="B95" s="285">
        <v>91</v>
      </c>
      <c r="C95" s="286" t="s">
        <v>307</v>
      </c>
      <c r="D95" s="285">
        <v>91</v>
      </c>
      <c r="E95" s="275" t="s">
        <v>760</v>
      </c>
      <c r="F95" s="275">
        <v>1210231</v>
      </c>
      <c r="G95" s="275" t="s">
        <v>761</v>
      </c>
      <c r="H95" s="275" t="s">
        <v>761</v>
      </c>
      <c r="I95" s="276" t="str">
        <f t="shared" ca="1" si="4"/>
        <v>OK</v>
      </c>
      <c r="J95" s="276" t="str">
        <f t="shared" si="5"/>
        <v>OK</v>
      </c>
      <c r="L95" s="275">
        <v>1064193</v>
      </c>
      <c r="M95" s="275" t="s">
        <v>762</v>
      </c>
      <c r="N95" s="275" t="s">
        <v>763</v>
      </c>
      <c r="O95" s="275" t="s">
        <v>530</v>
      </c>
      <c r="P95" s="275" t="s">
        <v>764</v>
      </c>
      <c r="R95" s="275" t="s">
        <v>763</v>
      </c>
      <c r="S95" s="275" t="s">
        <v>530</v>
      </c>
      <c r="T95" s="275" t="s">
        <v>764</v>
      </c>
      <c r="W95" s="275" t="s">
        <v>307</v>
      </c>
      <c r="X95" s="275">
        <f t="shared" si="6"/>
        <v>1</v>
      </c>
    </row>
    <row r="96" spans="2:24" ht="21.75" customHeight="1">
      <c r="B96" s="285">
        <v>92</v>
      </c>
      <c r="C96" s="286" t="s">
        <v>315</v>
      </c>
      <c r="D96" s="285">
        <v>92</v>
      </c>
      <c r="E96" s="275" t="s">
        <v>765</v>
      </c>
      <c r="F96" s="275">
        <v>1210232</v>
      </c>
      <c r="G96" s="275" t="s">
        <v>766</v>
      </c>
      <c r="H96" s="275" t="s">
        <v>766</v>
      </c>
      <c r="I96" s="276" t="str">
        <f t="shared" ca="1" si="4"/>
        <v>OK</v>
      </c>
      <c r="J96" s="276" t="str">
        <f t="shared" si="5"/>
        <v>OK</v>
      </c>
      <c r="L96" s="275">
        <v>1063669</v>
      </c>
      <c r="M96" s="275" t="s">
        <v>1531</v>
      </c>
      <c r="N96" s="275" t="s">
        <v>767</v>
      </c>
      <c r="O96" s="275" t="s">
        <v>530</v>
      </c>
      <c r="P96" s="275" t="s">
        <v>726</v>
      </c>
      <c r="R96" s="275" t="s">
        <v>767</v>
      </c>
      <c r="S96" s="275" t="s">
        <v>530</v>
      </c>
      <c r="T96" s="275" t="s">
        <v>726</v>
      </c>
      <c r="W96" s="275" t="s">
        <v>315</v>
      </c>
      <c r="X96" s="275">
        <f t="shared" si="6"/>
        <v>1</v>
      </c>
    </row>
    <row r="97" spans="2:24" ht="21.75" customHeight="1">
      <c r="B97" s="285">
        <v>93</v>
      </c>
      <c r="C97" s="286" t="s">
        <v>322</v>
      </c>
      <c r="D97" s="285">
        <v>93</v>
      </c>
      <c r="E97" s="275" t="s">
        <v>768</v>
      </c>
      <c r="F97" s="275">
        <v>1210233</v>
      </c>
      <c r="G97" s="275" t="s">
        <v>769</v>
      </c>
      <c r="H97" s="275" t="s">
        <v>769</v>
      </c>
      <c r="I97" s="276" t="str">
        <f t="shared" ca="1" si="4"/>
        <v>OK</v>
      </c>
      <c r="J97" s="276" t="str">
        <f t="shared" si="5"/>
        <v>OK</v>
      </c>
      <c r="L97" s="275">
        <v>1064016</v>
      </c>
      <c r="M97" s="275" t="s">
        <v>555</v>
      </c>
      <c r="N97" s="275" t="s">
        <v>556</v>
      </c>
      <c r="O97" s="275" t="s">
        <v>400</v>
      </c>
      <c r="P97" s="275" t="s">
        <v>557</v>
      </c>
      <c r="R97" s="275" t="s">
        <v>556</v>
      </c>
      <c r="S97" s="275" t="s">
        <v>400</v>
      </c>
      <c r="T97" s="275" t="s">
        <v>557</v>
      </c>
      <c r="W97" s="275" t="s">
        <v>322</v>
      </c>
      <c r="X97" s="275">
        <f t="shared" si="6"/>
        <v>1</v>
      </c>
    </row>
    <row r="98" spans="2:24" ht="21.75" customHeight="1">
      <c r="B98" s="285">
        <v>94</v>
      </c>
      <c r="C98" s="286" t="s">
        <v>329</v>
      </c>
      <c r="D98" s="285">
        <v>94</v>
      </c>
      <c r="E98" s="275" t="s">
        <v>770</v>
      </c>
      <c r="F98" s="275">
        <v>1210234</v>
      </c>
      <c r="G98" s="275" t="s">
        <v>771</v>
      </c>
      <c r="H98" s="275" t="s">
        <v>771</v>
      </c>
      <c r="I98" s="276" t="str">
        <f t="shared" ca="1" si="4"/>
        <v>OK</v>
      </c>
      <c r="J98" s="276" t="str">
        <f t="shared" si="5"/>
        <v>OK</v>
      </c>
      <c r="L98" s="275">
        <v>1064250</v>
      </c>
      <c r="M98" s="275" t="s">
        <v>772</v>
      </c>
      <c r="N98" s="275" t="s">
        <v>1885</v>
      </c>
      <c r="O98" s="275" t="s">
        <v>530</v>
      </c>
      <c r="P98" s="275" t="s">
        <v>1898</v>
      </c>
      <c r="R98" s="275" t="s">
        <v>1885</v>
      </c>
      <c r="S98" s="275" t="s">
        <v>530</v>
      </c>
      <c r="T98" s="275" t="s">
        <v>1898</v>
      </c>
      <c r="W98" s="275" t="s">
        <v>329</v>
      </c>
      <c r="X98" s="275">
        <f t="shared" si="6"/>
        <v>1</v>
      </c>
    </row>
    <row r="99" spans="2:24" ht="21.75" customHeight="1">
      <c r="B99" s="285">
        <v>95</v>
      </c>
      <c r="C99" s="286" t="s">
        <v>352</v>
      </c>
      <c r="D99" s="285">
        <v>95</v>
      </c>
      <c r="E99" s="275" t="s">
        <v>773</v>
      </c>
      <c r="F99" s="275">
        <v>1210235</v>
      </c>
      <c r="G99" s="275" t="s">
        <v>774</v>
      </c>
      <c r="H99" s="275" t="s">
        <v>774</v>
      </c>
      <c r="I99" s="276" t="str">
        <f t="shared" ca="1" si="4"/>
        <v>OK</v>
      </c>
      <c r="J99" s="276" t="str">
        <f t="shared" si="5"/>
        <v>OK</v>
      </c>
      <c r="L99" s="275">
        <v>1074833</v>
      </c>
      <c r="M99" s="275" t="s">
        <v>1869</v>
      </c>
      <c r="N99" s="275" t="s">
        <v>1444</v>
      </c>
      <c r="O99" s="275" t="s">
        <v>530</v>
      </c>
      <c r="P99" s="275" t="s">
        <v>1445</v>
      </c>
      <c r="R99" s="275" t="s">
        <v>1444</v>
      </c>
      <c r="S99" s="275" t="s">
        <v>530</v>
      </c>
      <c r="T99" s="275" t="s">
        <v>1445</v>
      </c>
      <c r="W99" s="275" t="s">
        <v>352</v>
      </c>
      <c r="X99" s="275">
        <f t="shared" si="6"/>
        <v>1</v>
      </c>
    </row>
    <row r="100" spans="2:24" ht="21.75" customHeight="1">
      <c r="B100" s="285">
        <v>96</v>
      </c>
      <c r="C100" s="286" t="s">
        <v>309</v>
      </c>
      <c r="D100" s="285">
        <v>96</v>
      </c>
      <c r="E100" s="275" t="s">
        <v>775</v>
      </c>
      <c r="F100" s="275">
        <v>1210236</v>
      </c>
      <c r="G100" s="275" t="s">
        <v>776</v>
      </c>
      <c r="H100" s="275" t="s">
        <v>776</v>
      </c>
      <c r="I100" s="276" t="str">
        <f t="shared" ca="1" si="4"/>
        <v>OK</v>
      </c>
      <c r="J100" s="276" t="str">
        <f t="shared" si="5"/>
        <v>OK</v>
      </c>
      <c r="L100" s="275">
        <v>1059436</v>
      </c>
      <c r="M100" s="275" t="s">
        <v>777</v>
      </c>
      <c r="N100" s="275" t="s">
        <v>2293</v>
      </c>
      <c r="O100" s="275" t="s">
        <v>530</v>
      </c>
      <c r="P100" s="275" t="s">
        <v>778</v>
      </c>
      <c r="R100" s="275" t="s">
        <v>2293</v>
      </c>
      <c r="S100" s="275" t="s">
        <v>530</v>
      </c>
      <c r="T100" s="275" t="s">
        <v>778</v>
      </c>
      <c r="W100" s="275" t="s">
        <v>309</v>
      </c>
      <c r="X100" s="275">
        <f t="shared" si="6"/>
        <v>1</v>
      </c>
    </row>
    <row r="101" spans="2:24" ht="21.75" customHeight="1">
      <c r="B101" s="285">
        <v>97</v>
      </c>
      <c r="C101" s="286" t="s">
        <v>2125</v>
      </c>
      <c r="D101" s="285">
        <v>97</v>
      </c>
      <c r="E101" s="275" t="s">
        <v>779</v>
      </c>
      <c r="F101" s="275">
        <v>1210542</v>
      </c>
      <c r="G101" s="275" t="s">
        <v>780</v>
      </c>
      <c r="H101" s="275" t="s">
        <v>780</v>
      </c>
      <c r="I101" s="276" t="str">
        <f t="shared" ca="1" si="4"/>
        <v>OK</v>
      </c>
      <c r="J101" s="276" t="str">
        <f t="shared" si="5"/>
        <v>OK</v>
      </c>
      <c r="L101" s="275">
        <v>1065968</v>
      </c>
      <c r="M101" s="275" t="s">
        <v>781</v>
      </c>
      <c r="N101" s="275" t="s">
        <v>782</v>
      </c>
      <c r="O101" s="275" t="s">
        <v>676</v>
      </c>
      <c r="P101" s="275" t="s">
        <v>783</v>
      </c>
      <c r="R101" s="275" t="s">
        <v>782</v>
      </c>
      <c r="S101" s="275" t="s">
        <v>676</v>
      </c>
      <c r="T101" s="275" t="s">
        <v>783</v>
      </c>
      <c r="W101" s="275" t="s">
        <v>1621</v>
      </c>
      <c r="X101" s="275">
        <f t="shared" si="6"/>
        <v>1</v>
      </c>
    </row>
    <row r="102" spans="2:24" ht="21.75" customHeight="1">
      <c r="B102" s="285">
        <v>98</v>
      </c>
      <c r="C102" s="288" t="s">
        <v>2126</v>
      </c>
      <c r="D102" s="285">
        <v>98</v>
      </c>
      <c r="E102" s="275" t="s">
        <v>784</v>
      </c>
      <c r="F102" s="275">
        <v>1210328</v>
      </c>
      <c r="G102" s="275" t="s">
        <v>785</v>
      </c>
      <c r="H102" s="275" t="s">
        <v>785</v>
      </c>
      <c r="I102" s="276" t="str">
        <f t="shared" ca="1" si="4"/>
        <v>OK</v>
      </c>
      <c r="J102" s="276" t="str">
        <f t="shared" si="5"/>
        <v>OK</v>
      </c>
      <c r="L102" s="275">
        <v>1066600</v>
      </c>
      <c r="M102" s="275" t="s">
        <v>786</v>
      </c>
      <c r="N102" s="275" t="s">
        <v>787</v>
      </c>
      <c r="O102" s="275" t="s">
        <v>400</v>
      </c>
      <c r="P102" s="275" t="s">
        <v>788</v>
      </c>
      <c r="R102" s="275" t="s">
        <v>787</v>
      </c>
      <c r="S102" s="275" t="s">
        <v>400</v>
      </c>
      <c r="T102" s="275" t="s">
        <v>788</v>
      </c>
      <c r="W102" s="275" t="s">
        <v>1622</v>
      </c>
      <c r="X102" s="275">
        <f t="shared" si="6"/>
        <v>1</v>
      </c>
    </row>
    <row r="103" spans="2:24" ht="21.75" customHeight="1">
      <c r="B103" s="285">
        <v>99</v>
      </c>
      <c r="C103" s="288" t="s">
        <v>2127</v>
      </c>
      <c r="D103" s="285">
        <v>99</v>
      </c>
      <c r="E103" s="275" t="s">
        <v>789</v>
      </c>
      <c r="F103" s="275">
        <v>1210332</v>
      </c>
      <c r="G103" s="275" t="s">
        <v>790</v>
      </c>
      <c r="H103" s="275" t="s">
        <v>790</v>
      </c>
      <c r="I103" s="276" t="str">
        <f t="shared" ca="1" si="4"/>
        <v>OK</v>
      </c>
      <c r="J103" s="276" t="str">
        <f t="shared" si="5"/>
        <v>OK</v>
      </c>
      <c r="L103" s="275">
        <v>1061825</v>
      </c>
      <c r="M103" s="275" t="s">
        <v>1530</v>
      </c>
      <c r="N103" s="275" t="s">
        <v>717</v>
      </c>
      <c r="O103" s="275" t="s">
        <v>530</v>
      </c>
      <c r="P103" s="275" t="s">
        <v>718</v>
      </c>
      <c r="R103" s="275" t="s">
        <v>717</v>
      </c>
      <c r="S103" s="275" t="s">
        <v>530</v>
      </c>
      <c r="T103" s="275" t="s">
        <v>718</v>
      </c>
      <c r="W103" s="275" t="s">
        <v>1623</v>
      </c>
      <c r="X103" s="275">
        <f t="shared" si="6"/>
        <v>1</v>
      </c>
    </row>
    <row r="104" spans="2:24" ht="21.75" customHeight="1">
      <c r="B104" s="285">
        <v>100</v>
      </c>
      <c r="C104" s="288" t="s">
        <v>2128</v>
      </c>
      <c r="D104" s="285">
        <v>100</v>
      </c>
      <c r="E104" s="275" t="s">
        <v>791</v>
      </c>
      <c r="F104" s="275">
        <v>1210333</v>
      </c>
      <c r="G104" s="275" t="s">
        <v>792</v>
      </c>
      <c r="H104" s="275" t="s">
        <v>792</v>
      </c>
      <c r="I104" s="276" t="str">
        <f t="shared" ca="1" si="4"/>
        <v>OK</v>
      </c>
      <c r="J104" s="276" t="str">
        <f t="shared" si="5"/>
        <v>OK</v>
      </c>
      <c r="L104" s="275">
        <v>1065085</v>
      </c>
      <c r="M104" s="275" t="s">
        <v>793</v>
      </c>
      <c r="N104" s="275" t="s">
        <v>794</v>
      </c>
      <c r="O104" s="275" t="s">
        <v>530</v>
      </c>
      <c r="P104" s="275" t="s">
        <v>1411</v>
      </c>
      <c r="R104" s="275" t="s">
        <v>794</v>
      </c>
      <c r="S104" s="275" t="s">
        <v>530</v>
      </c>
      <c r="T104" s="275" t="s">
        <v>1411</v>
      </c>
      <c r="W104" s="275" t="s">
        <v>1624</v>
      </c>
      <c r="X104" s="275">
        <f t="shared" si="6"/>
        <v>1</v>
      </c>
    </row>
    <row r="105" spans="2:24" ht="21.75" customHeight="1">
      <c r="B105" s="285">
        <v>101</v>
      </c>
      <c r="C105" s="288" t="s">
        <v>2129</v>
      </c>
      <c r="D105" s="285">
        <v>101</v>
      </c>
      <c r="E105" s="275" t="s">
        <v>795</v>
      </c>
      <c r="F105" s="275">
        <v>1210334</v>
      </c>
      <c r="G105" s="275" t="s">
        <v>796</v>
      </c>
      <c r="H105" s="275" t="s">
        <v>796</v>
      </c>
      <c r="I105" s="276" t="str">
        <f t="shared" ca="1" si="4"/>
        <v>OK</v>
      </c>
      <c r="J105" s="276" t="str">
        <f t="shared" si="5"/>
        <v>OK</v>
      </c>
      <c r="L105" s="275">
        <v>1065085</v>
      </c>
      <c r="M105" s="275" t="s">
        <v>793</v>
      </c>
      <c r="N105" s="275" t="s">
        <v>794</v>
      </c>
      <c r="O105" s="275" t="s">
        <v>530</v>
      </c>
      <c r="P105" s="275" t="s">
        <v>1411</v>
      </c>
      <c r="R105" s="275" t="s">
        <v>794</v>
      </c>
      <c r="S105" s="275" t="s">
        <v>530</v>
      </c>
      <c r="T105" s="275" t="s">
        <v>1411</v>
      </c>
      <c r="W105" s="275" t="s">
        <v>1625</v>
      </c>
      <c r="X105" s="275">
        <f t="shared" si="6"/>
        <v>1</v>
      </c>
    </row>
    <row r="106" spans="2:24" ht="21.75" customHeight="1">
      <c r="B106" s="285">
        <v>102</v>
      </c>
      <c r="C106" s="288" t="s">
        <v>2130</v>
      </c>
      <c r="D106" s="285">
        <v>102</v>
      </c>
      <c r="E106" s="275" t="s">
        <v>797</v>
      </c>
      <c r="F106" s="275">
        <v>1210335</v>
      </c>
      <c r="G106" s="275" t="s">
        <v>798</v>
      </c>
      <c r="H106" s="275" t="s">
        <v>798</v>
      </c>
      <c r="I106" s="276" t="str">
        <f t="shared" ca="1" si="4"/>
        <v>OK</v>
      </c>
      <c r="J106" s="276" t="str">
        <f t="shared" si="5"/>
        <v>OK</v>
      </c>
      <c r="L106" s="275">
        <v>1066516</v>
      </c>
      <c r="M106" s="275" t="s">
        <v>1533</v>
      </c>
      <c r="N106" s="275" t="s">
        <v>799</v>
      </c>
      <c r="O106" s="275" t="s">
        <v>530</v>
      </c>
      <c r="P106" s="275" t="s">
        <v>668</v>
      </c>
      <c r="R106" s="275" t="s">
        <v>799</v>
      </c>
      <c r="S106" s="275" t="s">
        <v>530</v>
      </c>
      <c r="T106" s="275" t="s">
        <v>668</v>
      </c>
      <c r="W106" s="275" t="s">
        <v>1626</v>
      </c>
      <c r="X106" s="275">
        <f t="shared" si="6"/>
        <v>1</v>
      </c>
    </row>
    <row r="107" spans="2:24" ht="21.75" customHeight="1">
      <c r="B107" s="285">
        <v>103</v>
      </c>
      <c r="C107" s="288" t="s">
        <v>2131</v>
      </c>
      <c r="D107" s="285">
        <v>103</v>
      </c>
      <c r="E107" s="275" t="s">
        <v>800</v>
      </c>
      <c r="F107" s="275">
        <v>1210336</v>
      </c>
      <c r="G107" s="275" t="s">
        <v>801</v>
      </c>
      <c r="H107" s="275" t="s">
        <v>801</v>
      </c>
      <c r="I107" s="276" t="str">
        <f t="shared" ca="1" si="4"/>
        <v>OK</v>
      </c>
      <c r="J107" s="276" t="str">
        <f t="shared" si="5"/>
        <v>OK</v>
      </c>
      <c r="L107" s="275">
        <v>1059654</v>
      </c>
      <c r="M107" s="275" t="s">
        <v>802</v>
      </c>
      <c r="N107" s="275" t="s">
        <v>803</v>
      </c>
      <c r="O107" s="275" t="s">
        <v>530</v>
      </c>
      <c r="P107" s="275" t="s">
        <v>1900</v>
      </c>
      <c r="R107" s="275" t="s">
        <v>803</v>
      </c>
      <c r="S107" s="275" t="s">
        <v>530</v>
      </c>
      <c r="T107" s="275" t="s">
        <v>1900</v>
      </c>
      <c r="W107" s="275" t="s">
        <v>1627</v>
      </c>
      <c r="X107" s="275">
        <f t="shared" si="6"/>
        <v>1</v>
      </c>
    </row>
    <row r="108" spans="2:24" ht="21.75" customHeight="1">
      <c r="B108" s="285">
        <v>104</v>
      </c>
      <c r="C108" s="288" t="s">
        <v>2132</v>
      </c>
      <c r="D108" s="285">
        <v>104</v>
      </c>
      <c r="E108" s="275" t="s">
        <v>804</v>
      </c>
      <c r="F108" s="275">
        <v>1210400</v>
      </c>
      <c r="G108" s="275" t="s">
        <v>805</v>
      </c>
      <c r="H108" s="275" t="s">
        <v>805</v>
      </c>
      <c r="I108" s="276" t="str">
        <f t="shared" ca="1" si="4"/>
        <v>OK</v>
      </c>
      <c r="J108" s="276" t="str">
        <f t="shared" si="5"/>
        <v>OK</v>
      </c>
      <c r="L108" s="275">
        <v>1063849</v>
      </c>
      <c r="M108" s="275" t="s">
        <v>1532</v>
      </c>
      <c r="N108" s="275" t="s">
        <v>806</v>
      </c>
      <c r="O108" s="275" t="s">
        <v>530</v>
      </c>
      <c r="P108" s="275" t="s">
        <v>1899</v>
      </c>
      <c r="R108" s="275" t="s">
        <v>806</v>
      </c>
      <c r="S108" s="275" t="s">
        <v>530</v>
      </c>
      <c r="T108" s="275" t="s">
        <v>1899</v>
      </c>
      <c r="W108" s="275" t="s">
        <v>1628</v>
      </c>
      <c r="X108" s="275">
        <f t="shared" si="6"/>
        <v>1</v>
      </c>
    </row>
    <row r="109" spans="2:24" ht="21.75" customHeight="1">
      <c r="B109" s="285">
        <v>105</v>
      </c>
      <c r="C109" s="288" t="s">
        <v>2133</v>
      </c>
      <c r="D109" s="285">
        <v>105</v>
      </c>
      <c r="E109" s="275" t="s">
        <v>807</v>
      </c>
      <c r="F109" s="275">
        <v>1210344</v>
      </c>
      <c r="G109" s="275" t="s">
        <v>808</v>
      </c>
      <c r="H109" s="275" t="s">
        <v>808</v>
      </c>
      <c r="I109" s="276" t="str">
        <f t="shared" ca="1" si="4"/>
        <v>OK</v>
      </c>
      <c r="J109" s="276" t="str">
        <f t="shared" si="5"/>
        <v>OK</v>
      </c>
      <c r="L109" s="275">
        <v>1054939</v>
      </c>
      <c r="M109" s="275" t="s">
        <v>1508</v>
      </c>
      <c r="N109" s="275" t="s">
        <v>809</v>
      </c>
      <c r="O109" s="275" t="s">
        <v>535</v>
      </c>
      <c r="P109" s="275" t="s">
        <v>536</v>
      </c>
      <c r="R109" s="275" t="s">
        <v>809</v>
      </c>
      <c r="S109" s="275" t="s">
        <v>535</v>
      </c>
      <c r="T109" s="275" t="s">
        <v>536</v>
      </c>
      <c r="W109" s="275" t="s">
        <v>1629</v>
      </c>
      <c r="X109" s="275">
        <f t="shared" si="6"/>
        <v>1</v>
      </c>
    </row>
    <row r="110" spans="2:24" ht="21.75" customHeight="1">
      <c r="B110" s="285">
        <v>106</v>
      </c>
      <c r="C110" s="288" t="s">
        <v>2134</v>
      </c>
      <c r="D110" s="285">
        <v>106</v>
      </c>
      <c r="E110" s="275" t="s">
        <v>810</v>
      </c>
      <c r="F110" s="275">
        <v>1210346</v>
      </c>
      <c r="G110" s="275" t="s">
        <v>811</v>
      </c>
      <c r="H110" s="275" t="s">
        <v>811</v>
      </c>
      <c r="I110" s="276" t="str">
        <f t="shared" ca="1" si="4"/>
        <v>OK</v>
      </c>
      <c r="J110" s="276" t="str">
        <f t="shared" si="5"/>
        <v>OK</v>
      </c>
      <c r="L110" s="275">
        <v>1061825</v>
      </c>
      <c r="M110" s="275" t="s">
        <v>1530</v>
      </c>
      <c r="N110" s="275" t="s">
        <v>717</v>
      </c>
      <c r="O110" s="275" t="s">
        <v>530</v>
      </c>
      <c r="P110" s="275" t="s">
        <v>718</v>
      </c>
      <c r="R110" s="275" t="s">
        <v>717</v>
      </c>
      <c r="S110" s="275" t="s">
        <v>530</v>
      </c>
      <c r="T110" s="275" t="s">
        <v>718</v>
      </c>
      <c r="W110" s="275" t="s">
        <v>1630</v>
      </c>
      <c r="X110" s="275">
        <f t="shared" si="6"/>
        <v>1</v>
      </c>
    </row>
    <row r="111" spans="2:24" ht="21.75" customHeight="1">
      <c r="B111" s="285">
        <v>107</v>
      </c>
      <c r="C111" s="288" t="s">
        <v>2135</v>
      </c>
      <c r="D111" s="285">
        <v>107</v>
      </c>
      <c r="E111" s="275" t="s">
        <v>812</v>
      </c>
      <c r="F111" s="275">
        <v>1210347</v>
      </c>
      <c r="G111" s="275" t="s">
        <v>813</v>
      </c>
      <c r="H111" s="275" t="s">
        <v>813</v>
      </c>
      <c r="I111" s="276" t="str">
        <f t="shared" ca="1" si="4"/>
        <v>OK</v>
      </c>
      <c r="J111" s="276" t="str">
        <f t="shared" si="5"/>
        <v>OK</v>
      </c>
      <c r="L111" s="275">
        <v>1066516</v>
      </c>
      <c r="M111" s="275" t="s">
        <v>1533</v>
      </c>
      <c r="N111" s="275" t="s">
        <v>799</v>
      </c>
      <c r="O111" s="275" t="s">
        <v>530</v>
      </c>
      <c r="P111" s="275" t="s">
        <v>668</v>
      </c>
      <c r="R111" s="275" t="s">
        <v>799</v>
      </c>
      <c r="S111" s="275" t="s">
        <v>530</v>
      </c>
      <c r="T111" s="275" t="s">
        <v>668</v>
      </c>
      <c r="W111" s="275" t="s">
        <v>1631</v>
      </c>
      <c r="X111" s="275">
        <f t="shared" si="6"/>
        <v>1</v>
      </c>
    </row>
    <row r="112" spans="2:24" ht="21.75" customHeight="1">
      <c r="B112" s="285">
        <v>108</v>
      </c>
      <c r="C112" s="288" t="s">
        <v>2136</v>
      </c>
      <c r="D112" s="285">
        <v>108</v>
      </c>
      <c r="E112" s="280" t="s">
        <v>814</v>
      </c>
      <c r="F112" s="275">
        <v>1210352</v>
      </c>
      <c r="G112" s="275" t="s">
        <v>815</v>
      </c>
      <c r="H112" s="275" t="s">
        <v>815</v>
      </c>
      <c r="I112" s="276" t="str">
        <f t="shared" ca="1" si="4"/>
        <v>OK</v>
      </c>
      <c r="J112" s="276" t="str">
        <f t="shared" si="5"/>
        <v>OK</v>
      </c>
      <c r="L112" s="275">
        <v>1049868</v>
      </c>
      <c r="M112" s="275" t="s">
        <v>816</v>
      </c>
      <c r="N112" s="275" t="s">
        <v>817</v>
      </c>
      <c r="O112" s="275" t="s">
        <v>530</v>
      </c>
      <c r="P112" s="275" t="s">
        <v>818</v>
      </c>
      <c r="R112" s="275" t="s">
        <v>817</v>
      </c>
      <c r="S112" s="275" t="s">
        <v>530</v>
      </c>
      <c r="T112" s="275" t="s">
        <v>818</v>
      </c>
      <c r="W112" s="275" t="s">
        <v>1632</v>
      </c>
      <c r="X112" s="275">
        <f t="shared" si="6"/>
        <v>1</v>
      </c>
    </row>
    <row r="113" spans="2:24" ht="21.75" customHeight="1">
      <c r="B113" s="285">
        <v>109</v>
      </c>
      <c r="C113" s="288" t="s">
        <v>361</v>
      </c>
      <c r="D113" s="285">
        <v>109</v>
      </c>
      <c r="E113" s="275" t="s">
        <v>819</v>
      </c>
      <c r="F113" s="275">
        <v>1210353</v>
      </c>
      <c r="G113" s="275" t="s">
        <v>820</v>
      </c>
      <c r="H113" s="275" t="s">
        <v>820</v>
      </c>
      <c r="I113" s="276" t="str">
        <f t="shared" ca="1" si="4"/>
        <v>OK</v>
      </c>
      <c r="J113" s="276" t="str">
        <f t="shared" si="5"/>
        <v>OK</v>
      </c>
      <c r="L113" s="275">
        <v>1064766</v>
      </c>
      <c r="M113" s="275" t="s">
        <v>1534</v>
      </c>
      <c r="N113" s="275" t="s">
        <v>821</v>
      </c>
      <c r="O113" s="275" t="s">
        <v>530</v>
      </c>
      <c r="P113" s="275" t="s">
        <v>822</v>
      </c>
      <c r="R113" s="275" t="s">
        <v>821</v>
      </c>
      <c r="S113" s="275" t="s">
        <v>530</v>
      </c>
      <c r="T113" s="275" t="s">
        <v>822</v>
      </c>
      <c r="W113" s="275" t="s">
        <v>361</v>
      </c>
      <c r="X113" s="275">
        <f t="shared" si="6"/>
        <v>1</v>
      </c>
    </row>
    <row r="114" spans="2:24" ht="21.75" customHeight="1">
      <c r="B114" s="285">
        <v>110</v>
      </c>
      <c r="C114" s="288" t="s">
        <v>1720</v>
      </c>
      <c r="D114" s="285">
        <v>110</v>
      </c>
      <c r="E114" s="275" t="s">
        <v>823</v>
      </c>
      <c r="F114" s="275">
        <v>1210401</v>
      </c>
      <c r="G114" s="275" t="s">
        <v>824</v>
      </c>
      <c r="H114" s="275" t="s">
        <v>824</v>
      </c>
      <c r="I114" s="276" t="str">
        <f t="shared" ca="1" si="4"/>
        <v>OK</v>
      </c>
      <c r="J114" s="276" t="str">
        <f t="shared" si="5"/>
        <v>OK</v>
      </c>
      <c r="L114" s="275">
        <v>1075222</v>
      </c>
      <c r="M114" s="275" t="s">
        <v>1870</v>
      </c>
      <c r="N114" s="275" t="s">
        <v>1886</v>
      </c>
      <c r="O114" s="275" t="s">
        <v>530</v>
      </c>
      <c r="P114" s="275" t="s">
        <v>2010</v>
      </c>
      <c r="R114" s="275" t="s">
        <v>1886</v>
      </c>
      <c r="S114" s="275" t="s">
        <v>530</v>
      </c>
      <c r="T114" s="275" t="s">
        <v>2010</v>
      </c>
      <c r="W114" s="275" t="s">
        <v>1720</v>
      </c>
      <c r="X114" s="275">
        <f t="shared" si="6"/>
        <v>1</v>
      </c>
    </row>
    <row r="115" spans="2:24" ht="21.75" customHeight="1">
      <c r="B115" s="285">
        <v>111</v>
      </c>
      <c r="C115" s="288" t="s">
        <v>355</v>
      </c>
      <c r="D115" s="285">
        <v>111</v>
      </c>
      <c r="E115" s="275" t="s">
        <v>825</v>
      </c>
      <c r="F115" s="275">
        <v>1210355</v>
      </c>
      <c r="G115" s="275" t="s">
        <v>826</v>
      </c>
      <c r="H115" s="275" t="s">
        <v>826</v>
      </c>
      <c r="I115" s="276" t="str">
        <f t="shared" ca="1" si="4"/>
        <v>OK</v>
      </c>
      <c r="J115" s="276" t="str">
        <f t="shared" si="5"/>
        <v>OK</v>
      </c>
      <c r="L115" s="275">
        <v>1041410</v>
      </c>
      <c r="M115" s="275" t="s">
        <v>512</v>
      </c>
      <c r="N115" s="275" t="s">
        <v>513</v>
      </c>
      <c r="O115" s="275" t="s">
        <v>400</v>
      </c>
      <c r="P115" s="275" t="s">
        <v>514</v>
      </c>
      <c r="R115" s="275" t="s">
        <v>513</v>
      </c>
      <c r="S115" s="275" t="s">
        <v>400</v>
      </c>
      <c r="T115" s="275" t="s">
        <v>514</v>
      </c>
      <c r="W115" s="275" t="s">
        <v>355</v>
      </c>
      <c r="X115" s="275">
        <f t="shared" si="6"/>
        <v>1</v>
      </c>
    </row>
    <row r="116" spans="2:24" ht="21.75" customHeight="1">
      <c r="B116" s="285">
        <v>112</v>
      </c>
      <c r="C116" s="288" t="s">
        <v>2137</v>
      </c>
      <c r="D116" s="285">
        <v>112</v>
      </c>
      <c r="E116" s="275" t="s">
        <v>827</v>
      </c>
      <c r="F116" s="275">
        <v>1210494</v>
      </c>
      <c r="G116" s="275" t="s">
        <v>828</v>
      </c>
      <c r="H116" s="275" t="s">
        <v>828</v>
      </c>
      <c r="I116" s="276" t="str">
        <f t="shared" ca="1" si="4"/>
        <v>OK</v>
      </c>
      <c r="J116" s="276" t="str">
        <f t="shared" si="5"/>
        <v>OK</v>
      </c>
      <c r="L116" s="275">
        <v>1017501</v>
      </c>
      <c r="M116" s="275" t="s">
        <v>485</v>
      </c>
      <c r="N116" s="275" t="s">
        <v>829</v>
      </c>
      <c r="O116" s="275" t="s">
        <v>400</v>
      </c>
      <c r="P116" s="275" t="s">
        <v>487</v>
      </c>
      <c r="R116" s="275" t="s">
        <v>829</v>
      </c>
      <c r="S116" s="275" t="s">
        <v>400</v>
      </c>
      <c r="T116" s="275" t="s">
        <v>487</v>
      </c>
      <c r="W116" s="275" t="s">
        <v>1633</v>
      </c>
      <c r="X116" s="275">
        <f t="shared" si="6"/>
        <v>1</v>
      </c>
    </row>
    <row r="117" spans="2:24" ht="21.75" customHeight="1">
      <c r="B117" s="285">
        <v>113</v>
      </c>
      <c r="C117" s="288" t="s">
        <v>2138</v>
      </c>
      <c r="D117" s="285">
        <v>113</v>
      </c>
      <c r="E117" s="275" t="s">
        <v>830</v>
      </c>
      <c r="F117" s="275">
        <v>1210495</v>
      </c>
      <c r="G117" s="275" t="s">
        <v>831</v>
      </c>
      <c r="H117" s="275" t="s">
        <v>831</v>
      </c>
      <c r="I117" s="276" t="str">
        <f t="shared" ca="1" si="4"/>
        <v>OK</v>
      </c>
      <c r="J117" s="276" t="str">
        <f t="shared" si="5"/>
        <v>OK</v>
      </c>
      <c r="L117" s="275">
        <v>1066516</v>
      </c>
      <c r="M117" s="275" t="s">
        <v>1533</v>
      </c>
      <c r="N117" s="275" t="s">
        <v>799</v>
      </c>
      <c r="O117" s="275" t="s">
        <v>530</v>
      </c>
      <c r="P117" s="275" t="s">
        <v>668</v>
      </c>
      <c r="R117" s="275" t="s">
        <v>799</v>
      </c>
      <c r="S117" s="275" t="s">
        <v>530</v>
      </c>
      <c r="T117" s="275" t="s">
        <v>668</v>
      </c>
      <c r="W117" s="275" t="s">
        <v>1634</v>
      </c>
      <c r="X117" s="275">
        <f t="shared" si="6"/>
        <v>1</v>
      </c>
    </row>
    <row r="118" spans="2:24" ht="21.75" customHeight="1">
      <c r="B118" s="285">
        <v>114</v>
      </c>
      <c r="C118" s="288" t="s">
        <v>2139</v>
      </c>
      <c r="D118" s="285">
        <v>114</v>
      </c>
      <c r="E118" s="275" t="s">
        <v>832</v>
      </c>
      <c r="F118" s="275">
        <v>1210496</v>
      </c>
      <c r="G118" s="275" t="s">
        <v>833</v>
      </c>
      <c r="H118" s="275" t="s">
        <v>833</v>
      </c>
      <c r="I118" s="276" t="str">
        <f t="shared" ca="1" si="4"/>
        <v>OK</v>
      </c>
      <c r="J118" s="276" t="str">
        <f t="shared" si="5"/>
        <v>OK</v>
      </c>
      <c r="L118" s="275">
        <v>1069378</v>
      </c>
      <c r="M118" s="275" t="s">
        <v>834</v>
      </c>
      <c r="N118" s="275" t="s">
        <v>1755</v>
      </c>
      <c r="O118" s="275" t="s">
        <v>2312</v>
      </c>
      <c r="P118" s="275" t="s">
        <v>2313</v>
      </c>
      <c r="Q118" s="275" t="s">
        <v>63</v>
      </c>
      <c r="R118" s="275" t="s">
        <v>835</v>
      </c>
      <c r="S118" s="275" t="s">
        <v>1506</v>
      </c>
      <c r="T118" s="275" t="s">
        <v>1535</v>
      </c>
      <c r="W118" s="275" t="s">
        <v>1635</v>
      </c>
      <c r="X118" s="275">
        <f t="shared" si="6"/>
        <v>1</v>
      </c>
    </row>
    <row r="119" spans="2:24" ht="21.75" customHeight="1">
      <c r="B119" s="285">
        <v>115</v>
      </c>
      <c r="C119" s="288" t="s">
        <v>2140</v>
      </c>
      <c r="D119" s="285">
        <v>115</v>
      </c>
      <c r="E119" s="275" t="s">
        <v>836</v>
      </c>
      <c r="F119" s="275">
        <v>1210497</v>
      </c>
      <c r="G119" s="275" t="s">
        <v>837</v>
      </c>
      <c r="H119" s="275" t="s">
        <v>837</v>
      </c>
      <c r="I119" s="276" t="str">
        <f t="shared" ca="1" si="4"/>
        <v>OK</v>
      </c>
      <c r="J119" s="276" t="str">
        <f t="shared" si="5"/>
        <v>OK</v>
      </c>
      <c r="L119" s="275">
        <v>1059654</v>
      </c>
      <c r="M119" s="275" t="s">
        <v>802</v>
      </c>
      <c r="N119" s="275" t="s">
        <v>803</v>
      </c>
      <c r="O119" s="275" t="s">
        <v>530</v>
      </c>
      <c r="P119" s="275" t="s">
        <v>1900</v>
      </c>
      <c r="R119" s="275" t="s">
        <v>803</v>
      </c>
      <c r="S119" s="275" t="s">
        <v>530</v>
      </c>
      <c r="T119" s="275" t="s">
        <v>1900</v>
      </c>
      <c r="W119" s="275" t="s">
        <v>1636</v>
      </c>
      <c r="X119" s="275">
        <f t="shared" si="6"/>
        <v>1</v>
      </c>
    </row>
    <row r="120" spans="2:24" ht="21.75" customHeight="1">
      <c r="B120" s="285">
        <v>116</v>
      </c>
      <c r="C120" s="288" t="s">
        <v>1991</v>
      </c>
      <c r="D120" s="285">
        <v>116</v>
      </c>
      <c r="E120" s="275" t="s">
        <v>838</v>
      </c>
      <c r="F120" s="275">
        <v>1210498</v>
      </c>
      <c r="G120" s="275" t="s">
        <v>839</v>
      </c>
      <c r="H120" s="275" t="s">
        <v>839</v>
      </c>
      <c r="I120" s="276" t="str">
        <f t="shared" ca="1" si="4"/>
        <v>OK</v>
      </c>
      <c r="J120" s="276" t="str">
        <f t="shared" si="5"/>
        <v>OK</v>
      </c>
      <c r="L120" s="275">
        <v>1075222</v>
      </c>
      <c r="M120" s="275" t="s">
        <v>1870</v>
      </c>
      <c r="N120" s="275" t="s">
        <v>1886</v>
      </c>
      <c r="O120" s="275" t="s">
        <v>530</v>
      </c>
      <c r="P120" s="275" t="s">
        <v>2010</v>
      </c>
      <c r="R120" s="275" t="s">
        <v>1886</v>
      </c>
      <c r="S120" s="275" t="s">
        <v>530</v>
      </c>
      <c r="T120" s="275" t="s">
        <v>2010</v>
      </c>
      <c r="W120" s="275" t="s">
        <v>1721</v>
      </c>
      <c r="X120" s="275">
        <f t="shared" si="6"/>
        <v>1</v>
      </c>
    </row>
    <row r="121" spans="2:24" ht="21.75" customHeight="1">
      <c r="B121" s="285">
        <v>117</v>
      </c>
      <c r="C121" s="288" t="s">
        <v>2141</v>
      </c>
      <c r="D121" s="285">
        <v>117</v>
      </c>
      <c r="E121" s="275" t="s">
        <v>840</v>
      </c>
      <c r="F121" s="275">
        <v>1210499</v>
      </c>
      <c r="G121" s="275" t="s">
        <v>841</v>
      </c>
      <c r="H121" s="275" t="s">
        <v>841</v>
      </c>
      <c r="I121" s="276" t="str">
        <f t="shared" ca="1" si="4"/>
        <v>OK</v>
      </c>
      <c r="J121" s="276" t="str">
        <f t="shared" si="5"/>
        <v>OK</v>
      </c>
      <c r="L121" s="275">
        <v>1061258</v>
      </c>
      <c r="M121" s="275" t="s">
        <v>1536</v>
      </c>
      <c r="N121" s="275" t="s">
        <v>842</v>
      </c>
      <c r="O121" s="275" t="s">
        <v>400</v>
      </c>
      <c r="P121" s="275" t="s">
        <v>843</v>
      </c>
      <c r="R121" s="275" t="s">
        <v>842</v>
      </c>
      <c r="S121" s="275" t="s">
        <v>400</v>
      </c>
      <c r="T121" s="275" t="s">
        <v>843</v>
      </c>
      <c r="W121" s="275" t="s">
        <v>1637</v>
      </c>
      <c r="X121" s="275">
        <f t="shared" si="6"/>
        <v>1</v>
      </c>
    </row>
    <row r="122" spans="2:24" ht="21.75" customHeight="1">
      <c r="B122" s="285">
        <v>118</v>
      </c>
      <c r="C122" s="288" t="s">
        <v>2142</v>
      </c>
      <c r="D122" s="285">
        <v>118</v>
      </c>
      <c r="E122" s="275" t="s">
        <v>844</v>
      </c>
      <c r="F122" s="275">
        <v>1210500</v>
      </c>
      <c r="G122" s="275" t="s">
        <v>845</v>
      </c>
      <c r="H122" s="275" t="s">
        <v>845</v>
      </c>
      <c r="I122" s="276" t="str">
        <f t="shared" ca="1" si="4"/>
        <v>OK</v>
      </c>
      <c r="J122" s="276" t="str">
        <f t="shared" si="5"/>
        <v>OK</v>
      </c>
      <c r="L122" s="275">
        <v>1080184</v>
      </c>
      <c r="M122" s="275" t="s">
        <v>2291</v>
      </c>
      <c r="N122" s="275" t="s">
        <v>2012</v>
      </c>
      <c r="O122" s="275" t="s">
        <v>530</v>
      </c>
      <c r="P122" s="275" t="s">
        <v>886</v>
      </c>
      <c r="R122" s="275" t="s">
        <v>2012</v>
      </c>
      <c r="S122" s="275" t="s">
        <v>530</v>
      </c>
      <c r="T122" s="275" t="s">
        <v>886</v>
      </c>
      <c r="W122" s="275" t="s">
        <v>1638</v>
      </c>
      <c r="X122" s="275">
        <f t="shared" si="6"/>
        <v>1</v>
      </c>
    </row>
    <row r="123" spans="2:24" ht="21.75" customHeight="1">
      <c r="B123" s="285">
        <v>119</v>
      </c>
      <c r="C123" s="288" t="s">
        <v>2143</v>
      </c>
      <c r="D123" s="285">
        <v>119</v>
      </c>
      <c r="E123" s="275" t="s">
        <v>846</v>
      </c>
      <c r="F123" s="275">
        <v>1210502</v>
      </c>
      <c r="G123" s="275" t="s">
        <v>847</v>
      </c>
      <c r="H123" s="275" t="s">
        <v>847</v>
      </c>
      <c r="I123" s="276" t="str">
        <f t="shared" ca="1" si="4"/>
        <v>OK</v>
      </c>
      <c r="J123" s="276" t="str">
        <f t="shared" si="5"/>
        <v>OK</v>
      </c>
      <c r="L123" s="275">
        <v>1068745</v>
      </c>
      <c r="M123" s="275" t="s">
        <v>555</v>
      </c>
      <c r="N123" s="275" t="s">
        <v>848</v>
      </c>
      <c r="O123" s="275" t="s">
        <v>400</v>
      </c>
      <c r="P123" s="275" t="s">
        <v>557</v>
      </c>
      <c r="R123" s="275" t="s">
        <v>848</v>
      </c>
      <c r="S123" s="275" t="s">
        <v>400</v>
      </c>
      <c r="T123" s="275" t="s">
        <v>557</v>
      </c>
      <c r="W123" s="275" t="s">
        <v>1639</v>
      </c>
      <c r="X123" s="275">
        <f t="shared" si="6"/>
        <v>1</v>
      </c>
    </row>
    <row r="124" spans="2:24" ht="21.75" customHeight="1">
      <c r="B124" s="285">
        <v>120</v>
      </c>
      <c r="C124" s="288" t="s">
        <v>2144</v>
      </c>
      <c r="D124" s="285">
        <v>120</v>
      </c>
      <c r="E124" s="280" t="s">
        <v>849</v>
      </c>
      <c r="F124" s="275">
        <v>1210503</v>
      </c>
      <c r="G124" s="275" t="s">
        <v>850</v>
      </c>
      <c r="H124" s="275" t="s">
        <v>850</v>
      </c>
      <c r="I124" s="276" t="str">
        <f t="shared" ca="1" si="4"/>
        <v>OK</v>
      </c>
      <c r="J124" s="276" t="str">
        <f t="shared" si="5"/>
        <v>OK</v>
      </c>
      <c r="L124" s="275">
        <v>1061825</v>
      </c>
      <c r="M124" s="275" t="s">
        <v>1530</v>
      </c>
      <c r="N124" s="275" t="s">
        <v>851</v>
      </c>
      <c r="O124" s="275" t="s">
        <v>530</v>
      </c>
      <c r="P124" s="275" t="s">
        <v>718</v>
      </c>
      <c r="R124" s="275" t="s">
        <v>851</v>
      </c>
      <c r="S124" s="275" t="s">
        <v>530</v>
      </c>
      <c r="T124" s="275" t="s">
        <v>718</v>
      </c>
      <c r="W124" s="275" t="s">
        <v>1640</v>
      </c>
      <c r="X124" s="275">
        <f t="shared" si="6"/>
        <v>1</v>
      </c>
    </row>
    <row r="125" spans="2:24" ht="21.75" customHeight="1">
      <c r="B125" s="285">
        <v>121</v>
      </c>
      <c r="C125" s="288" t="s">
        <v>2145</v>
      </c>
      <c r="D125" s="285">
        <v>121</v>
      </c>
      <c r="E125" s="275" t="s">
        <v>852</v>
      </c>
      <c r="F125" s="275">
        <v>1210504</v>
      </c>
      <c r="G125" s="275" t="s">
        <v>853</v>
      </c>
      <c r="H125" s="275" t="s">
        <v>853</v>
      </c>
      <c r="I125" s="276" t="str">
        <f t="shared" ca="1" si="4"/>
        <v>OK</v>
      </c>
      <c r="J125" s="276" t="str">
        <f t="shared" si="5"/>
        <v>OK</v>
      </c>
      <c r="L125" s="275">
        <v>1051634</v>
      </c>
      <c r="M125" s="275" t="s">
        <v>569</v>
      </c>
      <c r="N125" s="275" t="s">
        <v>1810</v>
      </c>
      <c r="O125" s="275" t="s">
        <v>400</v>
      </c>
      <c r="P125" s="275" t="s">
        <v>570</v>
      </c>
      <c r="R125" s="275" t="s">
        <v>1810</v>
      </c>
      <c r="S125" s="275" t="s">
        <v>400</v>
      </c>
      <c r="T125" s="275" t="s">
        <v>570</v>
      </c>
      <c r="U125" s="275" t="s">
        <v>2370</v>
      </c>
      <c r="W125" s="275" t="s">
        <v>1641</v>
      </c>
      <c r="X125" s="275">
        <f t="shared" si="6"/>
        <v>1</v>
      </c>
    </row>
    <row r="126" spans="2:24" ht="21.75" customHeight="1">
      <c r="B126" s="285">
        <v>122</v>
      </c>
      <c r="C126" s="288" t="s">
        <v>2146</v>
      </c>
      <c r="D126" s="285">
        <v>122</v>
      </c>
      <c r="E126" s="275" t="s">
        <v>854</v>
      </c>
      <c r="F126" s="275">
        <v>1210505</v>
      </c>
      <c r="G126" s="275" t="s">
        <v>855</v>
      </c>
      <c r="H126" s="275" t="s">
        <v>855</v>
      </c>
      <c r="I126" s="276" t="str">
        <f t="shared" ca="1" si="4"/>
        <v>OK</v>
      </c>
      <c r="J126" s="276" t="str">
        <f t="shared" si="5"/>
        <v>OK</v>
      </c>
      <c r="L126" s="275">
        <v>1063669</v>
      </c>
      <c r="M126" s="275" t="s">
        <v>1531</v>
      </c>
      <c r="N126" s="275" t="s">
        <v>856</v>
      </c>
      <c r="O126" s="275" t="s">
        <v>530</v>
      </c>
      <c r="P126" s="275" t="s">
        <v>726</v>
      </c>
      <c r="R126" s="275" t="s">
        <v>856</v>
      </c>
      <c r="S126" s="275" t="s">
        <v>530</v>
      </c>
      <c r="T126" s="275" t="s">
        <v>726</v>
      </c>
      <c r="W126" s="275" t="s">
        <v>1642</v>
      </c>
      <c r="X126" s="275">
        <f t="shared" si="6"/>
        <v>1</v>
      </c>
    </row>
    <row r="127" spans="2:24" ht="21.75" customHeight="1">
      <c r="B127" s="285">
        <v>123</v>
      </c>
      <c r="C127" s="288" t="s">
        <v>2147</v>
      </c>
      <c r="D127" s="285">
        <v>123</v>
      </c>
      <c r="E127" s="275" t="s">
        <v>857</v>
      </c>
      <c r="F127" s="275">
        <v>1210506</v>
      </c>
      <c r="G127" s="275" t="s">
        <v>858</v>
      </c>
      <c r="H127" s="275" t="s">
        <v>858</v>
      </c>
      <c r="I127" s="276" t="str">
        <f t="shared" ca="1" si="4"/>
        <v>OK</v>
      </c>
      <c r="J127" s="276" t="str">
        <f t="shared" si="5"/>
        <v>OK</v>
      </c>
      <c r="L127" s="275">
        <v>1063233</v>
      </c>
      <c r="M127" s="275" t="s">
        <v>859</v>
      </c>
      <c r="N127" s="275" t="s">
        <v>860</v>
      </c>
      <c r="O127" s="275" t="s">
        <v>530</v>
      </c>
      <c r="P127" s="275" t="s">
        <v>861</v>
      </c>
      <c r="R127" s="275" t="s">
        <v>860</v>
      </c>
      <c r="S127" s="275" t="s">
        <v>530</v>
      </c>
      <c r="T127" s="275" t="s">
        <v>861</v>
      </c>
      <c r="W127" s="275" t="s">
        <v>1643</v>
      </c>
      <c r="X127" s="275">
        <f t="shared" si="6"/>
        <v>1</v>
      </c>
    </row>
    <row r="128" spans="2:24" ht="21.75" customHeight="1">
      <c r="B128" s="285">
        <v>124</v>
      </c>
      <c r="C128" s="288" t="s">
        <v>364</v>
      </c>
      <c r="D128" s="285">
        <v>124</v>
      </c>
      <c r="E128" s="275" t="s">
        <v>862</v>
      </c>
      <c r="F128" s="275">
        <v>1210507</v>
      </c>
      <c r="G128" s="275" t="s">
        <v>863</v>
      </c>
      <c r="H128" s="275" t="s">
        <v>863</v>
      </c>
      <c r="I128" s="276" t="str">
        <f t="shared" ca="1" si="4"/>
        <v>OK</v>
      </c>
      <c r="J128" s="276" t="str">
        <f t="shared" si="5"/>
        <v>OK</v>
      </c>
      <c r="L128" s="275">
        <v>1064826</v>
      </c>
      <c r="M128" s="275" t="s">
        <v>864</v>
      </c>
      <c r="N128" s="275" t="s">
        <v>865</v>
      </c>
      <c r="O128" s="275" t="s">
        <v>530</v>
      </c>
      <c r="P128" s="275" t="s">
        <v>866</v>
      </c>
      <c r="R128" s="275" t="s">
        <v>865</v>
      </c>
      <c r="S128" s="275" t="s">
        <v>530</v>
      </c>
      <c r="T128" s="275" t="s">
        <v>866</v>
      </c>
      <c r="W128" s="275" t="s">
        <v>364</v>
      </c>
      <c r="X128" s="275">
        <f t="shared" si="6"/>
        <v>1</v>
      </c>
    </row>
    <row r="129" spans="2:24" ht="21.75" customHeight="1">
      <c r="B129" s="285">
        <v>125</v>
      </c>
      <c r="C129" s="288" t="s">
        <v>2148</v>
      </c>
      <c r="D129" s="285">
        <v>125</v>
      </c>
      <c r="E129" s="275" t="s">
        <v>867</v>
      </c>
      <c r="F129" s="275">
        <v>1210508</v>
      </c>
      <c r="G129" s="275" t="s">
        <v>868</v>
      </c>
      <c r="H129" s="275" t="s">
        <v>868</v>
      </c>
      <c r="I129" s="276" t="str">
        <f t="shared" ca="1" si="4"/>
        <v>OK</v>
      </c>
      <c r="J129" s="276" t="str">
        <f t="shared" si="5"/>
        <v>OK</v>
      </c>
      <c r="L129" s="275">
        <v>1061825</v>
      </c>
      <c r="M129" s="275" t="s">
        <v>1530</v>
      </c>
      <c r="N129" s="275" t="s">
        <v>851</v>
      </c>
      <c r="O129" s="275" t="s">
        <v>530</v>
      </c>
      <c r="P129" s="275" t="s">
        <v>718</v>
      </c>
      <c r="R129" s="275" t="s">
        <v>851</v>
      </c>
      <c r="S129" s="275" t="s">
        <v>530</v>
      </c>
      <c r="T129" s="275" t="s">
        <v>718</v>
      </c>
      <c r="W129" s="275" t="s">
        <v>1644</v>
      </c>
      <c r="X129" s="275">
        <f t="shared" si="6"/>
        <v>1</v>
      </c>
    </row>
    <row r="130" spans="2:24" ht="21.75" customHeight="1">
      <c r="B130" s="285">
        <v>126</v>
      </c>
      <c r="C130" s="288" t="s">
        <v>2149</v>
      </c>
      <c r="D130" s="285">
        <v>126</v>
      </c>
      <c r="E130" s="275" t="s">
        <v>869</v>
      </c>
      <c r="F130" s="275">
        <v>1210510</v>
      </c>
      <c r="G130" s="275" t="s">
        <v>870</v>
      </c>
      <c r="H130" s="275" t="s">
        <v>870</v>
      </c>
      <c r="I130" s="276" t="str">
        <f t="shared" ca="1" si="4"/>
        <v>OK</v>
      </c>
      <c r="J130" s="276" t="str">
        <f t="shared" si="5"/>
        <v>OK</v>
      </c>
      <c r="L130" s="275">
        <v>1065085</v>
      </c>
      <c r="M130" s="275" t="s">
        <v>793</v>
      </c>
      <c r="N130" s="275" t="s">
        <v>794</v>
      </c>
      <c r="O130" s="275" t="s">
        <v>530</v>
      </c>
      <c r="P130" s="275" t="s">
        <v>1411</v>
      </c>
      <c r="R130" s="275" t="s">
        <v>794</v>
      </c>
      <c r="S130" s="275" t="s">
        <v>530</v>
      </c>
      <c r="T130" s="275" t="s">
        <v>1411</v>
      </c>
      <c r="W130" s="275" t="s">
        <v>1645</v>
      </c>
      <c r="X130" s="275">
        <f t="shared" si="6"/>
        <v>1</v>
      </c>
    </row>
    <row r="131" spans="2:24" ht="21.75" customHeight="1">
      <c r="B131" s="285">
        <v>127</v>
      </c>
      <c r="C131" s="288" t="s">
        <v>2150</v>
      </c>
      <c r="D131" s="285">
        <v>127</v>
      </c>
      <c r="E131" s="275" t="s">
        <v>871</v>
      </c>
      <c r="F131" s="275">
        <v>1210532</v>
      </c>
      <c r="G131" s="275" t="s">
        <v>872</v>
      </c>
      <c r="H131" s="275" t="s">
        <v>872</v>
      </c>
      <c r="I131" s="276" t="str">
        <f t="shared" ca="1" si="4"/>
        <v>OK</v>
      </c>
      <c r="J131" s="276" t="str">
        <f t="shared" si="5"/>
        <v>OK</v>
      </c>
      <c r="L131" s="275">
        <v>1069075</v>
      </c>
      <c r="M131" s="275" t="s">
        <v>1526</v>
      </c>
      <c r="N131" s="275" t="s">
        <v>667</v>
      </c>
      <c r="O131" s="275" t="s">
        <v>530</v>
      </c>
      <c r="P131" s="275" t="s">
        <v>668</v>
      </c>
      <c r="R131" s="275" t="s">
        <v>667</v>
      </c>
      <c r="S131" s="275" t="s">
        <v>530</v>
      </c>
      <c r="T131" s="275" t="s">
        <v>668</v>
      </c>
      <c r="W131" s="275" t="s">
        <v>1722</v>
      </c>
      <c r="X131" s="275">
        <f t="shared" si="6"/>
        <v>1</v>
      </c>
    </row>
    <row r="132" spans="2:24" ht="21.75" customHeight="1">
      <c r="B132" s="285">
        <v>128</v>
      </c>
      <c r="C132" s="288" t="s">
        <v>2151</v>
      </c>
      <c r="D132" s="285">
        <v>128</v>
      </c>
      <c r="E132" s="275" t="s">
        <v>873</v>
      </c>
      <c r="F132" s="275">
        <v>1210512</v>
      </c>
      <c r="G132" s="275" t="s">
        <v>874</v>
      </c>
      <c r="H132" s="275" t="s">
        <v>874</v>
      </c>
      <c r="I132" s="276" t="str">
        <f t="shared" ca="1" si="4"/>
        <v>OK</v>
      </c>
      <c r="J132" s="276" t="str">
        <f t="shared" si="5"/>
        <v>OK</v>
      </c>
      <c r="L132" s="275">
        <v>1068990</v>
      </c>
      <c r="M132" s="275" t="s">
        <v>1732</v>
      </c>
      <c r="N132" s="275" t="s">
        <v>1446</v>
      </c>
      <c r="O132" s="275" t="s">
        <v>530</v>
      </c>
      <c r="P132" s="275" t="s">
        <v>875</v>
      </c>
      <c r="R132" s="275" t="s">
        <v>1446</v>
      </c>
      <c r="S132" s="275" t="s">
        <v>530</v>
      </c>
      <c r="T132" s="275" t="s">
        <v>875</v>
      </c>
      <c r="W132" s="275" t="s">
        <v>1646</v>
      </c>
      <c r="X132" s="275">
        <f t="shared" si="6"/>
        <v>1</v>
      </c>
    </row>
    <row r="133" spans="2:24" ht="21.75" customHeight="1">
      <c r="B133" s="285">
        <v>129</v>
      </c>
      <c r="C133" s="288" t="s">
        <v>2152</v>
      </c>
      <c r="D133" s="285">
        <v>129</v>
      </c>
      <c r="E133" s="275" t="s">
        <v>876</v>
      </c>
      <c r="F133" s="275">
        <v>1210535</v>
      </c>
      <c r="G133" s="275" t="s">
        <v>877</v>
      </c>
      <c r="H133" s="275" t="s">
        <v>877</v>
      </c>
      <c r="I133" s="276" t="str">
        <f t="shared" ref="I133:I169" ca="1" si="7">IF(COUNTIF($G$5:$G$352,G133)=1,"OK","重複あり！")</f>
        <v>OK</v>
      </c>
      <c r="J133" s="276" t="str">
        <f t="shared" si="5"/>
        <v>OK</v>
      </c>
      <c r="L133" s="275">
        <v>1058272</v>
      </c>
      <c r="M133" s="275" t="s">
        <v>1733</v>
      </c>
      <c r="N133" s="275" t="s">
        <v>1447</v>
      </c>
      <c r="O133" s="275" t="s">
        <v>530</v>
      </c>
      <c r="P133" s="275" t="s">
        <v>878</v>
      </c>
      <c r="R133" s="275" t="s">
        <v>1447</v>
      </c>
      <c r="S133" s="275" t="s">
        <v>530</v>
      </c>
      <c r="T133" s="275" t="s">
        <v>878</v>
      </c>
      <c r="W133" s="275" t="s">
        <v>1647</v>
      </c>
      <c r="X133" s="275">
        <f t="shared" si="6"/>
        <v>1</v>
      </c>
    </row>
    <row r="134" spans="2:24" ht="21.75" customHeight="1">
      <c r="B134" s="285">
        <v>130</v>
      </c>
      <c r="C134" s="288" t="s">
        <v>2153</v>
      </c>
      <c r="D134" s="285">
        <v>130</v>
      </c>
      <c r="E134" s="275" t="s">
        <v>879</v>
      </c>
      <c r="F134" s="275">
        <v>1210581</v>
      </c>
      <c r="G134" s="275" t="s">
        <v>880</v>
      </c>
      <c r="H134" s="275" t="s">
        <v>880</v>
      </c>
      <c r="I134" s="276" t="str">
        <f t="shared" ca="1" si="7"/>
        <v>OK</v>
      </c>
      <c r="J134" s="276" t="str">
        <f t="shared" ref="J134:J277" si="8">IF(EXACT(G134,H134),"OK","変更あり！")</f>
        <v>OK</v>
      </c>
      <c r="L134" s="275">
        <v>1060101</v>
      </c>
      <c r="M134" s="275" t="s">
        <v>1537</v>
      </c>
      <c r="N134" s="275" t="s">
        <v>881</v>
      </c>
      <c r="O134" s="275" t="s">
        <v>530</v>
      </c>
      <c r="P134" s="275" t="s">
        <v>882</v>
      </c>
      <c r="R134" s="275" t="s">
        <v>881</v>
      </c>
      <c r="S134" s="275" t="s">
        <v>530</v>
      </c>
      <c r="T134" s="275" t="s">
        <v>882</v>
      </c>
      <c r="W134" s="275" t="s">
        <v>1648</v>
      </c>
      <c r="X134" s="275">
        <f t="shared" ref="X134:X197" si="9">IF(W134=C134,1,2)</f>
        <v>1</v>
      </c>
    </row>
    <row r="135" spans="2:24" ht="21.75" customHeight="1">
      <c r="B135" s="285">
        <v>131</v>
      </c>
      <c r="C135" s="288" t="s">
        <v>2154</v>
      </c>
      <c r="D135" s="285">
        <v>131</v>
      </c>
      <c r="E135" s="275" t="s">
        <v>883</v>
      </c>
      <c r="F135" s="275">
        <v>1210582</v>
      </c>
      <c r="G135" s="275" t="s">
        <v>884</v>
      </c>
      <c r="H135" s="275" t="s">
        <v>884</v>
      </c>
      <c r="I135" s="276" t="str">
        <f t="shared" ca="1" si="7"/>
        <v>OK</v>
      </c>
      <c r="J135" s="276" t="str">
        <f t="shared" si="8"/>
        <v>OK</v>
      </c>
      <c r="L135" s="275">
        <v>1071410</v>
      </c>
      <c r="M135" s="275" t="s">
        <v>1871</v>
      </c>
      <c r="N135" s="275" t="s">
        <v>885</v>
      </c>
      <c r="O135" s="275" t="s">
        <v>530</v>
      </c>
      <c r="P135" s="275" t="s">
        <v>886</v>
      </c>
      <c r="R135" s="275" t="s">
        <v>885</v>
      </c>
      <c r="S135" s="275" t="s">
        <v>530</v>
      </c>
      <c r="T135" s="275" t="s">
        <v>886</v>
      </c>
      <c r="W135" s="275" t="s">
        <v>1649</v>
      </c>
      <c r="X135" s="275">
        <f t="shared" si="9"/>
        <v>1</v>
      </c>
    </row>
    <row r="136" spans="2:24" ht="21.75" customHeight="1">
      <c r="B136" s="285">
        <v>132</v>
      </c>
      <c r="C136" s="288" t="s">
        <v>2155</v>
      </c>
      <c r="D136" s="285">
        <v>132</v>
      </c>
      <c r="E136" s="275" t="s">
        <v>887</v>
      </c>
      <c r="F136" s="275">
        <v>1210583</v>
      </c>
      <c r="G136" s="275" t="s">
        <v>888</v>
      </c>
      <c r="H136" s="275" t="s">
        <v>888</v>
      </c>
      <c r="I136" s="276" t="str">
        <f t="shared" ca="1" si="7"/>
        <v>OK</v>
      </c>
      <c r="J136" s="276" t="str">
        <f t="shared" si="8"/>
        <v>OK</v>
      </c>
      <c r="L136" s="275">
        <v>1074833</v>
      </c>
      <c r="M136" s="275" t="s">
        <v>1869</v>
      </c>
      <c r="N136" s="275" t="s">
        <v>1444</v>
      </c>
      <c r="O136" s="275" t="s">
        <v>530</v>
      </c>
      <c r="P136" s="275" t="s">
        <v>1445</v>
      </c>
      <c r="R136" s="275" t="s">
        <v>1444</v>
      </c>
      <c r="S136" s="275" t="s">
        <v>530</v>
      </c>
      <c r="T136" s="275" t="s">
        <v>1445</v>
      </c>
      <c r="W136" s="275" t="s">
        <v>1650</v>
      </c>
      <c r="X136" s="275">
        <f t="shared" si="9"/>
        <v>1</v>
      </c>
    </row>
    <row r="137" spans="2:24" ht="21.75" customHeight="1">
      <c r="B137" s="285">
        <v>133</v>
      </c>
      <c r="C137" s="288" t="s">
        <v>2156</v>
      </c>
      <c r="D137" s="285">
        <v>133</v>
      </c>
      <c r="E137" s="275" t="s">
        <v>889</v>
      </c>
      <c r="F137" s="275">
        <v>1210584</v>
      </c>
      <c r="G137" s="275" t="s">
        <v>890</v>
      </c>
      <c r="H137" s="275" t="s">
        <v>890</v>
      </c>
      <c r="I137" s="276" t="str">
        <f t="shared" ca="1" si="7"/>
        <v>OK</v>
      </c>
      <c r="J137" s="276" t="str">
        <f t="shared" si="8"/>
        <v>OK</v>
      </c>
      <c r="L137" s="275">
        <v>1059654</v>
      </c>
      <c r="M137" s="275" t="s">
        <v>802</v>
      </c>
      <c r="N137" s="275" t="s">
        <v>891</v>
      </c>
      <c r="O137" s="275" t="s">
        <v>530</v>
      </c>
      <c r="P137" s="275" t="s">
        <v>1900</v>
      </c>
      <c r="R137" s="275" t="s">
        <v>891</v>
      </c>
      <c r="S137" s="275" t="s">
        <v>530</v>
      </c>
      <c r="T137" s="275" t="s">
        <v>1900</v>
      </c>
      <c r="W137" s="275" t="s">
        <v>1651</v>
      </c>
      <c r="X137" s="275">
        <f t="shared" si="9"/>
        <v>1</v>
      </c>
    </row>
    <row r="138" spans="2:24" ht="21.75" customHeight="1">
      <c r="B138" s="285">
        <v>134</v>
      </c>
      <c r="C138" s="288" t="s">
        <v>2157</v>
      </c>
      <c r="D138" s="285">
        <v>134</v>
      </c>
      <c r="E138" s="275" t="s">
        <v>892</v>
      </c>
      <c r="F138" s="275">
        <v>1210585</v>
      </c>
      <c r="G138" s="275" t="s">
        <v>893</v>
      </c>
      <c r="H138" s="275" t="s">
        <v>893</v>
      </c>
      <c r="I138" s="276" t="str">
        <f t="shared" ca="1" si="7"/>
        <v>OK</v>
      </c>
      <c r="J138" s="276" t="str">
        <f t="shared" si="8"/>
        <v>OK</v>
      </c>
      <c r="L138" s="275">
        <v>1059654</v>
      </c>
      <c r="M138" s="275" t="s">
        <v>802</v>
      </c>
      <c r="N138" s="275" t="s">
        <v>891</v>
      </c>
      <c r="O138" s="275" t="s">
        <v>530</v>
      </c>
      <c r="P138" s="275" t="s">
        <v>1900</v>
      </c>
      <c r="R138" s="275" t="s">
        <v>891</v>
      </c>
      <c r="S138" s="275" t="s">
        <v>530</v>
      </c>
      <c r="T138" s="275" t="s">
        <v>1900</v>
      </c>
      <c r="W138" s="275" t="s">
        <v>1652</v>
      </c>
      <c r="X138" s="275">
        <f t="shared" si="9"/>
        <v>1</v>
      </c>
    </row>
    <row r="139" spans="2:24" ht="21.75" customHeight="1">
      <c r="B139" s="285">
        <v>135</v>
      </c>
      <c r="C139" s="288" t="s">
        <v>2158</v>
      </c>
      <c r="D139" s="285">
        <v>135</v>
      </c>
      <c r="E139" s="275" t="s">
        <v>894</v>
      </c>
      <c r="F139" s="275">
        <v>1210586</v>
      </c>
      <c r="G139" s="275" t="s">
        <v>895</v>
      </c>
      <c r="H139" s="275" t="s">
        <v>895</v>
      </c>
      <c r="I139" s="276" t="str">
        <f t="shared" ca="1" si="7"/>
        <v>OK</v>
      </c>
      <c r="J139" s="276" t="str">
        <f t="shared" si="8"/>
        <v>OK</v>
      </c>
      <c r="L139" s="275">
        <v>1070766</v>
      </c>
      <c r="M139" s="275" t="s">
        <v>638</v>
      </c>
      <c r="N139" s="275" t="s">
        <v>896</v>
      </c>
      <c r="O139" s="275" t="s">
        <v>400</v>
      </c>
      <c r="P139" s="275" t="s">
        <v>640</v>
      </c>
      <c r="R139" s="275" t="s">
        <v>896</v>
      </c>
      <c r="S139" s="275" t="s">
        <v>400</v>
      </c>
      <c r="T139" s="275" t="s">
        <v>640</v>
      </c>
      <c r="W139" s="275" t="s">
        <v>1653</v>
      </c>
      <c r="X139" s="275">
        <f t="shared" si="9"/>
        <v>1</v>
      </c>
    </row>
    <row r="140" spans="2:24" ht="21.75" customHeight="1">
      <c r="B140" s="285">
        <v>136</v>
      </c>
      <c r="C140" s="288" t="s">
        <v>2159</v>
      </c>
      <c r="D140" s="285">
        <v>136</v>
      </c>
      <c r="E140" s="275" t="s">
        <v>897</v>
      </c>
      <c r="F140" s="275">
        <v>1210587</v>
      </c>
      <c r="G140" s="275" t="s">
        <v>898</v>
      </c>
      <c r="H140" s="275" t="s">
        <v>898</v>
      </c>
      <c r="I140" s="276" t="str">
        <f t="shared" ca="1" si="7"/>
        <v>OK</v>
      </c>
      <c r="J140" s="276" t="str">
        <f t="shared" si="8"/>
        <v>OK</v>
      </c>
      <c r="L140" s="275">
        <v>1061839</v>
      </c>
      <c r="M140" s="275" t="s">
        <v>693</v>
      </c>
      <c r="N140" s="275" t="s">
        <v>1443</v>
      </c>
      <c r="O140" s="275" t="s">
        <v>530</v>
      </c>
      <c r="P140" s="275" t="s">
        <v>694</v>
      </c>
      <c r="R140" s="275" t="s">
        <v>1443</v>
      </c>
      <c r="S140" s="275" t="s">
        <v>530</v>
      </c>
      <c r="T140" s="275" t="s">
        <v>694</v>
      </c>
      <c r="W140" s="275" t="s">
        <v>1654</v>
      </c>
      <c r="X140" s="275">
        <f t="shared" si="9"/>
        <v>1</v>
      </c>
    </row>
    <row r="141" spans="2:24" ht="21.75" customHeight="1">
      <c r="B141" s="285">
        <v>137</v>
      </c>
      <c r="C141" s="288" t="s">
        <v>2160</v>
      </c>
      <c r="D141" s="285">
        <v>137</v>
      </c>
      <c r="E141" s="275" t="s">
        <v>899</v>
      </c>
      <c r="F141" s="275">
        <v>1210588</v>
      </c>
      <c r="G141" s="275" t="s">
        <v>900</v>
      </c>
      <c r="H141" s="275" t="s">
        <v>900</v>
      </c>
      <c r="I141" s="276" t="str">
        <f t="shared" ca="1" si="7"/>
        <v>OK</v>
      </c>
      <c r="J141" s="276" t="str">
        <f t="shared" si="8"/>
        <v>OK</v>
      </c>
      <c r="L141" s="275">
        <v>1071405</v>
      </c>
      <c r="M141" s="275" t="s">
        <v>1185</v>
      </c>
      <c r="N141" s="275" t="s">
        <v>1538</v>
      </c>
      <c r="O141" s="275" t="s">
        <v>530</v>
      </c>
      <c r="P141" s="275" t="s">
        <v>2011</v>
      </c>
      <c r="R141" s="275" t="s">
        <v>1538</v>
      </c>
      <c r="S141" s="275" t="s">
        <v>530</v>
      </c>
      <c r="T141" s="275" t="s">
        <v>2011</v>
      </c>
      <c r="W141" s="275" t="s">
        <v>1655</v>
      </c>
      <c r="X141" s="275">
        <f t="shared" si="9"/>
        <v>1</v>
      </c>
    </row>
    <row r="142" spans="2:24" ht="21.75" customHeight="1">
      <c r="B142" s="285">
        <v>138</v>
      </c>
      <c r="C142" s="288" t="s">
        <v>2161</v>
      </c>
      <c r="D142" s="285">
        <v>138</v>
      </c>
      <c r="E142" s="275" t="s">
        <v>901</v>
      </c>
      <c r="F142" s="275">
        <v>1210608</v>
      </c>
      <c r="G142" s="275" t="s">
        <v>902</v>
      </c>
      <c r="H142" s="275" t="s">
        <v>902</v>
      </c>
      <c r="I142" s="276" t="str">
        <f t="shared" ca="1" si="7"/>
        <v>OK</v>
      </c>
      <c r="J142" s="276" t="str">
        <f t="shared" si="8"/>
        <v>OK</v>
      </c>
      <c r="L142" s="275">
        <v>1065085</v>
      </c>
      <c r="M142" s="275" t="s">
        <v>793</v>
      </c>
      <c r="N142" s="275" t="s">
        <v>794</v>
      </c>
      <c r="O142" s="275" t="s">
        <v>530</v>
      </c>
      <c r="P142" s="275" t="s">
        <v>1411</v>
      </c>
      <c r="R142" s="275" t="s">
        <v>794</v>
      </c>
      <c r="S142" s="275" t="s">
        <v>530</v>
      </c>
      <c r="T142" s="275" t="s">
        <v>1411</v>
      </c>
      <c r="W142" s="275" t="s">
        <v>1656</v>
      </c>
      <c r="X142" s="275">
        <f t="shared" si="9"/>
        <v>1</v>
      </c>
    </row>
    <row r="143" spans="2:24" ht="21.75" customHeight="1">
      <c r="B143" s="285">
        <v>139</v>
      </c>
      <c r="C143" s="288" t="s">
        <v>2162</v>
      </c>
      <c r="D143" s="285">
        <v>139</v>
      </c>
      <c r="E143" s="275" t="s">
        <v>903</v>
      </c>
      <c r="F143" s="275">
        <v>1210675</v>
      </c>
      <c r="G143" s="275" t="s">
        <v>904</v>
      </c>
      <c r="H143" s="275" t="s">
        <v>904</v>
      </c>
      <c r="I143" s="276" t="str">
        <f t="shared" ca="1" si="7"/>
        <v>OK</v>
      </c>
      <c r="J143" s="276" t="str">
        <f t="shared" si="8"/>
        <v>OK</v>
      </c>
      <c r="L143" s="275">
        <v>1064046</v>
      </c>
      <c r="M143" s="275" t="s">
        <v>745</v>
      </c>
      <c r="N143" s="275" t="s">
        <v>905</v>
      </c>
      <c r="O143" s="275" t="s">
        <v>530</v>
      </c>
      <c r="P143" s="275" t="s">
        <v>1897</v>
      </c>
      <c r="R143" s="275" t="s">
        <v>905</v>
      </c>
      <c r="S143" s="275" t="s">
        <v>530</v>
      </c>
      <c r="T143" s="275" t="s">
        <v>1897</v>
      </c>
      <c r="W143" s="275" t="s">
        <v>1657</v>
      </c>
      <c r="X143" s="275">
        <f t="shared" si="9"/>
        <v>1</v>
      </c>
    </row>
    <row r="144" spans="2:24" ht="21.75" customHeight="1">
      <c r="B144" s="285">
        <v>140</v>
      </c>
      <c r="C144" s="288" t="s">
        <v>2163</v>
      </c>
      <c r="D144" s="285">
        <v>140</v>
      </c>
      <c r="E144" s="275">
        <v>1210829</v>
      </c>
      <c r="F144" s="275">
        <v>1210829</v>
      </c>
      <c r="G144" s="275" t="s">
        <v>1067</v>
      </c>
      <c r="H144" s="275" t="s">
        <v>1067</v>
      </c>
      <c r="I144" s="276" t="str">
        <f t="shared" ca="1" si="7"/>
        <v>OK</v>
      </c>
      <c r="J144" s="276" t="str">
        <f t="shared" si="8"/>
        <v>OK</v>
      </c>
      <c r="L144" s="275">
        <v>1067026</v>
      </c>
      <c r="M144" s="275" t="s">
        <v>1872</v>
      </c>
      <c r="N144" s="275" t="s">
        <v>1539</v>
      </c>
      <c r="O144" s="275" t="s">
        <v>400</v>
      </c>
      <c r="P144" s="275" t="s">
        <v>1247</v>
      </c>
      <c r="R144" s="275" t="s">
        <v>1539</v>
      </c>
      <c r="S144" s="275" t="s">
        <v>400</v>
      </c>
      <c r="T144" s="275" t="s">
        <v>1247</v>
      </c>
      <c r="W144" s="275" t="s">
        <v>1658</v>
      </c>
      <c r="X144" s="275">
        <f t="shared" si="9"/>
        <v>1</v>
      </c>
    </row>
    <row r="145" spans="2:24" ht="21.75" customHeight="1">
      <c r="B145" s="285">
        <v>141</v>
      </c>
      <c r="C145" s="288" t="s">
        <v>1723</v>
      </c>
      <c r="D145" s="285">
        <v>141</v>
      </c>
      <c r="E145" s="275">
        <v>1220001</v>
      </c>
      <c r="F145" s="275">
        <v>1220001</v>
      </c>
      <c r="G145" s="275" t="s">
        <v>1136</v>
      </c>
      <c r="H145" s="275" t="s">
        <v>1136</v>
      </c>
      <c r="I145" s="276" t="str">
        <f t="shared" ca="1" si="7"/>
        <v>OK</v>
      </c>
      <c r="J145" s="276" t="str">
        <f t="shared" si="8"/>
        <v>OK</v>
      </c>
      <c r="L145" s="275">
        <v>1071805</v>
      </c>
      <c r="M145" s="275" t="s">
        <v>1540</v>
      </c>
      <c r="N145" s="275" t="s">
        <v>1412</v>
      </c>
      <c r="O145" s="275" t="s">
        <v>530</v>
      </c>
      <c r="P145" s="275" t="s">
        <v>1262</v>
      </c>
      <c r="R145" s="275" t="s">
        <v>1412</v>
      </c>
      <c r="S145" s="275" t="s">
        <v>530</v>
      </c>
      <c r="T145" s="275" t="s">
        <v>1262</v>
      </c>
      <c r="W145" s="275" t="s">
        <v>1723</v>
      </c>
      <c r="X145" s="275">
        <f t="shared" si="9"/>
        <v>1</v>
      </c>
    </row>
    <row r="146" spans="2:24" ht="21.75" customHeight="1">
      <c r="B146" s="285">
        <v>142</v>
      </c>
      <c r="C146" s="289" t="s">
        <v>1323</v>
      </c>
      <c r="D146" s="285">
        <v>142</v>
      </c>
      <c r="E146" s="280">
        <v>1220002</v>
      </c>
      <c r="F146" s="275">
        <v>1220002</v>
      </c>
      <c r="G146" s="275" t="s">
        <v>1059</v>
      </c>
      <c r="H146" s="275" t="s">
        <v>1059</v>
      </c>
      <c r="I146" s="276" t="str">
        <f t="shared" ca="1" si="7"/>
        <v>OK</v>
      </c>
      <c r="J146" s="276" t="str">
        <f t="shared" si="8"/>
        <v>OK</v>
      </c>
      <c r="L146" s="275">
        <v>1061258</v>
      </c>
      <c r="M146" s="275" t="s">
        <v>1536</v>
      </c>
      <c r="N146" s="275" t="s">
        <v>842</v>
      </c>
      <c r="O146" s="275" t="s">
        <v>400</v>
      </c>
      <c r="P146" s="275" t="s">
        <v>843</v>
      </c>
      <c r="R146" s="275" t="s">
        <v>842</v>
      </c>
      <c r="S146" s="275" t="s">
        <v>400</v>
      </c>
      <c r="T146" s="275" t="s">
        <v>843</v>
      </c>
      <c r="W146" s="275" t="s">
        <v>1323</v>
      </c>
      <c r="X146" s="275">
        <f t="shared" si="9"/>
        <v>1</v>
      </c>
    </row>
    <row r="147" spans="2:24" ht="21.75" customHeight="1">
      <c r="B147" s="285">
        <v>143</v>
      </c>
      <c r="C147" s="275" t="s">
        <v>1325</v>
      </c>
      <c r="D147" s="285">
        <v>143</v>
      </c>
      <c r="E147" s="280">
        <v>1220003</v>
      </c>
      <c r="F147" s="275">
        <v>1220003</v>
      </c>
      <c r="G147" s="275" t="s">
        <v>1117</v>
      </c>
      <c r="H147" s="275" t="s">
        <v>1117</v>
      </c>
      <c r="I147" s="276" t="str">
        <f t="shared" ca="1" si="7"/>
        <v>OK</v>
      </c>
      <c r="J147" s="276" t="str">
        <f t="shared" si="8"/>
        <v>OK</v>
      </c>
      <c r="L147" s="275">
        <v>1066221</v>
      </c>
      <c r="M147" s="275" t="s">
        <v>1118</v>
      </c>
      <c r="N147" s="275" t="s">
        <v>1119</v>
      </c>
      <c r="O147" s="275" t="s">
        <v>530</v>
      </c>
      <c r="P147" s="275" t="s">
        <v>1255</v>
      </c>
      <c r="R147" s="275" t="s">
        <v>1119</v>
      </c>
      <c r="S147" s="275" t="s">
        <v>530</v>
      </c>
      <c r="T147" s="275" t="s">
        <v>1255</v>
      </c>
      <c r="W147" s="275" t="s">
        <v>1325</v>
      </c>
      <c r="X147" s="275">
        <f t="shared" si="9"/>
        <v>1</v>
      </c>
    </row>
    <row r="148" spans="2:24" ht="21.75" customHeight="1">
      <c r="B148" s="285">
        <v>144</v>
      </c>
      <c r="C148" s="275" t="s">
        <v>1320</v>
      </c>
      <c r="D148" s="285">
        <v>144</v>
      </c>
      <c r="E148" s="280">
        <v>1220004</v>
      </c>
      <c r="F148" s="275">
        <v>1220004</v>
      </c>
      <c r="G148" s="275" t="s">
        <v>1326</v>
      </c>
      <c r="H148" s="275" t="s">
        <v>1326</v>
      </c>
      <c r="I148" s="276" t="str">
        <f t="shared" ca="1" si="7"/>
        <v>OK</v>
      </c>
      <c r="J148" s="276" t="str">
        <f t="shared" si="8"/>
        <v>OK</v>
      </c>
      <c r="L148" s="275">
        <v>1073193</v>
      </c>
      <c r="M148" s="275" t="s">
        <v>1873</v>
      </c>
      <c r="N148" s="275" t="s">
        <v>1739</v>
      </c>
      <c r="O148" s="275" t="s">
        <v>400</v>
      </c>
      <c r="P148" s="275" t="s">
        <v>1448</v>
      </c>
      <c r="R148" s="275" t="s">
        <v>1739</v>
      </c>
      <c r="S148" s="275" t="s">
        <v>400</v>
      </c>
      <c r="T148" s="275" t="s">
        <v>1448</v>
      </c>
      <c r="W148" s="275" t="s">
        <v>1320</v>
      </c>
      <c r="X148" s="275">
        <f t="shared" si="9"/>
        <v>1</v>
      </c>
    </row>
    <row r="149" spans="2:24" ht="21.75" customHeight="1">
      <c r="B149" s="285">
        <v>145</v>
      </c>
      <c r="C149" s="275" t="s">
        <v>1724</v>
      </c>
      <c r="D149" s="285">
        <v>145</v>
      </c>
      <c r="E149" s="280">
        <v>1220005</v>
      </c>
      <c r="F149" s="275">
        <v>1220005</v>
      </c>
      <c r="G149" s="275" t="s">
        <v>1327</v>
      </c>
      <c r="H149" s="275" t="s">
        <v>1327</v>
      </c>
      <c r="I149" s="276" t="str">
        <f t="shared" ca="1" si="7"/>
        <v>OK</v>
      </c>
      <c r="J149" s="276" t="str">
        <f t="shared" si="8"/>
        <v>OK</v>
      </c>
      <c r="L149" s="275">
        <v>1066464</v>
      </c>
      <c r="M149" s="275" t="s">
        <v>1541</v>
      </c>
      <c r="N149" s="275" t="s">
        <v>1740</v>
      </c>
      <c r="O149" s="275" t="s">
        <v>530</v>
      </c>
      <c r="P149" s="275" t="s">
        <v>1253</v>
      </c>
      <c r="R149" s="275" t="s">
        <v>1740</v>
      </c>
      <c r="S149" s="275" t="s">
        <v>530</v>
      </c>
      <c r="T149" s="275" t="s">
        <v>1253</v>
      </c>
      <c r="W149" s="275" t="s">
        <v>1724</v>
      </c>
      <c r="X149" s="275">
        <f t="shared" si="9"/>
        <v>1</v>
      </c>
    </row>
    <row r="150" spans="2:24" ht="21.75" customHeight="1">
      <c r="B150" s="285">
        <v>146</v>
      </c>
      <c r="C150" s="275" t="s">
        <v>1317</v>
      </c>
      <c r="D150" s="285">
        <v>146</v>
      </c>
      <c r="E150" s="280">
        <v>1220006</v>
      </c>
      <c r="F150" s="275">
        <v>1220006</v>
      </c>
      <c r="G150" s="275" t="s">
        <v>1328</v>
      </c>
      <c r="H150" s="275" t="s">
        <v>1328</v>
      </c>
      <c r="I150" s="276" t="str">
        <f t="shared" ca="1" si="7"/>
        <v>OK</v>
      </c>
      <c r="J150" s="276" t="str">
        <f t="shared" si="8"/>
        <v>OK</v>
      </c>
      <c r="L150" s="275">
        <v>1071805</v>
      </c>
      <c r="M150" s="275" t="s">
        <v>1540</v>
      </c>
      <c r="N150" s="275" t="s">
        <v>1412</v>
      </c>
      <c r="O150" s="275" t="s">
        <v>530</v>
      </c>
      <c r="P150" s="275" t="s">
        <v>1262</v>
      </c>
      <c r="R150" s="275" t="s">
        <v>1412</v>
      </c>
      <c r="S150" s="275" t="s">
        <v>530</v>
      </c>
      <c r="T150" s="275" t="s">
        <v>1262</v>
      </c>
      <c r="W150" s="275" t="s">
        <v>1317</v>
      </c>
      <c r="X150" s="275">
        <f t="shared" si="9"/>
        <v>1</v>
      </c>
    </row>
    <row r="151" spans="2:24" ht="21.75" customHeight="1">
      <c r="B151" s="285">
        <v>147</v>
      </c>
      <c r="C151" s="275" t="s">
        <v>1318</v>
      </c>
      <c r="D151" s="285">
        <v>147</v>
      </c>
      <c r="E151" s="280">
        <v>1220007</v>
      </c>
      <c r="F151" s="275">
        <v>1220007</v>
      </c>
      <c r="G151" s="275" t="s">
        <v>1329</v>
      </c>
      <c r="H151" s="275" t="s">
        <v>1329</v>
      </c>
      <c r="I151" s="276" t="str">
        <f t="shared" ca="1" si="7"/>
        <v>OK</v>
      </c>
      <c r="J151" s="276" t="str">
        <f t="shared" si="8"/>
        <v>OK</v>
      </c>
      <c r="L151" s="275">
        <v>1065085</v>
      </c>
      <c r="M151" s="275" t="s">
        <v>793</v>
      </c>
      <c r="N151" s="275" t="s">
        <v>794</v>
      </c>
      <c r="O151" s="275" t="s">
        <v>530</v>
      </c>
      <c r="P151" s="275" t="s">
        <v>1411</v>
      </c>
      <c r="R151" s="275" t="s">
        <v>794</v>
      </c>
      <c r="S151" s="275" t="s">
        <v>530</v>
      </c>
      <c r="T151" s="275" t="s">
        <v>1411</v>
      </c>
      <c r="W151" s="275" t="s">
        <v>1318</v>
      </c>
      <c r="X151" s="275">
        <f t="shared" si="9"/>
        <v>1</v>
      </c>
    </row>
    <row r="152" spans="2:24" ht="21.75" customHeight="1">
      <c r="B152" s="285">
        <v>148</v>
      </c>
      <c r="C152" s="275" t="s">
        <v>1725</v>
      </c>
      <c r="D152" s="285">
        <v>148</v>
      </c>
      <c r="E152" s="280">
        <v>1220008</v>
      </c>
      <c r="F152" s="275">
        <v>1220008</v>
      </c>
      <c r="G152" s="275" t="s">
        <v>1330</v>
      </c>
      <c r="H152" s="275" t="s">
        <v>1330</v>
      </c>
      <c r="I152" s="276" t="str">
        <f t="shared" ca="1" si="7"/>
        <v>OK</v>
      </c>
      <c r="J152" s="276" t="str">
        <f t="shared" si="8"/>
        <v>OK</v>
      </c>
      <c r="L152" s="275">
        <v>1071410</v>
      </c>
      <c r="M152" s="275" t="s">
        <v>1871</v>
      </c>
      <c r="N152" s="275" t="s">
        <v>885</v>
      </c>
      <c r="O152" s="275" t="s">
        <v>530</v>
      </c>
      <c r="P152" s="275" t="s">
        <v>886</v>
      </c>
      <c r="R152" s="275" t="s">
        <v>885</v>
      </c>
      <c r="S152" s="275" t="s">
        <v>530</v>
      </c>
      <c r="T152" s="275" t="s">
        <v>886</v>
      </c>
      <c r="W152" s="275" t="s">
        <v>1725</v>
      </c>
      <c r="X152" s="275">
        <f t="shared" si="9"/>
        <v>1</v>
      </c>
    </row>
    <row r="153" spans="2:24" ht="21.75" customHeight="1">
      <c r="B153" s="285">
        <v>149</v>
      </c>
      <c r="C153" s="275" t="s">
        <v>2068</v>
      </c>
      <c r="D153" s="285">
        <v>149</v>
      </c>
      <c r="E153" s="280">
        <v>1220059</v>
      </c>
      <c r="F153" s="275">
        <v>1220059</v>
      </c>
      <c r="G153" s="275" t="s">
        <v>2164</v>
      </c>
      <c r="H153" s="275" t="s">
        <v>2164</v>
      </c>
      <c r="I153" s="276" t="str">
        <f t="shared" ca="1" si="7"/>
        <v>OK</v>
      </c>
      <c r="J153" s="276" t="str">
        <f t="shared" si="8"/>
        <v>OK</v>
      </c>
      <c r="L153" s="275">
        <v>1080139</v>
      </c>
      <c r="M153" s="275" t="s">
        <v>2294</v>
      </c>
      <c r="N153" s="275" t="s">
        <v>2013</v>
      </c>
      <c r="O153" s="275" t="s">
        <v>400</v>
      </c>
      <c r="P153" s="275" t="s">
        <v>1745</v>
      </c>
      <c r="R153" s="275" t="s">
        <v>2013</v>
      </c>
      <c r="S153" s="275" t="s">
        <v>400</v>
      </c>
      <c r="T153" s="275" t="s">
        <v>1745</v>
      </c>
      <c r="W153" s="275" t="s">
        <v>2068</v>
      </c>
      <c r="X153" s="275">
        <f t="shared" si="9"/>
        <v>1</v>
      </c>
    </row>
    <row r="154" spans="2:24" ht="21.75" customHeight="1">
      <c r="B154" s="285">
        <v>150</v>
      </c>
      <c r="C154" s="275" t="s">
        <v>1413</v>
      </c>
      <c r="D154" s="285">
        <v>150</v>
      </c>
      <c r="E154" s="280">
        <v>1220012</v>
      </c>
      <c r="F154" s="275">
        <v>1220012</v>
      </c>
      <c r="G154" s="275" t="s">
        <v>1414</v>
      </c>
      <c r="H154" s="275" t="s">
        <v>1414</v>
      </c>
      <c r="I154" s="276" t="str">
        <f t="shared" ca="1" si="7"/>
        <v>OK</v>
      </c>
      <c r="J154" s="276" t="str">
        <f t="shared" si="8"/>
        <v>OK</v>
      </c>
      <c r="L154" s="275">
        <v>1066516</v>
      </c>
      <c r="M154" s="275" t="s">
        <v>1533</v>
      </c>
      <c r="N154" s="275" t="s">
        <v>799</v>
      </c>
      <c r="O154" s="275" t="s">
        <v>530</v>
      </c>
      <c r="P154" s="275" t="s">
        <v>668</v>
      </c>
      <c r="R154" s="275" t="s">
        <v>799</v>
      </c>
      <c r="S154" s="275" t="s">
        <v>530</v>
      </c>
      <c r="T154" s="275" t="s">
        <v>668</v>
      </c>
      <c r="W154" s="275" t="s">
        <v>1413</v>
      </c>
      <c r="X154" s="275">
        <f t="shared" si="9"/>
        <v>1</v>
      </c>
    </row>
    <row r="155" spans="2:24" ht="21.75" customHeight="1">
      <c r="B155" s="285">
        <v>151</v>
      </c>
      <c r="C155" s="286" t="s">
        <v>2165</v>
      </c>
      <c r="D155" s="285">
        <v>151</v>
      </c>
      <c r="E155" s="280">
        <v>1220013</v>
      </c>
      <c r="F155" s="275">
        <v>1220013</v>
      </c>
      <c r="G155" s="275" t="s">
        <v>1143</v>
      </c>
      <c r="H155" s="275" t="s">
        <v>1143</v>
      </c>
      <c r="I155" s="276" t="str">
        <f t="shared" ca="1" si="7"/>
        <v>OK</v>
      </c>
      <c r="J155" s="276" t="str">
        <f t="shared" si="8"/>
        <v>OK</v>
      </c>
      <c r="L155" s="275">
        <v>1066992</v>
      </c>
      <c r="M155" s="275" t="s">
        <v>1542</v>
      </c>
      <c r="N155" s="275" t="s">
        <v>1267</v>
      </c>
      <c r="O155" s="275" t="s">
        <v>530</v>
      </c>
      <c r="P155" s="275" t="s">
        <v>1257</v>
      </c>
      <c r="R155" s="275" t="s">
        <v>1267</v>
      </c>
      <c r="S155" s="275" t="s">
        <v>530</v>
      </c>
      <c r="T155" s="275" t="s">
        <v>1257</v>
      </c>
      <c r="W155" s="275" t="s">
        <v>1726</v>
      </c>
      <c r="X155" s="275">
        <f t="shared" si="9"/>
        <v>1</v>
      </c>
    </row>
    <row r="156" spans="2:24" ht="21.75" customHeight="1">
      <c r="B156" s="285">
        <v>152</v>
      </c>
      <c r="C156" s="275" t="s">
        <v>1988</v>
      </c>
      <c r="D156" s="285">
        <v>152</v>
      </c>
      <c r="E156" s="280">
        <v>1220014</v>
      </c>
      <c r="F156" s="275">
        <v>1220014</v>
      </c>
      <c r="G156" s="275" t="s">
        <v>1157</v>
      </c>
      <c r="H156" s="275" t="s">
        <v>1157</v>
      </c>
      <c r="I156" s="276" t="str">
        <f t="shared" ca="1" si="7"/>
        <v>OK</v>
      </c>
      <c r="J156" s="276" t="str">
        <f>IF(EXACT(G156,H156),"OK","変更あり！")</f>
        <v>OK</v>
      </c>
      <c r="L156" s="275">
        <v>1071520</v>
      </c>
      <c r="M156" s="275" t="s">
        <v>1158</v>
      </c>
      <c r="N156" s="275" t="s">
        <v>1159</v>
      </c>
      <c r="O156" s="275" t="s">
        <v>530</v>
      </c>
      <c r="P156" s="275" t="s">
        <v>1270</v>
      </c>
      <c r="R156" s="275" t="s">
        <v>1159</v>
      </c>
      <c r="S156" s="275" t="s">
        <v>530</v>
      </c>
      <c r="T156" s="275" t="s">
        <v>1270</v>
      </c>
      <c r="W156" s="275" t="s">
        <v>1659</v>
      </c>
      <c r="X156" s="275">
        <f t="shared" si="9"/>
        <v>1</v>
      </c>
    </row>
    <row r="157" spans="2:24" ht="21.75" customHeight="1">
      <c r="B157" s="285">
        <v>153</v>
      </c>
      <c r="C157" s="275" t="s">
        <v>1989</v>
      </c>
      <c r="D157" s="285">
        <v>153</v>
      </c>
      <c r="E157" s="280">
        <v>1220016</v>
      </c>
      <c r="F157" s="275">
        <v>1220016</v>
      </c>
      <c r="G157" s="275" t="s">
        <v>1160</v>
      </c>
      <c r="H157" s="275" t="s">
        <v>1160</v>
      </c>
      <c r="I157" s="276" t="str">
        <f t="shared" ca="1" si="7"/>
        <v>OK</v>
      </c>
      <c r="J157" s="276" t="str">
        <f t="shared" ref="J157:J164" si="10">IF(EXACT(G157,H157),"OK","変更あり！")</f>
        <v>OK</v>
      </c>
      <c r="L157" s="275">
        <v>1071460</v>
      </c>
      <c r="M157" s="275" t="s">
        <v>1161</v>
      </c>
      <c r="N157" s="275" t="s">
        <v>1271</v>
      </c>
      <c r="O157" s="275" t="s">
        <v>530</v>
      </c>
      <c r="P157" s="275" t="s">
        <v>1162</v>
      </c>
      <c r="R157" s="275" t="s">
        <v>1271</v>
      </c>
      <c r="S157" s="275" t="s">
        <v>530</v>
      </c>
      <c r="T157" s="275" t="s">
        <v>1162</v>
      </c>
      <c r="W157" s="275" t="s">
        <v>1660</v>
      </c>
      <c r="X157" s="275">
        <f t="shared" si="9"/>
        <v>1</v>
      </c>
    </row>
    <row r="158" spans="2:24" ht="21.75" customHeight="1">
      <c r="B158" s="285">
        <v>154</v>
      </c>
      <c r="C158" s="275" t="s">
        <v>1582</v>
      </c>
      <c r="D158" s="285">
        <v>154</v>
      </c>
      <c r="E158" s="280">
        <v>1220019</v>
      </c>
      <c r="F158" s="275">
        <v>1220019</v>
      </c>
      <c r="G158" s="275" t="s">
        <v>1492</v>
      </c>
      <c r="H158" s="275" t="s">
        <v>1492</v>
      </c>
      <c r="I158" s="276" t="str">
        <f t="shared" ca="1" si="7"/>
        <v>OK</v>
      </c>
      <c r="J158" s="276" t="str">
        <f t="shared" si="10"/>
        <v>OK</v>
      </c>
      <c r="L158" s="275">
        <v>1076470</v>
      </c>
      <c r="M158" s="275" t="s">
        <v>1734</v>
      </c>
      <c r="N158" s="275" t="s">
        <v>1543</v>
      </c>
      <c r="O158" s="275" t="s">
        <v>530</v>
      </c>
      <c r="P158" s="275" t="s">
        <v>1544</v>
      </c>
      <c r="R158" s="275" t="s">
        <v>1543</v>
      </c>
      <c r="S158" s="275" t="s">
        <v>530</v>
      </c>
      <c r="T158" s="275" t="s">
        <v>1544</v>
      </c>
      <c r="W158" s="275" t="s">
        <v>1582</v>
      </c>
      <c r="X158" s="275">
        <f t="shared" si="9"/>
        <v>1</v>
      </c>
    </row>
    <row r="159" spans="2:24" ht="21.75" customHeight="1">
      <c r="B159" s="285">
        <v>155</v>
      </c>
      <c r="C159" s="275" t="s">
        <v>1583</v>
      </c>
      <c r="D159" s="285">
        <v>155</v>
      </c>
      <c r="E159" s="280">
        <v>1220020</v>
      </c>
      <c r="F159" s="275">
        <v>1220020</v>
      </c>
      <c r="G159" s="275" t="s">
        <v>1493</v>
      </c>
      <c r="H159" s="275" t="s">
        <v>1493</v>
      </c>
      <c r="I159" s="276" t="str">
        <f t="shared" ca="1" si="7"/>
        <v>OK</v>
      </c>
      <c r="J159" s="276" t="str">
        <f t="shared" si="10"/>
        <v>OK</v>
      </c>
      <c r="L159" s="275">
        <v>1059654</v>
      </c>
      <c r="M159" s="275" t="s">
        <v>802</v>
      </c>
      <c r="N159" s="275" t="s">
        <v>891</v>
      </c>
      <c r="O159" s="275" t="s">
        <v>530</v>
      </c>
      <c r="P159" s="275" t="s">
        <v>1900</v>
      </c>
      <c r="R159" s="275" t="s">
        <v>891</v>
      </c>
      <c r="S159" s="275" t="s">
        <v>530</v>
      </c>
      <c r="T159" s="275" t="s">
        <v>1900</v>
      </c>
      <c r="W159" s="275" t="s">
        <v>1583</v>
      </c>
      <c r="X159" s="275">
        <f t="shared" si="9"/>
        <v>1</v>
      </c>
    </row>
    <row r="160" spans="2:24" ht="21.75" customHeight="1">
      <c r="B160" s="285">
        <v>156</v>
      </c>
      <c r="C160" s="275" t="s">
        <v>1490</v>
      </c>
      <c r="D160" s="285">
        <v>156</v>
      </c>
      <c r="E160" s="280">
        <v>1220021</v>
      </c>
      <c r="F160" s="275">
        <v>1220021</v>
      </c>
      <c r="G160" s="275" t="s">
        <v>1494</v>
      </c>
      <c r="H160" s="275" t="s">
        <v>1494</v>
      </c>
      <c r="I160" s="276" t="str">
        <f t="shared" ca="1" si="7"/>
        <v>OK</v>
      </c>
      <c r="J160" s="276" t="str">
        <f t="shared" si="10"/>
        <v>OK</v>
      </c>
      <c r="L160" s="275">
        <v>1071805</v>
      </c>
      <c r="M160" s="275" t="s">
        <v>1540</v>
      </c>
      <c r="N160" s="275" t="s">
        <v>1412</v>
      </c>
      <c r="O160" s="275" t="s">
        <v>530</v>
      </c>
      <c r="P160" s="275" t="s">
        <v>1262</v>
      </c>
      <c r="R160" s="275" t="s">
        <v>1412</v>
      </c>
      <c r="S160" s="275" t="s">
        <v>530</v>
      </c>
      <c r="T160" s="275" t="s">
        <v>1262</v>
      </c>
      <c r="W160" s="275" t="s">
        <v>1490</v>
      </c>
      <c r="X160" s="275">
        <f t="shared" si="9"/>
        <v>1</v>
      </c>
    </row>
    <row r="161" spans="2:24" ht="21.75" customHeight="1">
      <c r="B161" s="285">
        <v>157</v>
      </c>
      <c r="C161" s="290" t="s">
        <v>1489</v>
      </c>
      <c r="D161" s="285">
        <v>157</v>
      </c>
      <c r="E161" s="280">
        <v>1220022</v>
      </c>
      <c r="F161" s="275">
        <v>1220022</v>
      </c>
      <c r="G161" s="275" t="s">
        <v>1495</v>
      </c>
      <c r="H161" s="275" t="s">
        <v>1495</v>
      </c>
      <c r="I161" s="276" t="str">
        <f t="shared" ca="1" si="7"/>
        <v>OK</v>
      </c>
      <c r="J161" s="276" t="str">
        <f t="shared" si="10"/>
        <v>OK</v>
      </c>
      <c r="L161" s="275">
        <v>1075391</v>
      </c>
      <c r="M161" s="275" t="s">
        <v>1545</v>
      </c>
      <c r="N161" s="275" t="s">
        <v>2295</v>
      </c>
      <c r="O161" s="275" t="s">
        <v>400</v>
      </c>
      <c r="P161" s="275" t="s">
        <v>2296</v>
      </c>
      <c r="R161" s="275" t="s">
        <v>2295</v>
      </c>
      <c r="S161" s="275" t="s">
        <v>400</v>
      </c>
      <c r="T161" s="275" t="s">
        <v>2296</v>
      </c>
      <c r="W161" s="275" t="s">
        <v>1489</v>
      </c>
      <c r="X161" s="275">
        <f t="shared" si="9"/>
        <v>1</v>
      </c>
    </row>
    <row r="162" spans="2:24" ht="21.75" customHeight="1">
      <c r="B162" s="285">
        <v>158</v>
      </c>
      <c r="C162" s="290" t="s">
        <v>1487</v>
      </c>
      <c r="D162" s="285">
        <v>158</v>
      </c>
      <c r="E162" s="280">
        <v>1220023</v>
      </c>
      <c r="F162" s="275">
        <v>1220023</v>
      </c>
      <c r="G162" s="275" t="s">
        <v>1496</v>
      </c>
      <c r="H162" s="275" t="s">
        <v>1496</v>
      </c>
      <c r="I162" s="276" t="str">
        <f t="shared" ca="1" si="7"/>
        <v>OK</v>
      </c>
      <c r="J162" s="276" t="str">
        <f t="shared" si="10"/>
        <v>OK</v>
      </c>
      <c r="L162" s="275">
        <v>1075163</v>
      </c>
      <c r="M162" s="275" t="s">
        <v>1546</v>
      </c>
      <c r="N162" s="275" t="s">
        <v>1810</v>
      </c>
      <c r="O162" s="275" t="s">
        <v>400</v>
      </c>
      <c r="P162" s="275" t="s">
        <v>570</v>
      </c>
      <c r="R162" s="275" t="s">
        <v>1810</v>
      </c>
      <c r="S162" s="275" t="s">
        <v>400</v>
      </c>
      <c r="T162" s="275" t="s">
        <v>570</v>
      </c>
      <c r="W162" s="275" t="s">
        <v>1487</v>
      </c>
      <c r="X162" s="275">
        <f t="shared" si="9"/>
        <v>1</v>
      </c>
    </row>
    <row r="163" spans="2:24" ht="21.75" customHeight="1">
      <c r="B163" s="285">
        <v>159</v>
      </c>
      <c r="C163" s="290" t="s">
        <v>1312</v>
      </c>
      <c r="D163" s="285">
        <v>159</v>
      </c>
      <c r="E163" s="280">
        <v>1220024</v>
      </c>
      <c r="F163" s="275">
        <v>1220024</v>
      </c>
      <c r="G163" s="275" t="s">
        <v>1345</v>
      </c>
      <c r="H163" s="275" t="s">
        <v>1345</v>
      </c>
      <c r="I163" s="276" t="str">
        <f t="shared" ca="1" si="7"/>
        <v>OK</v>
      </c>
      <c r="J163" s="276" t="str">
        <f t="shared" si="10"/>
        <v>OK</v>
      </c>
      <c r="L163" s="275">
        <v>1031259</v>
      </c>
      <c r="M163" s="275" t="s">
        <v>494</v>
      </c>
      <c r="N163" s="275" t="s">
        <v>1091</v>
      </c>
      <c r="O163" s="275" t="s">
        <v>400</v>
      </c>
      <c r="P163" s="275" t="s">
        <v>495</v>
      </c>
      <c r="R163" s="275" t="s">
        <v>1091</v>
      </c>
      <c r="S163" s="275" t="s">
        <v>400</v>
      </c>
      <c r="T163" s="275" t="s">
        <v>495</v>
      </c>
      <c r="W163" s="275" t="s">
        <v>1312</v>
      </c>
      <c r="X163" s="275">
        <f t="shared" si="9"/>
        <v>1</v>
      </c>
    </row>
    <row r="164" spans="2:24" ht="21.75" customHeight="1">
      <c r="B164" s="285">
        <v>160</v>
      </c>
      <c r="C164" s="290" t="s">
        <v>1488</v>
      </c>
      <c r="D164" s="285">
        <v>160</v>
      </c>
      <c r="E164" s="280">
        <v>1220025</v>
      </c>
      <c r="F164" s="275">
        <v>1220025</v>
      </c>
      <c r="G164" s="275" t="s">
        <v>1497</v>
      </c>
      <c r="H164" s="275" t="s">
        <v>1497</v>
      </c>
      <c r="I164" s="276" t="str">
        <f t="shared" ca="1" si="7"/>
        <v>OK</v>
      </c>
      <c r="J164" s="276" t="str">
        <f t="shared" si="10"/>
        <v>OK</v>
      </c>
      <c r="L164" s="275">
        <v>1071805</v>
      </c>
      <c r="M164" s="275" t="s">
        <v>1540</v>
      </c>
      <c r="N164" s="275" t="s">
        <v>1412</v>
      </c>
      <c r="O164" s="275" t="s">
        <v>530</v>
      </c>
      <c r="P164" s="275" t="s">
        <v>1262</v>
      </c>
      <c r="R164" s="275" t="s">
        <v>1412</v>
      </c>
      <c r="S164" s="275" t="s">
        <v>530</v>
      </c>
      <c r="T164" s="275" t="s">
        <v>1262</v>
      </c>
      <c r="W164" s="275" t="s">
        <v>1488</v>
      </c>
      <c r="X164" s="275">
        <f t="shared" si="9"/>
        <v>1</v>
      </c>
    </row>
    <row r="165" spans="2:24" ht="21.75" customHeight="1">
      <c r="B165" s="285">
        <v>161</v>
      </c>
      <c r="C165" s="290" t="s">
        <v>2069</v>
      </c>
      <c r="D165" s="285">
        <v>161</v>
      </c>
      <c r="E165" s="280">
        <v>1220060</v>
      </c>
      <c r="F165" s="275">
        <v>1220060</v>
      </c>
      <c r="G165" s="275" t="s">
        <v>2166</v>
      </c>
      <c r="H165" s="275" t="s">
        <v>2166</v>
      </c>
      <c r="I165" s="276" t="str">
        <f t="shared" ca="1" si="7"/>
        <v>OK</v>
      </c>
      <c r="J165" s="276" t="str">
        <f>IF(EXACT(G165,H165),"OK","変更あり！")</f>
        <v>OK</v>
      </c>
      <c r="L165" s="275">
        <v>1080139</v>
      </c>
      <c r="M165" s="275" t="s">
        <v>2294</v>
      </c>
      <c r="N165" s="275" t="s">
        <v>2013</v>
      </c>
      <c r="O165" s="275" t="s">
        <v>400</v>
      </c>
      <c r="P165" s="275" t="s">
        <v>1745</v>
      </c>
      <c r="R165" s="275" t="s">
        <v>2013</v>
      </c>
      <c r="S165" s="275" t="s">
        <v>400</v>
      </c>
      <c r="T165" s="275" t="s">
        <v>1745</v>
      </c>
      <c r="U165" s="275" t="s">
        <v>2371</v>
      </c>
      <c r="W165" s="275" t="s">
        <v>2069</v>
      </c>
      <c r="X165" s="275">
        <f t="shared" si="9"/>
        <v>1</v>
      </c>
    </row>
    <row r="166" spans="2:24" ht="21.75" customHeight="1">
      <c r="B166" s="285">
        <v>162</v>
      </c>
      <c r="C166" s="290" t="s">
        <v>1491</v>
      </c>
      <c r="D166" s="285">
        <v>162</v>
      </c>
      <c r="E166" s="280">
        <v>1220027</v>
      </c>
      <c r="F166" s="275">
        <v>1220027</v>
      </c>
      <c r="G166" s="275" t="s">
        <v>1498</v>
      </c>
      <c r="H166" s="275" t="s">
        <v>1498</v>
      </c>
      <c r="I166" s="276" t="str">
        <f t="shared" ca="1" si="7"/>
        <v>OK</v>
      </c>
      <c r="J166" s="276" t="str">
        <f t="shared" ref="J166:J169" si="11">IF(EXACT(G166,H166),"OK","変更あり！")</f>
        <v>OK</v>
      </c>
      <c r="L166" s="275">
        <v>1076454</v>
      </c>
      <c r="M166" s="275" t="s">
        <v>1735</v>
      </c>
      <c r="N166" s="275" t="s">
        <v>1547</v>
      </c>
      <c r="O166" s="275" t="s">
        <v>530</v>
      </c>
      <c r="P166" s="275" t="s">
        <v>2297</v>
      </c>
      <c r="R166" s="275" t="s">
        <v>1547</v>
      </c>
      <c r="S166" s="275" t="s">
        <v>530</v>
      </c>
      <c r="T166" s="275" t="s">
        <v>2297</v>
      </c>
      <c r="U166" s="275" t="s">
        <v>2371</v>
      </c>
      <c r="W166" s="275" t="s">
        <v>1491</v>
      </c>
      <c r="X166" s="275">
        <f t="shared" si="9"/>
        <v>1</v>
      </c>
    </row>
    <row r="167" spans="2:24" ht="21.75" customHeight="1">
      <c r="B167" s="285">
        <v>163</v>
      </c>
      <c r="C167" s="290" t="s">
        <v>1999</v>
      </c>
      <c r="D167" s="285">
        <v>163</v>
      </c>
      <c r="E167" s="280">
        <v>1220028</v>
      </c>
      <c r="F167" s="275">
        <v>1220028</v>
      </c>
      <c r="G167" s="275" t="s">
        <v>1682</v>
      </c>
      <c r="H167" s="275" t="s">
        <v>1682</v>
      </c>
      <c r="I167" s="276" t="str">
        <f t="shared" ca="1" si="7"/>
        <v>OK</v>
      </c>
      <c r="J167" s="276" t="str">
        <f t="shared" si="11"/>
        <v>OK</v>
      </c>
      <c r="L167" s="275">
        <v>1064017</v>
      </c>
      <c r="M167" s="275" t="s">
        <v>736</v>
      </c>
      <c r="N167" s="275" t="s">
        <v>1741</v>
      </c>
      <c r="O167" s="275" t="s">
        <v>400</v>
      </c>
      <c r="P167" s="275" t="s">
        <v>738</v>
      </c>
      <c r="R167" s="275" t="s">
        <v>1741</v>
      </c>
      <c r="S167" s="275" t="s">
        <v>400</v>
      </c>
      <c r="T167" s="275" t="s">
        <v>738</v>
      </c>
      <c r="W167" s="275" t="s">
        <v>1679</v>
      </c>
      <c r="X167" s="275">
        <f t="shared" si="9"/>
        <v>1</v>
      </c>
    </row>
    <row r="168" spans="2:24" ht="21.75" customHeight="1">
      <c r="B168" s="285">
        <v>164</v>
      </c>
      <c r="C168" s="286" t="s">
        <v>2000</v>
      </c>
      <c r="D168" s="285">
        <v>164</v>
      </c>
      <c r="E168" s="280">
        <v>1220029</v>
      </c>
      <c r="F168" s="275">
        <v>1220029</v>
      </c>
      <c r="G168" s="275" t="s">
        <v>1026</v>
      </c>
      <c r="H168" s="275" t="s">
        <v>1026</v>
      </c>
      <c r="I168" s="276" t="str">
        <f t="shared" ca="1" si="7"/>
        <v>OK</v>
      </c>
      <c r="J168" s="276" t="str">
        <f t="shared" si="11"/>
        <v>OK</v>
      </c>
      <c r="L168" s="275">
        <v>1060109</v>
      </c>
      <c r="M168" s="275" t="s">
        <v>1736</v>
      </c>
      <c r="N168" s="275" t="s">
        <v>1234</v>
      </c>
      <c r="O168" s="275" t="s">
        <v>530</v>
      </c>
      <c r="P168" s="275" t="s">
        <v>1456</v>
      </c>
      <c r="R168" s="275" t="s">
        <v>1234</v>
      </c>
      <c r="S168" s="275" t="s">
        <v>530</v>
      </c>
      <c r="T168" s="275" t="s">
        <v>1456</v>
      </c>
      <c r="W168" s="275" t="s">
        <v>1680</v>
      </c>
      <c r="X168" s="275">
        <f t="shared" si="9"/>
        <v>1</v>
      </c>
    </row>
    <row r="169" spans="2:24" ht="21.75" customHeight="1">
      <c r="B169" s="285">
        <v>165</v>
      </c>
      <c r="C169" s="290" t="s">
        <v>2001</v>
      </c>
      <c r="D169" s="285">
        <v>165</v>
      </c>
      <c r="E169" s="280">
        <v>1220030</v>
      </c>
      <c r="F169" s="275">
        <v>1220030</v>
      </c>
      <c r="G169" s="275" t="s">
        <v>1683</v>
      </c>
      <c r="H169" s="275" t="s">
        <v>1683</v>
      </c>
      <c r="I169" s="276" t="str">
        <f t="shared" ca="1" si="7"/>
        <v>OK</v>
      </c>
      <c r="J169" s="276" t="str">
        <f t="shared" si="11"/>
        <v>OK</v>
      </c>
      <c r="L169" s="275">
        <v>1059654</v>
      </c>
      <c r="M169" s="275" t="s">
        <v>802</v>
      </c>
      <c r="N169" s="275" t="s">
        <v>803</v>
      </c>
      <c r="O169" s="275" t="s">
        <v>530</v>
      </c>
      <c r="P169" s="275" t="s">
        <v>1900</v>
      </c>
      <c r="R169" s="275" t="s">
        <v>803</v>
      </c>
      <c r="S169" s="275" t="s">
        <v>530</v>
      </c>
      <c r="T169" s="275" t="s">
        <v>1900</v>
      </c>
      <c r="W169" s="275" t="s">
        <v>1681</v>
      </c>
      <c r="X169" s="275">
        <f t="shared" si="9"/>
        <v>1</v>
      </c>
    </row>
    <row r="170" spans="2:24" ht="21.75" customHeight="1">
      <c r="B170" s="285">
        <v>166</v>
      </c>
      <c r="C170" s="290" t="s">
        <v>1998</v>
      </c>
      <c r="D170" s="285">
        <v>166</v>
      </c>
      <c r="E170" s="280">
        <v>1220031</v>
      </c>
      <c r="F170" s="275">
        <v>1220031</v>
      </c>
      <c r="G170" s="275" t="s">
        <v>1684</v>
      </c>
      <c r="H170" s="275" t="s">
        <v>1684</v>
      </c>
      <c r="I170" s="276" t="s">
        <v>1437</v>
      </c>
      <c r="J170" s="276" t="s">
        <v>1437</v>
      </c>
      <c r="L170" s="275">
        <v>1061254</v>
      </c>
      <c r="M170" s="275" t="s">
        <v>1570</v>
      </c>
      <c r="N170" s="275" t="s">
        <v>803</v>
      </c>
      <c r="O170" s="275" t="s">
        <v>530</v>
      </c>
      <c r="P170" s="275" t="s">
        <v>1900</v>
      </c>
      <c r="R170" s="275" t="s">
        <v>803</v>
      </c>
      <c r="S170" s="275" t="s">
        <v>530</v>
      </c>
      <c r="T170" s="275" t="s">
        <v>1900</v>
      </c>
      <c r="W170" s="275" t="s">
        <v>1677</v>
      </c>
      <c r="X170" s="275">
        <f t="shared" si="9"/>
        <v>1</v>
      </c>
    </row>
    <row r="171" spans="2:24" ht="21.75" customHeight="1">
      <c r="B171" s="285">
        <v>167</v>
      </c>
      <c r="C171" s="290" t="s">
        <v>2167</v>
      </c>
      <c r="D171" s="285">
        <v>167</v>
      </c>
      <c r="E171" s="280">
        <v>1220032</v>
      </c>
      <c r="F171" s="275">
        <v>1220032</v>
      </c>
      <c r="G171" s="275" t="s">
        <v>1686</v>
      </c>
      <c r="H171" s="275" t="s">
        <v>1686</v>
      </c>
      <c r="I171" s="276" t="s">
        <v>1437</v>
      </c>
      <c r="J171" s="276" t="s">
        <v>1437</v>
      </c>
      <c r="L171" s="275">
        <v>1078343</v>
      </c>
      <c r="M171" s="275" t="s">
        <v>1874</v>
      </c>
      <c r="N171" s="275" t="s">
        <v>1887</v>
      </c>
      <c r="O171" s="275" t="s">
        <v>530</v>
      </c>
      <c r="P171" s="275" t="s">
        <v>1746</v>
      </c>
      <c r="R171" s="275" t="s">
        <v>1887</v>
      </c>
      <c r="S171" s="275" t="s">
        <v>530</v>
      </c>
      <c r="T171" s="275" t="s">
        <v>1746</v>
      </c>
      <c r="W171" s="275" t="s">
        <v>1685</v>
      </c>
      <c r="X171" s="275">
        <f t="shared" si="9"/>
        <v>1</v>
      </c>
    </row>
    <row r="172" spans="2:24" ht="21.75" customHeight="1">
      <c r="B172" s="285">
        <v>168</v>
      </c>
      <c r="C172" s="290" t="s">
        <v>1992</v>
      </c>
      <c r="D172" s="285">
        <v>168</v>
      </c>
      <c r="E172" s="280">
        <v>1220033</v>
      </c>
      <c r="F172" s="275">
        <v>1220033</v>
      </c>
      <c r="G172" s="275" t="s">
        <v>1688</v>
      </c>
      <c r="H172" s="275" t="s">
        <v>1688</v>
      </c>
      <c r="I172" s="276" t="str">
        <f t="shared" ref="I172:I235" ca="1" si="12">IF(COUNTIF($G$5:$G$352,G172)=1,"OK","重複あり！")</f>
        <v>OK</v>
      </c>
      <c r="J172" s="276" t="str">
        <f t="shared" ref="J172:J193" si="13">IF(EXACT(G172,H172),"OK","変更あり！")</f>
        <v>OK</v>
      </c>
      <c r="L172" s="275">
        <v>1075222</v>
      </c>
      <c r="M172" s="275" t="s">
        <v>1870</v>
      </c>
      <c r="N172" s="275" t="s">
        <v>1886</v>
      </c>
      <c r="O172" s="275" t="s">
        <v>530</v>
      </c>
      <c r="P172" s="275" t="s">
        <v>2010</v>
      </c>
      <c r="R172" s="275" t="s">
        <v>1886</v>
      </c>
      <c r="S172" s="275" t="s">
        <v>530</v>
      </c>
      <c r="T172" s="275" t="s">
        <v>2010</v>
      </c>
      <c r="W172" s="275" t="s">
        <v>1687</v>
      </c>
      <c r="X172" s="275">
        <f t="shared" si="9"/>
        <v>1</v>
      </c>
    </row>
    <row r="173" spans="2:24" ht="21.75" customHeight="1">
      <c r="B173" s="285">
        <v>169</v>
      </c>
      <c r="C173" s="290" t="s">
        <v>1901</v>
      </c>
      <c r="D173" s="285">
        <v>169</v>
      </c>
      <c r="E173" s="280">
        <v>1220035</v>
      </c>
      <c r="F173" s="275">
        <v>1220035</v>
      </c>
      <c r="G173" s="275" t="s">
        <v>1832</v>
      </c>
      <c r="H173" s="275" t="s">
        <v>1832</v>
      </c>
      <c r="I173" s="276" t="str">
        <f t="shared" ca="1" si="12"/>
        <v>OK</v>
      </c>
      <c r="J173" s="276" t="str">
        <f t="shared" si="13"/>
        <v>OK</v>
      </c>
      <c r="L173" s="275">
        <v>1066516</v>
      </c>
      <c r="M173" s="275" t="s">
        <v>1875</v>
      </c>
      <c r="N173" s="275" t="s">
        <v>799</v>
      </c>
      <c r="O173" s="275" t="s">
        <v>530</v>
      </c>
      <c r="P173" s="275" t="s">
        <v>668</v>
      </c>
      <c r="R173" s="275" t="s">
        <v>799</v>
      </c>
      <c r="S173" s="275" t="s">
        <v>530</v>
      </c>
      <c r="T173" s="275" t="s">
        <v>668</v>
      </c>
      <c r="W173" s="275" t="s">
        <v>1901</v>
      </c>
      <c r="X173" s="275">
        <f t="shared" si="9"/>
        <v>1</v>
      </c>
    </row>
    <row r="174" spans="2:24" ht="21.75" customHeight="1">
      <c r="B174" s="285">
        <v>170</v>
      </c>
      <c r="C174" s="290" t="s">
        <v>1902</v>
      </c>
      <c r="D174" s="285">
        <v>170</v>
      </c>
      <c r="E174" s="280">
        <v>1220036</v>
      </c>
      <c r="F174" s="275">
        <v>1220036</v>
      </c>
      <c r="G174" s="275" t="s">
        <v>1833</v>
      </c>
      <c r="H174" s="275" t="s">
        <v>1833</v>
      </c>
      <c r="I174" s="276" t="str">
        <f t="shared" ca="1" si="12"/>
        <v>OK</v>
      </c>
      <c r="J174" s="276" t="str">
        <f t="shared" si="13"/>
        <v>OK</v>
      </c>
      <c r="L174" s="275">
        <v>1061254</v>
      </c>
      <c r="M174" s="275" t="s">
        <v>1876</v>
      </c>
      <c r="N174" s="275" t="s">
        <v>891</v>
      </c>
      <c r="O174" s="275" t="s">
        <v>530</v>
      </c>
      <c r="P174" s="275" t="s">
        <v>1900</v>
      </c>
      <c r="R174" s="275" t="s">
        <v>891</v>
      </c>
      <c r="S174" s="275" t="s">
        <v>530</v>
      </c>
      <c r="T174" s="275" t="s">
        <v>1900</v>
      </c>
      <c r="W174" s="275" t="s">
        <v>1902</v>
      </c>
      <c r="X174" s="275">
        <f t="shared" si="9"/>
        <v>1</v>
      </c>
    </row>
    <row r="175" spans="2:24" ht="21.75" customHeight="1">
      <c r="B175" s="285">
        <v>171</v>
      </c>
      <c r="C175" s="290" t="s">
        <v>1903</v>
      </c>
      <c r="D175" s="285">
        <v>171</v>
      </c>
      <c r="E175" s="280">
        <v>1220037</v>
      </c>
      <c r="F175" s="275">
        <v>1220037</v>
      </c>
      <c r="G175" s="275" t="s">
        <v>1834</v>
      </c>
      <c r="H175" s="275" t="s">
        <v>1834</v>
      </c>
      <c r="I175" s="276" t="str">
        <f t="shared" ca="1" si="12"/>
        <v>OK</v>
      </c>
      <c r="J175" s="276" t="str">
        <f t="shared" si="13"/>
        <v>OK</v>
      </c>
      <c r="L175" s="275">
        <v>1061254</v>
      </c>
      <c r="M175" s="275" t="s">
        <v>1876</v>
      </c>
      <c r="N175" s="275" t="s">
        <v>891</v>
      </c>
      <c r="O175" s="275" t="s">
        <v>530</v>
      </c>
      <c r="P175" s="275" t="s">
        <v>1900</v>
      </c>
      <c r="R175" s="275" t="s">
        <v>891</v>
      </c>
      <c r="S175" s="275" t="s">
        <v>530</v>
      </c>
      <c r="T175" s="275" t="s">
        <v>1900</v>
      </c>
      <c r="W175" s="275" t="s">
        <v>1903</v>
      </c>
      <c r="X175" s="275">
        <f t="shared" si="9"/>
        <v>1</v>
      </c>
    </row>
    <row r="176" spans="2:24" ht="21.75" customHeight="1">
      <c r="B176" s="285">
        <v>172</v>
      </c>
      <c r="C176" s="290" t="s">
        <v>1904</v>
      </c>
      <c r="D176" s="285">
        <v>172</v>
      </c>
      <c r="E176" s="280">
        <v>1220038</v>
      </c>
      <c r="F176" s="275">
        <v>1220038</v>
      </c>
      <c r="G176" s="275" t="s">
        <v>1835</v>
      </c>
      <c r="H176" s="275" t="s">
        <v>1835</v>
      </c>
      <c r="I176" s="276" t="str">
        <f t="shared" ca="1" si="12"/>
        <v>OK</v>
      </c>
      <c r="J176" s="276" t="str">
        <f t="shared" si="13"/>
        <v>OK</v>
      </c>
      <c r="L176" s="275">
        <v>1071410</v>
      </c>
      <c r="M176" s="275" t="s">
        <v>1877</v>
      </c>
      <c r="N176" s="275" t="s">
        <v>885</v>
      </c>
      <c r="O176" s="275" t="s">
        <v>530</v>
      </c>
      <c r="P176" s="275" t="s">
        <v>886</v>
      </c>
      <c r="R176" s="275" t="s">
        <v>885</v>
      </c>
      <c r="S176" s="275" t="s">
        <v>530</v>
      </c>
      <c r="T176" s="275" t="s">
        <v>886</v>
      </c>
      <c r="W176" s="275" t="s">
        <v>1904</v>
      </c>
      <c r="X176" s="275">
        <f t="shared" si="9"/>
        <v>1</v>
      </c>
    </row>
    <row r="177" spans="2:24" ht="21.75" customHeight="1">
      <c r="B177" s="285">
        <v>173</v>
      </c>
      <c r="C177" s="290" t="s">
        <v>1829</v>
      </c>
      <c r="D177" s="285">
        <v>173</v>
      </c>
      <c r="E177" s="280">
        <v>1220039</v>
      </c>
      <c r="F177" s="275">
        <v>1220039</v>
      </c>
      <c r="G177" s="275" t="s">
        <v>1836</v>
      </c>
      <c r="H177" s="275" t="s">
        <v>1836</v>
      </c>
      <c r="I177" s="276" t="str">
        <f t="shared" ca="1" si="12"/>
        <v>OK</v>
      </c>
      <c r="J177" s="276" t="str">
        <f t="shared" si="13"/>
        <v>OK</v>
      </c>
      <c r="L177" s="275">
        <v>1071805</v>
      </c>
      <c r="M177" s="275" t="s">
        <v>1878</v>
      </c>
      <c r="N177" s="275" t="s">
        <v>1412</v>
      </c>
      <c r="O177" s="275" t="s">
        <v>530</v>
      </c>
      <c r="P177" s="275" t="s">
        <v>1262</v>
      </c>
      <c r="R177" s="275" t="s">
        <v>1412</v>
      </c>
      <c r="S177" s="275" t="s">
        <v>530</v>
      </c>
      <c r="T177" s="275" t="s">
        <v>1262</v>
      </c>
      <c r="W177" s="275" t="s">
        <v>1829</v>
      </c>
      <c r="X177" s="275">
        <f t="shared" si="9"/>
        <v>1</v>
      </c>
    </row>
    <row r="178" spans="2:24" ht="21.75" customHeight="1">
      <c r="B178" s="285">
        <v>174</v>
      </c>
      <c r="C178" s="290" t="s">
        <v>1830</v>
      </c>
      <c r="D178" s="285">
        <v>174</v>
      </c>
      <c r="E178" s="280">
        <v>1220040</v>
      </c>
      <c r="F178" s="275">
        <v>1220040</v>
      </c>
      <c r="G178" s="275" t="s">
        <v>1837</v>
      </c>
      <c r="H178" s="275" t="s">
        <v>1837</v>
      </c>
      <c r="I178" s="276" t="str">
        <f t="shared" ca="1" si="12"/>
        <v>OK</v>
      </c>
      <c r="J178" s="276" t="str">
        <f t="shared" si="13"/>
        <v>OK</v>
      </c>
      <c r="L178" s="275">
        <v>1053771</v>
      </c>
      <c r="M178" s="275" t="s">
        <v>1879</v>
      </c>
      <c r="N178" s="275" t="s">
        <v>1888</v>
      </c>
      <c r="O178" s="275" t="s">
        <v>530</v>
      </c>
      <c r="P178" s="275" t="s">
        <v>668</v>
      </c>
      <c r="R178" s="275" t="s">
        <v>1888</v>
      </c>
      <c r="S178" s="275" t="s">
        <v>530</v>
      </c>
      <c r="T178" s="275" t="s">
        <v>668</v>
      </c>
      <c r="W178" s="275" t="s">
        <v>1830</v>
      </c>
      <c r="X178" s="275">
        <f t="shared" si="9"/>
        <v>1</v>
      </c>
    </row>
    <row r="179" spans="2:24" ht="21.75" customHeight="1">
      <c r="B179" s="285">
        <v>175</v>
      </c>
      <c r="C179" s="290" t="s">
        <v>2004</v>
      </c>
      <c r="D179" s="285">
        <v>175</v>
      </c>
      <c r="E179" s="280">
        <v>1220041</v>
      </c>
      <c r="F179" s="275">
        <v>1220041</v>
      </c>
      <c r="G179" s="275" t="s">
        <v>1838</v>
      </c>
      <c r="H179" s="275" t="s">
        <v>1838</v>
      </c>
      <c r="I179" s="276" t="str">
        <f t="shared" ca="1" si="12"/>
        <v>OK</v>
      </c>
      <c r="J179" s="276" t="str">
        <f t="shared" si="13"/>
        <v>OK</v>
      </c>
      <c r="L179" s="275">
        <v>1061254</v>
      </c>
      <c r="M179" s="275" t="s">
        <v>1876</v>
      </c>
      <c r="N179" s="275" t="s">
        <v>891</v>
      </c>
      <c r="O179" s="275" t="s">
        <v>530</v>
      </c>
      <c r="P179" s="275" t="s">
        <v>1900</v>
      </c>
      <c r="R179" s="275" t="s">
        <v>891</v>
      </c>
      <c r="S179" s="275" t="s">
        <v>530</v>
      </c>
      <c r="T179" s="275" t="s">
        <v>1900</v>
      </c>
      <c r="W179" s="275" t="s">
        <v>1831</v>
      </c>
      <c r="X179" s="275">
        <f t="shared" si="9"/>
        <v>1</v>
      </c>
    </row>
    <row r="180" spans="2:24" ht="21.75" customHeight="1">
      <c r="B180" s="285">
        <v>176</v>
      </c>
      <c r="C180" s="290" t="s">
        <v>1905</v>
      </c>
      <c r="D180" s="285">
        <v>176</v>
      </c>
      <c r="E180" s="280">
        <v>1220042</v>
      </c>
      <c r="F180" s="275">
        <v>1220042</v>
      </c>
      <c r="G180" s="275" t="s">
        <v>1839</v>
      </c>
      <c r="H180" s="275" t="s">
        <v>1839</v>
      </c>
      <c r="I180" s="276" t="str">
        <f t="shared" ca="1" si="12"/>
        <v>OK</v>
      </c>
      <c r="J180" s="276" t="str">
        <f t="shared" si="13"/>
        <v>OK</v>
      </c>
      <c r="L180" s="275">
        <v>1080139</v>
      </c>
      <c r="M180" s="275" t="s">
        <v>1880</v>
      </c>
      <c r="N180" s="275" t="s">
        <v>2013</v>
      </c>
      <c r="O180" s="275" t="s">
        <v>400</v>
      </c>
      <c r="P180" s="275" t="s">
        <v>1745</v>
      </c>
      <c r="R180" s="275" t="s">
        <v>2013</v>
      </c>
      <c r="S180" s="275" t="s">
        <v>400</v>
      </c>
      <c r="T180" s="275" t="s">
        <v>1745</v>
      </c>
      <c r="W180" s="275" t="s">
        <v>1905</v>
      </c>
      <c r="X180" s="275">
        <f t="shared" si="9"/>
        <v>1</v>
      </c>
    </row>
    <row r="181" spans="2:24" ht="21.75" customHeight="1">
      <c r="B181" s="285">
        <v>177</v>
      </c>
      <c r="C181" s="290" t="s">
        <v>1906</v>
      </c>
      <c r="D181" s="285">
        <v>177</v>
      </c>
      <c r="E181" s="280">
        <v>1220043</v>
      </c>
      <c r="F181" s="275">
        <v>1220043</v>
      </c>
      <c r="G181" s="275" t="s">
        <v>1840</v>
      </c>
      <c r="H181" s="275" t="s">
        <v>1840</v>
      </c>
      <c r="I181" s="276" t="str">
        <f t="shared" ca="1" si="12"/>
        <v>OK</v>
      </c>
      <c r="J181" s="276" t="str">
        <f t="shared" si="13"/>
        <v>OK</v>
      </c>
      <c r="L181" s="275">
        <v>1050139</v>
      </c>
      <c r="M181" s="275" t="s">
        <v>546</v>
      </c>
      <c r="N181" s="275" t="s">
        <v>1889</v>
      </c>
      <c r="O181" s="275" t="s">
        <v>400</v>
      </c>
      <c r="P181" s="275" t="s">
        <v>548</v>
      </c>
      <c r="R181" s="275" t="s">
        <v>1889</v>
      </c>
      <c r="S181" s="275" t="s">
        <v>400</v>
      </c>
      <c r="T181" s="275" t="s">
        <v>548</v>
      </c>
      <c r="W181" s="275" t="s">
        <v>1906</v>
      </c>
      <c r="X181" s="275">
        <f t="shared" si="9"/>
        <v>1</v>
      </c>
    </row>
    <row r="182" spans="2:24" ht="21.75" customHeight="1">
      <c r="B182" s="285">
        <v>178</v>
      </c>
      <c r="C182" s="290" t="s">
        <v>1907</v>
      </c>
      <c r="D182" s="285">
        <v>178</v>
      </c>
      <c r="E182" s="280">
        <v>1220044</v>
      </c>
      <c r="F182" s="275">
        <v>1220044</v>
      </c>
      <c r="G182" s="275" t="s">
        <v>1841</v>
      </c>
      <c r="H182" s="275" t="s">
        <v>1841</v>
      </c>
      <c r="I182" s="276" t="str">
        <f t="shared" ca="1" si="12"/>
        <v>OK</v>
      </c>
      <c r="J182" s="276" t="str">
        <f t="shared" si="13"/>
        <v>OK</v>
      </c>
      <c r="L182" s="275">
        <v>1007834</v>
      </c>
      <c r="M182" s="275" t="s">
        <v>1881</v>
      </c>
      <c r="N182" s="275" t="s">
        <v>1890</v>
      </c>
      <c r="O182" s="275" t="s">
        <v>400</v>
      </c>
      <c r="P182" s="275" t="s">
        <v>913</v>
      </c>
      <c r="R182" s="275" t="s">
        <v>1890</v>
      </c>
      <c r="S182" s="275" t="s">
        <v>400</v>
      </c>
      <c r="T182" s="275" t="s">
        <v>913</v>
      </c>
      <c r="W182" s="275" t="s">
        <v>1907</v>
      </c>
      <c r="X182" s="275">
        <f t="shared" si="9"/>
        <v>1</v>
      </c>
    </row>
    <row r="183" spans="2:24" ht="21.75" customHeight="1">
      <c r="B183" s="285">
        <v>179</v>
      </c>
      <c r="C183" s="290" t="s">
        <v>1908</v>
      </c>
      <c r="D183" s="285">
        <v>179</v>
      </c>
      <c r="E183" s="280">
        <v>1220045</v>
      </c>
      <c r="F183" s="275">
        <v>1220045</v>
      </c>
      <c r="G183" s="275" t="s">
        <v>1842</v>
      </c>
      <c r="H183" s="275" t="s">
        <v>1842</v>
      </c>
      <c r="I183" s="276" t="str">
        <f t="shared" ca="1" si="12"/>
        <v>OK</v>
      </c>
      <c r="J183" s="276" t="str">
        <f t="shared" si="13"/>
        <v>OK</v>
      </c>
      <c r="L183" s="275">
        <v>1041410</v>
      </c>
      <c r="M183" s="275" t="s">
        <v>512</v>
      </c>
      <c r="N183" s="275" t="s">
        <v>1891</v>
      </c>
      <c r="O183" s="275" t="s">
        <v>400</v>
      </c>
      <c r="P183" s="275" t="s">
        <v>514</v>
      </c>
      <c r="R183" s="275" t="s">
        <v>1891</v>
      </c>
      <c r="S183" s="275" t="s">
        <v>400</v>
      </c>
      <c r="T183" s="275" t="s">
        <v>514</v>
      </c>
      <c r="W183" s="275" t="s">
        <v>1908</v>
      </c>
      <c r="X183" s="275">
        <f t="shared" si="9"/>
        <v>1</v>
      </c>
    </row>
    <row r="184" spans="2:24" ht="21.75" customHeight="1">
      <c r="B184" s="285">
        <v>180</v>
      </c>
      <c r="C184" s="290" t="s">
        <v>2169</v>
      </c>
      <c r="D184" s="285">
        <v>180</v>
      </c>
      <c r="E184" s="280">
        <v>1220046</v>
      </c>
      <c r="F184" s="275">
        <v>1220046</v>
      </c>
      <c r="G184" s="275" t="s">
        <v>2170</v>
      </c>
      <c r="H184" s="275" t="s">
        <v>2170</v>
      </c>
      <c r="I184" s="276" t="str">
        <f t="shared" ca="1" si="12"/>
        <v>OK</v>
      </c>
      <c r="J184" s="276" t="str">
        <f t="shared" si="13"/>
        <v>OK</v>
      </c>
      <c r="L184" s="275">
        <v>1080507</v>
      </c>
      <c r="M184" s="275" t="s">
        <v>1879</v>
      </c>
      <c r="N184" s="275" t="s">
        <v>1888</v>
      </c>
      <c r="O184" s="275" t="s">
        <v>530</v>
      </c>
      <c r="P184" s="275" t="s">
        <v>668</v>
      </c>
      <c r="R184" s="275" t="s">
        <v>1888</v>
      </c>
      <c r="S184" s="275" t="s">
        <v>530</v>
      </c>
      <c r="T184" s="275" t="s">
        <v>668</v>
      </c>
      <c r="W184" s="275" t="s">
        <v>2168</v>
      </c>
      <c r="X184" s="275">
        <f t="shared" si="9"/>
        <v>1</v>
      </c>
    </row>
    <row r="185" spans="2:24" ht="21.75" customHeight="1">
      <c r="B185" s="285">
        <v>181</v>
      </c>
      <c r="C185" s="290" t="s">
        <v>2172</v>
      </c>
      <c r="D185" s="285">
        <v>181</v>
      </c>
      <c r="E185" s="280">
        <v>1220047</v>
      </c>
      <c r="F185" s="275">
        <v>1220047</v>
      </c>
      <c r="G185" s="275" t="s">
        <v>2173</v>
      </c>
      <c r="H185" s="275" t="s">
        <v>2173</v>
      </c>
      <c r="I185" s="276" t="str">
        <f t="shared" ca="1" si="12"/>
        <v>OK</v>
      </c>
      <c r="J185" s="276" t="str">
        <f t="shared" si="13"/>
        <v>OK</v>
      </c>
      <c r="L185" s="275">
        <v>1080507</v>
      </c>
      <c r="M185" s="275" t="s">
        <v>1879</v>
      </c>
      <c r="N185" s="275" t="s">
        <v>1888</v>
      </c>
      <c r="O185" s="275" t="s">
        <v>530</v>
      </c>
      <c r="P185" s="275" t="s">
        <v>668</v>
      </c>
      <c r="R185" s="275" t="s">
        <v>1888</v>
      </c>
      <c r="S185" s="275" t="s">
        <v>530</v>
      </c>
      <c r="T185" s="275" t="s">
        <v>668</v>
      </c>
      <c r="W185" s="275" t="s">
        <v>2171</v>
      </c>
      <c r="X185" s="275">
        <f t="shared" si="9"/>
        <v>1</v>
      </c>
    </row>
    <row r="186" spans="2:24" ht="21.75" customHeight="1">
      <c r="B186" s="285">
        <v>182</v>
      </c>
      <c r="C186" s="290" t="s">
        <v>2175</v>
      </c>
      <c r="D186" s="285">
        <v>182</v>
      </c>
      <c r="E186" s="280">
        <v>1220048</v>
      </c>
      <c r="F186" s="275">
        <v>1220048</v>
      </c>
      <c r="G186" s="275" t="s">
        <v>2176</v>
      </c>
      <c r="H186" s="275" t="s">
        <v>2176</v>
      </c>
      <c r="I186" s="276" t="str">
        <f t="shared" ca="1" si="12"/>
        <v>OK</v>
      </c>
      <c r="J186" s="276" t="str">
        <f t="shared" si="13"/>
        <v>OK</v>
      </c>
      <c r="L186" s="275">
        <v>1080507</v>
      </c>
      <c r="M186" s="275" t="s">
        <v>1879</v>
      </c>
      <c r="N186" s="275" t="s">
        <v>1888</v>
      </c>
      <c r="O186" s="275" t="s">
        <v>530</v>
      </c>
      <c r="P186" s="275" t="s">
        <v>668</v>
      </c>
      <c r="R186" s="275" t="s">
        <v>1888</v>
      </c>
      <c r="S186" s="275" t="s">
        <v>530</v>
      </c>
      <c r="T186" s="275" t="s">
        <v>668</v>
      </c>
      <c r="W186" s="275" t="s">
        <v>2174</v>
      </c>
      <c r="X186" s="275">
        <f t="shared" si="9"/>
        <v>1</v>
      </c>
    </row>
    <row r="187" spans="2:24" ht="21.75" customHeight="1">
      <c r="B187" s="285">
        <v>183</v>
      </c>
      <c r="C187" s="290" t="s">
        <v>2082</v>
      </c>
      <c r="D187" s="285">
        <v>183</v>
      </c>
      <c r="E187" s="291">
        <v>1220049</v>
      </c>
      <c r="F187" s="275">
        <v>1220049</v>
      </c>
      <c r="G187" s="275" t="s">
        <v>2177</v>
      </c>
      <c r="H187" s="275" t="s">
        <v>2177</v>
      </c>
      <c r="I187" s="276" t="str">
        <f t="shared" ca="1" si="12"/>
        <v>OK</v>
      </c>
      <c r="J187" s="276" t="str">
        <f t="shared" si="13"/>
        <v>OK</v>
      </c>
      <c r="K187" s="275" t="s">
        <v>1204</v>
      </c>
      <c r="L187" s="275">
        <v>1081673</v>
      </c>
      <c r="M187" s="275" t="s">
        <v>2298</v>
      </c>
      <c r="N187" s="275" t="s">
        <v>2299</v>
      </c>
      <c r="O187" s="275" t="s">
        <v>400</v>
      </c>
      <c r="P187" s="275" t="s">
        <v>2300</v>
      </c>
      <c r="R187" s="275" t="s">
        <v>2299</v>
      </c>
      <c r="S187" s="275" t="s">
        <v>400</v>
      </c>
      <c r="T187" s="275" t="s">
        <v>2300</v>
      </c>
      <c r="W187" s="275" t="s">
        <v>2081</v>
      </c>
      <c r="X187" s="275">
        <f t="shared" si="9"/>
        <v>1</v>
      </c>
    </row>
    <row r="188" spans="2:24" ht="21.75" customHeight="1">
      <c r="B188" s="285">
        <v>184</v>
      </c>
      <c r="C188" s="290" t="s">
        <v>2074</v>
      </c>
      <c r="D188" s="285">
        <v>184</v>
      </c>
      <c r="E188" s="291">
        <v>1220050</v>
      </c>
      <c r="F188" s="275">
        <v>1220050</v>
      </c>
      <c r="G188" s="275" t="s">
        <v>2178</v>
      </c>
      <c r="H188" s="275" t="s">
        <v>2178</v>
      </c>
      <c r="I188" s="276" t="str">
        <f t="shared" ca="1" si="12"/>
        <v>OK</v>
      </c>
      <c r="J188" s="276" t="str">
        <f t="shared" si="13"/>
        <v>OK</v>
      </c>
      <c r="K188" s="275" t="s">
        <v>1204</v>
      </c>
      <c r="L188" s="275">
        <v>1071410</v>
      </c>
      <c r="M188" s="275" t="s">
        <v>1871</v>
      </c>
      <c r="N188" s="275" t="s">
        <v>885</v>
      </c>
      <c r="O188" s="275" t="s">
        <v>530</v>
      </c>
      <c r="P188" s="275" t="s">
        <v>886</v>
      </c>
      <c r="R188" s="275" t="s">
        <v>885</v>
      </c>
      <c r="S188" s="275" t="s">
        <v>530</v>
      </c>
      <c r="T188" s="275" t="s">
        <v>886</v>
      </c>
      <c r="W188" s="275" t="s">
        <v>2073</v>
      </c>
      <c r="X188" s="275">
        <f t="shared" si="9"/>
        <v>1</v>
      </c>
    </row>
    <row r="189" spans="2:24" ht="21.75" customHeight="1">
      <c r="B189" s="285">
        <v>185</v>
      </c>
      <c r="C189" s="290" t="s">
        <v>2075</v>
      </c>
      <c r="D189" s="285">
        <v>185</v>
      </c>
      <c r="E189" s="291">
        <v>1220051</v>
      </c>
      <c r="F189" s="275">
        <v>1220051</v>
      </c>
      <c r="G189" s="275" t="s">
        <v>2179</v>
      </c>
      <c r="H189" s="275" t="s">
        <v>2179</v>
      </c>
      <c r="I189" s="276" t="str">
        <f t="shared" ca="1" si="12"/>
        <v>OK</v>
      </c>
      <c r="J189" s="276" t="str">
        <f t="shared" si="13"/>
        <v>OK</v>
      </c>
      <c r="K189" s="275" t="s">
        <v>1204</v>
      </c>
      <c r="L189" s="275">
        <v>1081642</v>
      </c>
      <c r="M189" s="275" t="s">
        <v>1540</v>
      </c>
      <c r="N189" s="275" t="s">
        <v>2301</v>
      </c>
      <c r="O189" s="275" t="s">
        <v>530</v>
      </c>
      <c r="P189" s="275" t="s">
        <v>1262</v>
      </c>
      <c r="R189" s="275" t="s">
        <v>2301</v>
      </c>
      <c r="S189" s="275" t="s">
        <v>530</v>
      </c>
      <c r="T189" s="275" t="s">
        <v>1262</v>
      </c>
      <c r="W189" s="275" t="s">
        <v>2075</v>
      </c>
      <c r="X189" s="275">
        <f t="shared" si="9"/>
        <v>1</v>
      </c>
    </row>
    <row r="190" spans="2:24" ht="21.75" customHeight="1">
      <c r="B190" s="285">
        <v>186</v>
      </c>
      <c r="C190" s="290" t="s">
        <v>2079</v>
      </c>
      <c r="D190" s="285">
        <v>186</v>
      </c>
      <c r="E190" s="291">
        <v>1220052</v>
      </c>
      <c r="F190" s="275">
        <v>1220052</v>
      </c>
      <c r="G190" s="275" t="s">
        <v>2180</v>
      </c>
      <c r="H190" s="275" t="s">
        <v>2180</v>
      </c>
      <c r="I190" s="276" t="str">
        <f t="shared" ca="1" si="12"/>
        <v>OK</v>
      </c>
      <c r="J190" s="276" t="str">
        <f t="shared" si="13"/>
        <v>OK</v>
      </c>
      <c r="K190" s="275" t="s">
        <v>1204</v>
      </c>
      <c r="L190" s="275">
        <v>1081583</v>
      </c>
      <c r="M190" s="275" t="s">
        <v>2302</v>
      </c>
      <c r="N190" s="275" t="s">
        <v>1538</v>
      </c>
      <c r="O190" s="275" t="s">
        <v>400</v>
      </c>
      <c r="P190" s="275" t="s">
        <v>2011</v>
      </c>
      <c r="R190" s="275" t="s">
        <v>1538</v>
      </c>
      <c r="S190" s="275" t="s">
        <v>400</v>
      </c>
      <c r="T190" s="275" t="s">
        <v>2011</v>
      </c>
      <c r="W190" s="275" t="s">
        <v>2079</v>
      </c>
      <c r="X190" s="275">
        <f t="shared" si="9"/>
        <v>1</v>
      </c>
    </row>
    <row r="191" spans="2:24" ht="21.75" customHeight="1">
      <c r="B191" s="285">
        <v>187</v>
      </c>
      <c r="C191" s="290" t="s">
        <v>2078</v>
      </c>
      <c r="D191" s="285">
        <v>187</v>
      </c>
      <c r="E191" s="291">
        <v>1220053</v>
      </c>
      <c r="F191" s="275">
        <v>1220053</v>
      </c>
      <c r="G191" s="275" t="s">
        <v>2181</v>
      </c>
      <c r="H191" s="275" t="s">
        <v>2181</v>
      </c>
      <c r="I191" s="276" t="str">
        <f t="shared" ca="1" si="12"/>
        <v>OK</v>
      </c>
      <c r="J191" s="276" t="str">
        <f t="shared" si="13"/>
        <v>OK</v>
      </c>
      <c r="K191" s="275" t="s">
        <v>1204</v>
      </c>
      <c r="L191" s="275">
        <v>1080507</v>
      </c>
      <c r="M191" s="275" t="s">
        <v>2303</v>
      </c>
      <c r="N191" s="275" t="s">
        <v>1888</v>
      </c>
      <c r="O191" s="275" t="s">
        <v>530</v>
      </c>
      <c r="P191" s="275" t="s">
        <v>668</v>
      </c>
      <c r="R191" s="275" t="s">
        <v>1888</v>
      </c>
      <c r="S191" s="275" t="s">
        <v>530</v>
      </c>
      <c r="T191" s="275" t="s">
        <v>668</v>
      </c>
      <c r="W191" s="275" t="s">
        <v>2078</v>
      </c>
      <c r="X191" s="275">
        <f t="shared" si="9"/>
        <v>1</v>
      </c>
    </row>
    <row r="192" spans="2:24" ht="21.75" customHeight="1">
      <c r="B192" s="285">
        <v>188</v>
      </c>
      <c r="C192" s="290" t="s">
        <v>2077</v>
      </c>
      <c r="D192" s="285">
        <v>188</v>
      </c>
      <c r="E192" s="291">
        <v>1220054</v>
      </c>
      <c r="F192" s="275">
        <v>1220054</v>
      </c>
      <c r="G192" s="275" t="s">
        <v>2182</v>
      </c>
      <c r="H192" s="275" t="s">
        <v>2182</v>
      </c>
      <c r="I192" s="276" t="str">
        <f t="shared" ca="1" si="12"/>
        <v>OK</v>
      </c>
      <c r="J192" s="276" t="str">
        <f t="shared" si="13"/>
        <v>OK</v>
      </c>
      <c r="K192" s="275" t="s">
        <v>1204</v>
      </c>
      <c r="L192" s="275">
        <v>1081627</v>
      </c>
      <c r="M192" s="275" t="s">
        <v>802</v>
      </c>
      <c r="N192" s="275" t="s">
        <v>803</v>
      </c>
      <c r="O192" s="275" t="s">
        <v>530</v>
      </c>
      <c r="P192" s="275" t="s">
        <v>1900</v>
      </c>
      <c r="R192" s="275" t="s">
        <v>803</v>
      </c>
      <c r="S192" s="275" t="s">
        <v>2304</v>
      </c>
      <c r="T192" s="275" t="s">
        <v>1900</v>
      </c>
      <c r="W192" s="275" t="s">
        <v>2076</v>
      </c>
      <c r="X192" s="275">
        <f t="shared" si="9"/>
        <v>1</v>
      </c>
    </row>
    <row r="193" spans="1:24" ht="21.75" customHeight="1">
      <c r="B193" s="285">
        <v>189</v>
      </c>
      <c r="C193" s="290" t="s">
        <v>2080</v>
      </c>
      <c r="D193" s="285">
        <v>189</v>
      </c>
      <c r="E193" s="291">
        <v>1220055</v>
      </c>
      <c r="F193" s="275">
        <v>1220055</v>
      </c>
      <c r="G193" s="275" t="s">
        <v>2183</v>
      </c>
      <c r="H193" s="275" t="s">
        <v>2183</v>
      </c>
      <c r="I193" s="276" t="str">
        <f t="shared" ca="1" si="12"/>
        <v>OK</v>
      </c>
      <c r="J193" s="276" t="str">
        <f t="shared" si="13"/>
        <v>OK</v>
      </c>
      <c r="K193" s="275" t="s">
        <v>1204</v>
      </c>
      <c r="L193" s="275">
        <v>1075222</v>
      </c>
      <c r="M193" s="275" t="s">
        <v>1870</v>
      </c>
      <c r="N193" s="275" t="s">
        <v>1886</v>
      </c>
      <c r="O193" s="275" t="s">
        <v>530</v>
      </c>
      <c r="P193" s="275" t="s">
        <v>2010</v>
      </c>
      <c r="R193" s="275" t="s">
        <v>1886</v>
      </c>
      <c r="S193" s="275" t="s">
        <v>530</v>
      </c>
      <c r="T193" s="275" t="s">
        <v>2010</v>
      </c>
      <c r="W193" s="275" t="s">
        <v>2080</v>
      </c>
      <c r="X193" s="275">
        <f t="shared" si="9"/>
        <v>1</v>
      </c>
    </row>
    <row r="194" spans="1:24" ht="21.75" customHeight="1">
      <c r="A194" s="281" t="s">
        <v>1415</v>
      </c>
      <c r="B194" s="285">
        <v>1</v>
      </c>
      <c r="C194" s="286" t="s">
        <v>2184</v>
      </c>
      <c r="D194" s="276">
        <v>201</v>
      </c>
      <c r="E194" s="275" t="s">
        <v>906</v>
      </c>
      <c r="F194" s="275">
        <f t="shared" ref="F194:F272" si="14">VALUE(E194)</f>
        <v>3013</v>
      </c>
      <c r="G194" s="275" t="s">
        <v>907</v>
      </c>
      <c r="H194" s="275" t="s">
        <v>907</v>
      </c>
      <c r="I194" s="276" t="str">
        <f t="shared" ca="1" si="12"/>
        <v>OK</v>
      </c>
      <c r="J194" s="276" t="str">
        <f t="shared" si="8"/>
        <v>OK</v>
      </c>
      <c r="L194" s="275">
        <v>1004363</v>
      </c>
      <c r="M194" s="275" t="s">
        <v>1548</v>
      </c>
      <c r="N194" s="275" t="s">
        <v>1449</v>
      </c>
      <c r="O194" s="275" t="s">
        <v>400</v>
      </c>
      <c r="P194" s="275" t="s">
        <v>611</v>
      </c>
      <c r="R194" s="275" t="s">
        <v>1449</v>
      </c>
      <c r="S194" s="275" t="s">
        <v>400</v>
      </c>
      <c r="T194" s="275" t="s">
        <v>611</v>
      </c>
      <c r="W194" s="275" t="s">
        <v>1758</v>
      </c>
      <c r="X194" s="275">
        <f t="shared" si="9"/>
        <v>1</v>
      </c>
    </row>
    <row r="195" spans="1:24" ht="21.75" customHeight="1">
      <c r="B195" s="285">
        <v>2</v>
      </c>
      <c r="C195" s="286" t="s">
        <v>203</v>
      </c>
      <c r="D195" s="276">
        <v>202</v>
      </c>
      <c r="E195" s="275" t="s">
        <v>908</v>
      </c>
      <c r="F195" s="275">
        <f t="shared" si="14"/>
        <v>3026</v>
      </c>
      <c r="G195" s="275" t="s">
        <v>909</v>
      </c>
      <c r="H195" s="275" t="s">
        <v>909</v>
      </c>
      <c r="I195" s="276" t="str">
        <f t="shared" ca="1" si="12"/>
        <v>OK</v>
      </c>
      <c r="J195" s="276" t="str">
        <f t="shared" si="8"/>
        <v>OK</v>
      </c>
      <c r="L195" s="275">
        <v>1030451</v>
      </c>
      <c r="M195" s="275" t="s">
        <v>1549</v>
      </c>
      <c r="N195" s="275" t="s">
        <v>1210</v>
      </c>
      <c r="O195" s="275" t="s">
        <v>400</v>
      </c>
      <c r="P195" s="275" t="s">
        <v>910</v>
      </c>
      <c r="R195" s="275" t="s">
        <v>1210</v>
      </c>
      <c r="S195" s="275" t="s">
        <v>400</v>
      </c>
      <c r="T195" s="275" t="s">
        <v>910</v>
      </c>
      <c r="W195" s="275" t="s">
        <v>1759</v>
      </c>
      <c r="X195" s="275">
        <f t="shared" si="9"/>
        <v>1</v>
      </c>
    </row>
    <row r="196" spans="1:24" ht="21.75" customHeight="1">
      <c r="B196" s="285">
        <v>3</v>
      </c>
      <c r="C196" s="286" t="s">
        <v>225</v>
      </c>
      <c r="D196" s="276">
        <v>203</v>
      </c>
      <c r="E196" s="275" t="s">
        <v>911</v>
      </c>
      <c r="F196" s="275">
        <f t="shared" si="14"/>
        <v>3057</v>
      </c>
      <c r="G196" s="275" t="s">
        <v>912</v>
      </c>
      <c r="H196" s="275" t="s">
        <v>912</v>
      </c>
      <c r="I196" s="276" t="str">
        <f t="shared" ca="1" si="12"/>
        <v>OK</v>
      </c>
      <c r="J196" s="276" t="str">
        <f t="shared" si="8"/>
        <v>OK</v>
      </c>
      <c r="L196" s="275">
        <v>1060169</v>
      </c>
      <c r="M196" s="275" t="s">
        <v>1550</v>
      </c>
      <c r="N196" s="275" t="s">
        <v>1211</v>
      </c>
      <c r="O196" s="275" t="s">
        <v>400</v>
      </c>
      <c r="P196" s="275" t="s">
        <v>913</v>
      </c>
      <c r="R196" s="275" t="s">
        <v>1211</v>
      </c>
      <c r="S196" s="275" t="s">
        <v>400</v>
      </c>
      <c r="T196" s="275" t="s">
        <v>913</v>
      </c>
      <c r="W196" s="275" t="s">
        <v>1760</v>
      </c>
      <c r="X196" s="275">
        <f t="shared" si="9"/>
        <v>1</v>
      </c>
    </row>
    <row r="197" spans="1:24" ht="21.75" customHeight="1">
      <c r="B197" s="285">
        <v>4</v>
      </c>
      <c r="C197" s="286" t="s">
        <v>163</v>
      </c>
      <c r="D197" s="276">
        <v>204</v>
      </c>
      <c r="E197" s="275" t="s">
        <v>914</v>
      </c>
      <c r="F197" s="275">
        <f t="shared" si="14"/>
        <v>3072</v>
      </c>
      <c r="G197" s="275" t="s">
        <v>915</v>
      </c>
      <c r="H197" s="275" t="s">
        <v>915</v>
      </c>
      <c r="I197" s="276" t="str">
        <f t="shared" ca="1" si="12"/>
        <v>OK</v>
      </c>
      <c r="J197" s="276" t="str">
        <f t="shared" si="8"/>
        <v>OK</v>
      </c>
      <c r="L197" s="275">
        <v>1056056</v>
      </c>
      <c r="M197" s="275" t="s">
        <v>1551</v>
      </c>
      <c r="N197" s="275" t="s">
        <v>2014</v>
      </c>
      <c r="O197" s="275" t="s">
        <v>400</v>
      </c>
      <c r="P197" s="275" t="s">
        <v>2296</v>
      </c>
      <c r="R197" s="275" t="s">
        <v>2014</v>
      </c>
      <c r="S197" s="275" t="s">
        <v>400</v>
      </c>
      <c r="T197" s="275" t="s">
        <v>2296</v>
      </c>
      <c r="W197" s="275" t="s">
        <v>1761</v>
      </c>
      <c r="X197" s="275">
        <f t="shared" si="9"/>
        <v>1</v>
      </c>
    </row>
    <row r="198" spans="1:24" ht="21.75" customHeight="1">
      <c r="B198" s="285">
        <v>5</v>
      </c>
      <c r="C198" s="286" t="s">
        <v>2278</v>
      </c>
      <c r="D198" s="276">
        <v>205</v>
      </c>
      <c r="E198" s="275" t="s">
        <v>916</v>
      </c>
      <c r="F198" s="275">
        <f t="shared" si="14"/>
        <v>3210006</v>
      </c>
      <c r="G198" s="275" t="s">
        <v>1331</v>
      </c>
      <c r="H198" s="275" t="s">
        <v>1331</v>
      </c>
      <c r="I198" s="276" t="str">
        <f t="shared" ca="1" si="12"/>
        <v>OK</v>
      </c>
      <c r="J198" s="276" t="str">
        <f t="shared" si="8"/>
        <v>OK</v>
      </c>
      <c r="L198" s="275">
        <v>1053305</v>
      </c>
      <c r="M198" s="275" t="s">
        <v>1552</v>
      </c>
      <c r="N198" s="275" t="s">
        <v>917</v>
      </c>
      <c r="O198" s="275" t="s">
        <v>522</v>
      </c>
      <c r="P198" s="275" t="s">
        <v>1925</v>
      </c>
      <c r="R198" s="275" t="s">
        <v>917</v>
      </c>
      <c r="S198" s="275" t="s">
        <v>522</v>
      </c>
      <c r="T198" s="275" t="s">
        <v>1925</v>
      </c>
      <c r="W198" s="275" t="s">
        <v>2278</v>
      </c>
      <c r="X198" s="275">
        <f t="shared" ref="X198:X261" si="15">IF(W198=C198,1,2)</f>
        <v>1</v>
      </c>
    </row>
    <row r="199" spans="1:24" ht="21.75" customHeight="1">
      <c r="B199" s="285">
        <v>6</v>
      </c>
      <c r="C199" s="286" t="s">
        <v>164</v>
      </c>
      <c r="D199" s="276">
        <v>206</v>
      </c>
      <c r="E199" s="275" t="s">
        <v>918</v>
      </c>
      <c r="F199" s="275">
        <f t="shared" si="14"/>
        <v>3210118</v>
      </c>
      <c r="G199" s="275" t="s">
        <v>919</v>
      </c>
      <c r="H199" s="275" t="s">
        <v>919</v>
      </c>
      <c r="I199" s="276" t="str">
        <f t="shared" ca="1" si="12"/>
        <v>OK</v>
      </c>
      <c r="J199" s="276" t="str">
        <f t="shared" si="8"/>
        <v>OK</v>
      </c>
      <c r="L199" s="275">
        <v>1061824</v>
      </c>
      <c r="M199" s="275" t="s">
        <v>1553</v>
      </c>
      <c r="N199" s="275" t="s">
        <v>1213</v>
      </c>
      <c r="O199" s="275" t="s">
        <v>400</v>
      </c>
      <c r="P199" s="275" t="s">
        <v>514</v>
      </c>
      <c r="R199" s="275" t="s">
        <v>1213</v>
      </c>
      <c r="S199" s="275" t="s">
        <v>400</v>
      </c>
      <c r="T199" s="275" t="s">
        <v>514</v>
      </c>
      <c r="W199" s="275" t="s">
        <v>2443</v>
      </c>
      <c r="X199" s="275">
        <f t="shared" si="15"/>
        <v>1</v>
      </c>
    </row>
    <row r="200" spans="1:24" ht="21.75" customHeight="1">
      <c r="B200" s="285">
        <v>7</v>
      </c>
      <c r="C200" s="286" t="s">
        <v>171</v>
      </c>
      <c r="D200" s="276">
        <v>207</v>
      </c>
      <c r="E200" s="275" t="s">
        <v>920</v>
      </c>
      <c r="F200" s="275">
        <f t="shared" si="14"/>
        <v>3210134</v>
      </c>
      <c r="G200" s="275" t="s">
        <v>921</v>
      </c>
      <c r="H200" s="275" t="s">
        <v>921</v>
      </c>
      <c r="I200" s="276" t="str">
        <f t="shared" ca="1" si="12"/>
        <v>OK</v>
      </c>
      <c r="J200" s="276" t="str">
        <f t="shared" si="8"/>
        <v>OK</v>
      </c>
      <c r="L200" s="275">
        <v>1061863</v>
      </c>
      <c r="M200" s="275" t="s">
        <v>922</v>
      </c>
      <c r="N200" s="275" t="s">
        <v>1214</v>
      </c>
      <c r="O200" s="275" t="s">
        <v>400</v>
      </c>
      <c r="P200" s="275" t="s">
        <v>923</v>
      </c>
      <c r="R200" s="275" t="s">
        <v>1214</v>
      </c>
      <c r="S200" s="275" t="s">
        <v>400</v>
      </c>
      <c r="T200" s="275" t="s">
        <v>923</v>
      </c>
      <c r="W200" s="275" t="s">
        <v>2444</v>
      </c>
      <c r="X200" s="275">
        <f t="shared" si="15"/>
        <v>1</v>
      </c>
    </row>
    <row r="201" spans="1:24" ht="21.75" customHeight="1">
      <c r="B201" s="285">
        <v>8</v>
      </c>
      <c r="C201" s="286" t="s">
        <v>2185</v>
      </c>
      <c r="D201" s="276">
        <v>208</v>
      </c>
      <c r="E201" s="275" t="s">
        <v>924</v>
      </c>
      <c r="F201" s="275">
        <f t="shared" si="14"/>
        <v>3210135</v>
      </c>
      <c r="G201" s="275" t="s">
        <v>1332</v>
      </c>
      <c r="H201" s="275" t="s">
        <v>1332</v>
      </c>
      <c r="I201" s="276" t="str">
        <f t="shared" ca="1" si="12"/>
        <v>OK</v>
      </c>
      <c r="J201" s="276" t="str">
        <f t="shared" si="8"/>
        <v>OK</v>
      </c>
      <c r="L201" s="275">
        <v>1061841</v>
      </c>
      <c r="M201" s="275" t="s">
        <v>786</v>
      </c>
      <c r="N201" s="275" t="s">
        <v>1215</v>
      </c>
      <c r="O201" s="275" t="s">
        <v>400</v>
      </c>
      <c r="P201" s="275" t="s">
        <v>788</v>
      </c>
      <c r="R201" s="275" t="s">
        <v>1215</v>
      </c>
      <c r="S201" s="275" t="s">
        <v>400</v>
      </c>
      <c r="T201" s="275" t="s">
        <v>788</v>
      </c>
      <c r="W201" s="275" t="s">
        <v>2445</v>
      </c>
      <c r="X201" s="275">
        <f t="shared" si="15"/>
        <v>1</v>
      </c>
    </row>
    <row r="202" spans="1:24" ht="21.75" customHeight="1">
      <c r="B202" s="285">
        <v>9</v>
      </c>
      <c r="C202" s="286" t="s">
        <v>153</v>
      </c>
      <c r="D202" s="276">
        <v>209</v>
      </c>
      <c r="E202" s="275" t="s">
        <v>925</v>
      </c>
      <c r="F202" s="275">
        <f t="shared" si="14"/>
        <v>3210202</v>
      </c>
      <c r="G202" s="275" t="s">
        <v>1333</v>
      </c>
      <c r="H202" s="275" t="s">
        <v>1333</v>
      </c>
      <c r="I202" s="276" t="str">
        <f t="shared" ca="1" si="12"/>
        <v>OK</v>
      </c>
      <c r="J202" s="276" t="str">
        <f t="shared" si="8"/>
        <v>OK</v>
      </c>
      <c r="L202" s="275">
        <v>1045871</v>
      </c>
      <c r="M202" s="275" t="s">
        <v>926</v>
      </c>
      <c r="N202" s="275" t="s">
        <v>1216</v>
      </c>
      <c r="O202" s="275" t="s">
        <v>400</v>
      </c>
      <c r="P202" s="275" t="s">
        <v>927</v>
      </c>
      <c r="R202" s="275" t="s">
        <v>1216</v>
      </c>
      <c r="S202" s="275" t="s">
        <v>400</v>
      </c>
      <c r="T202" s="275" t="s">
        <v>927</v>
      </c>
      <c r="W202" s="275" t="s">
        <v>153</v>
      </c>
      <c r="X202" s="275">
        <f t="shared" si="15"/>
        <v>1</v>
      </c>
    </row>
    <row r="203" spans="1:24" ht="21.75" customHeight="1">
      <c r="B203" s="285">
        <v>10</v>
      </c>
      <c r="C203" s="286" t="s">
        <v>185</v>
      </c>
      <c r="D203" s="276">
        <v>210</v>
      </c>
      <c r="E203" s="275" t="s">
        <v>928</v>
      </c>
      <c r="F203" s="275">
        <f t="shared" si="14"/>
        <v>3210204</v>
      </c>
      <c r="G203" s="275" t="s">
        <v>929</v>
      </c>
      <c r="H203" s="275" t="s">
        <v>929</v>
      </c>
      <c r="I203" s="276" t="str">
        <f t="shared" ca="1" si="12"/>
        <v>OK</v>
      </c>
      <c r="J203" s="276" t="str">
        <f t="shared" si="8"/>
        <v>OK</v>
      </c>
      <c r="L203" s="275">
        <v>1064003</v>
      </c>
      <c r="M203" s="275" t="s">
        <v>930</v>
      </c>
      <c r="N203" s="275" t="s">
        <v>1217</v>
      </c>
      <c r="O203" s="275" t="s">
        <v>400</v>
      </c>
      <c r="P203" s="275" t="s">
        <v>931</v>
      </c>
      <c r="R203" s="275" t="s">
        <v>1217</v>
      </c>
      <c r="S203" s="275" t="s">
        <v>400</v>
      </c>
      <c r="T203" s="275" t="s">
        <v>931</v>
      </c>
      <c r="W203" s="275" t="s">
        <v>185</v>
      </c>
      <c r="X203" s="275">
        <f t="shared" si="15"/>
        <v>1</v>
      </c>
    </row>
    <row r="204" spans="1:24" ht="21.75" customHeight="1">
      <c r="B204" s="285">
        <v>11</v>
      </c>
      <c r="C204" s="286" t="s">
        <v>184</v>
      </c>
      <c r="D204" s="276">
        <v>211</v>
      </c>
      <c r="E204" s="275" t="s">
        <v>932</v>
      </c>
      <c r="F204" s="275">
        <f t="shared" si="14"/>
        <v>3210206</v>
      </c>
      <c r="G204" s="275" t="s">
        <v>933</v>
      </c>
      <c r="H204" s="275" t="s">
        <v>933</v>
      </c>
      <c r="I204" s="276" t="str">
        <f t="shared" ca="1" si="12"/>
        <v>OK</v>
      </c>
      <c r="J204" s="276" t="str">
        <f t="shared" si="8"/>
        <v>OK</v>
      </c>
      <c r="L204" s="275">
        <v>1053378</v>
      </c>
      <c r="M204" s="275" t="s">
        <v>922</v>
      </c>
      <c r="N204" s="275" t="s">
        <v>1214</v>
      </c>
      <c r="O204" s="275" t="s">
        <v>400</v>
      </c>
      <c r="P204" s="275" t="s">
        <v>923</v>
      </c>
      <c r="R204" s="275" t="s">
        <v>1214</v>
      </c>
      <c r="S204" s="275" t="s">
        <v>400</v>
      </c>
      <c r="T204" s="275" t="s">
        <v>923</v>
      </c>
      <c r="W204" s="275" t="s">
        <v>184</v>
      </c>
      <c r="X204" s="275">
        <f t="shared" si="15"/>
        <v>1</v>
      </c>
    </row>
    <row r="205" spans="1:24" ht="21.75" customHeight="1">
      <c r="B205" s="285">
        <v>12</v>
      </c>
      <c r="C205" s="286" t="s">
        <v>208</v>
      </c>
      <c r="D205" s="276">
        <v>212</v>
      </c>
      <c r="E205" s="275" t="s">
        <v>934</v>
      </c>
      <c r="F205" s="275">
        <f t="shared" si="14"/>
        <v>3210207</v>
      </c>
      <c r="G205" s="275" t="s">
        <v>935</v>
      </c>
      <c r="H205" s="275" t="s">
        <v>935</v>
      </c>
      <c r="I205" s="276" t="str">
        <f t="shared" ca="1" si="12"/>
        <v>OK</v>
      </c>
      <c r="J205" s="276" t="str">
        <f t="shared" si="8"/>
        <v>OK</v>
      </c>
      <c r="L205" s="275">
        <v>1064066</v>
      </c>
      <c r="M205" s="275" t="s">
        <v>936</v>
      </c>
      <c r="N205" s="275" t="s">
        <v>1218</v>
      </c>
      <c r="O205" s="275" t="s">
        <v>400</v>
      </c>
      <c r="P205" s="275" t="s">
        <v>1205</v>
      </c>
      <c r="R205" s="275" t="s">
        <v>1218</v>
      </c>
      <c r="S205" s="275" t="s">
        <v>400</v>
      </c>
      <c r="T205" s="275" t="s">
        <v>1205</v>
      </c>
      <c r="W205" s="275" t="s">
        <v>208</v>
      </c>
      <c r="X205" s="275">
        <f t="shared" si="15"/>
        <v>1</v>
      </c>
    </row>
    <row r="206" spans="1:24" ht="21.75" customHeight="1">
      <c r="B206" s="285">
        <v>13</v>
      </c>
      <c r="C206" s="286" t="s">
        <v>168</v>
      </c>
      <c r="D206" s="276">
        <v>213</v>
      </c>
      <c r="E206" s="275" t="s">
        <v>937</v>
      </c>
      <c r="F206" s="275">
        <f t="shared" si="14"/>
        <v>3210208</v>
      </c>
      <c r="G206" s="275" t="s">
        <v>938</v>
      </c>
      <c r="H206" s="275" t="s">
        <v>938</v>
      </c>
      <c r="I206" s="276" t="str">
        <f t="shared" ca="1" si="12"/>
        <v>OK</v>
      </c>
      <c r="J206" s="276" t="str">
        <f t="shared" si="8"/>
        <v>OK</v>
      </c>
      <c r="L206" s="275">
        <v>1063856</v>
      </c>
      <c r="M206" s="275" t="s">
        <v>939</v>
      </c>
      <c r="N206" s="275" t="s">
        <v>1219</v>
      </c>
      <c r="O206" s="275" t="s">
        <v>400</v>
      </c>
      <c r="P206" s="275" t="s">
        <v>1220</v>
      </c>
      <c r="R206" s="275" t="s">
        <v>1219</v>
      </c>
      <c r="S206" s="275" t="s">
        <v>400</v>
      </c>
      <c r="T206" s="275" t="s">
        <v>1220</v>
      </c>
      <c r="W206" s="275" t="s">
        <v>168</v>
      </c>
      <c r="X206" s="275">
        <f t="shared" si="15"/>
        <v>1</v>
      </c>
    </row>
    <row r="207" spans="1:24" ht="21.75" customHeight="1">
      <c r="B207" s="285">
        <v>14</v>
      </c>
      <c r="C207" s="286" t="s">
        <v>199</v>
      </c>
      <c r="D207" s="276">
        <v>214</v>
      </c>
      <c r="E207" s="275" t="s">
        <v>940</v>
      </c>
      <c r="F207" s="275">
        <f t="shared" si="14"/>
        <v>3210210</v>
      </c>
      <c r="G207" s="275" t="s">
        <v>941</v>
      </c>
      <c r="H207" s="275" t="s">
        <v>941</v>
      </c>
      <c r="I207" s="276" t="str">
        <f t="shared" ca="1" si="12"/>
        <v>OK</v>
      </c>
      <c r="J207" s="276" t="str">
        <f t="shared" si="8"/>
        <v>OK</v>
      </c>
      <c r="L207" s="275">
        <v>1050199</v>
      </c>
      <c r="M207" s="275" t="s">
        <v>1554</v>
      </c>
      <c r="N207" s="275" t="s">
        <v>1450</v>
      </c>
      <c r="O207" s="275" t="s">
        <v>400</v>
      </c>
      <c r="P207" s="275" t="s">
        <v>942</v>
      </c>
      <c r="R207" s="275" t="s">
        <v>1450</v>
      </c>
      <c r="S207" s="275" t="s">
        <v>400</v>
      </c>
      <c r="T207" s="275" t="s">
        <v>942</v>
      </c>
      <c r="W207" s="275" t="s">
        <v>199</v>
      </c>
      <c r="X207" s="275">
        <f t="shared" si="15"/>
        <v>1</v>
      </c>
    </row>
    <row r="208" spans="1:24" ht="21.75" customHeight="1">
      <c r="B208" s="285">
        <v>15</v>
      </c>
      <c r="C208" s="286" t="s">
        <v>172</v>
      </c>
      <c r="D208" s="276">
        <v>215</v>
      </c>
      <c r="E208" s="275" t="s">
        <v>943</v>
      </c>
      <c r="F208" s="275">
        <f t="shared" si="14"/>
        <v>3210211</v>
      </c>
      <c r="G208" s="275" t="s">
        <v>944</v>
      </c>
      <c r="H208" s="275" t="s">
        <v>944</v>
      </c>
      <c r="I208" s="276" t="str">
        <f t="shared" ca="1" si="12"/>
        <v>OK</v>
      </c>
      <c r="J208" s="276" t="str">
        <f t="shared" si="8"/>
        <v>OK</v>
      </c>
      <c r="L208" s="275">
        <v>1064068</v>
      </c>
      <c r="M208" s="275" t="s">
        <v>945</v>
      </c>
      <c r="N208" s="275" t="s">
        <v>1221</v>
      </c>
      <c r="O208" s="275" t="s">
        <v>400</v>
      </c>
      <c r="P208" s="275" t="s">
        <v>1222</v>
      </c>
      <c r="R208" s="275" t="s">
        <v>1221</v>
      </c>
      <c r="S208" s="275" t="s">
        <v>400</v>
      </c>
      <c r="T208" s="275" t="s">
        <v>1222</v>
      </c>
      <c r="W208" s="275" t="s">
        <v>172</v>
      </c>
      <c r="X208" s="275">
        <f t="shared" si="15"/>
        <v>1</v>
      </c>
    </row>
    <row r="209" spans="1:24" ht="21.75" customHeight="1">
      <c r="B209" s="285">
        <v>16</v>
      </c>
      <c r="C209" s="286" t="s">
        <v>179</v>
      </c>
      <c r="D209" s="276">
        <v>216</v>
      </c>
      <c r="E209" s="275" t="s">
        <v>946</v>
      </c>
      <c r="F209" s="275">
        <f t="shared" si="14"/>
        <v>3210212</v>
      </c>
      <c r="G209" s="275" t="s">
        <v>947</v>
      </c>
      <c r="H209" s="275" t="s">
        <v>947</v>
      </c>
      <c r="I209" s="276" t="str">
        <f t="shared" ca="1" si="12"/>
        <v>OK</v>
      </c>
      <c r="J209" s="276" t="str">
        <f t="shared" si="8"/>
        <v>OK</v>
      </c>
      <c r="L209" s="275">
        <v>1061390</v>
      </c>
      <c r="M209" s="275" t="s">
        <v>948</v>
      </c>
      <c r="N209" s="275" t="s">
        <v>1223</v>
      </c>
      <c r="O209" s="275" t="s">
        <v>400</v>
      </c>
      <c r="P209" s="275" t="s">
        <v>949</v>
      </c>
      <c r="R209" s="275" t="s">
        <v>1223</v>
      </c>
      <c r="S209" s="275" t="s">
        <v>400</v>
      </c>
      <c r="T209" s="275" t="s">
        <v>949</v>
      </c>
      <c r="W209" s="275" t="s">
        <v>179</v>
      </c>
      <c r="X209" s="275">
        <f t="shared" si="15"/>
        <v>1</v>
      </c>
    </row>
    <row r="210" spans="1:24" ht="21.75" customHeight="1">
      <c r="B210" s="285">
        <v>17</v>
      </c>
      <c r="C210" s="286" t="s">
        <v>204</v>
      </c>
      <c r="D210" s="276">
        <v>217</v>
      </c>
      <c r="E210" s="275" t="s">
        <v>950</v>
      </c>
      <c r="F210" s="275">
        <f t="shared" si="14"/>
        <v>3210213</v>
      </c>
      <c r="G210" s="275" t="s">
        <v>951</v>
      </c>
      <c r="H210" s="275" t="s">
        <v>951</v>
      </c>
      <c r="I210" s="276" t="str">
        <f t="shared" ca="1" si="12"/>
        <v>OK</v>
      </c>
      <c r="J210" s="276" t="str">
        <f t="shared" si="8"/>
        <v>OK</v>
      </c>
      <c r="L210" s="275">
        <v>1050202</v>
      </c>
      <c r="M210" s="275" t="s">
        <v>986</v>
      </c>
      <c r="N210" s="275" t="s">
        <v>1224</v>
      </c>
      <c r="O210" s="275" t="s">
        <v>400</v>
      </c>
      <c r="P210" s="275" t="s">
        <v>952</v>
      </c>
      <c r="R210" s="275" t="s">
        <v>1224</v>
      </c>
      <c r="S210" s="275" t="s">
        <v>400</v>
      </c>
      <c r="T210" s="275" t="s">
        <v>952</v>
      </c>
      <c r="W210" s="275" t="s">
        <v>204</v>
      </c>
      <c r="X210" s="275">
        <f t="shared" si="15"/>
        <v>1</v>
      </c>
    </row>
    <row r="211" spans="1:24" ht="21.75" customHeight="1">
      <c r="B211" s="285">
        <v>18</v>
      </c>
      <c r="C211" s="286" t="s">
        <v>226</v>
      </c>
      <c r="D211" s="276">
        <v>218</v>
      </c>
      <c r="E211" s="275" t="s">
        <v>953</v>
      </c>
      <c r="F211" s="275">
        <f t="shared" si="14"/>
        <v>3210214</v>
      </c>
      <c r="G211" s="275" t="s">
        <v>954</v>
      </c>
      <c r="H211" s="275" t="s">
        <v>954</v>
      </c>
      <c r="I211" s="276" t="str">
        <f t="shared" ca="1" si="12"/>
        <v>OK</v>
      </c>
      <c r="J211" s="276" t="str">
        <f t="shared" si="8"/>
        <v>OK</v>
      </c>
      <c r="L211" s="275">
        <v>1064001</v>
      </c>
      <c r="M211" s="275" t="s">
        <v>955</v>
      </c>
      <c r="N211" s="275" t="s">
        <v>1225</v>
      </c>
      <c r="O211" s="275" t="s">
        <v>400</v>
      </c>
      <c r="P211" s="275" t="s">
        <v>956</v>
      </c>
      <c r="R211" s="275" t="s">
        <v>1225</v>
      </c>
      <c r="S211" s="275" t="s">
        <v>400</v>
      </c>
      <c r="T211" s="275" t="s">
        <v>956</v>
      </c>
      <c r="W211" s="275" t="s">
        <v>226</v>
      </c>
      <c r="X211" s="275">
        <f t="shared" si="15"/>
        <v>1</v>
      </c>
    </row>
    <row r="212" spans="1:24" ht="21.75" customHeight="1">
      <c r="B212" s="285">
        <v>19</v>
      </c>
      <c r="C212" s="286" t="s">
        <v>243</v>
      </c>
      <c r="D212" s="276">
        <v>219</v>
      </c>
      <c r="E212" s="275" t="s">
        <v>957</v>
      </c>
      <c r="F212" s="275">
        <f t="shared" si="14"/>
        <v>3210215</v>
      </c>
      <c r="G212" s="275" t="s">
        <v>958</v>
      </c>
      <c r="H212" s="275" t="s">
        <v>958</v>
      </c>
      <c r="I212" s="276" t="str">
        <f t="shared" ca="1" si="12"/>
        <v>OK</v>
      </c>
      <c r="J212" s="276" t="str">
        <f t="shared" si="8"/>
        <v>OK</v>
      </c>
      <c r="L212" s="275">
        <v>1064064</v>
      </c>
      <c r="M212" s="275" t="s">
        <v>959</v>
      </c>
      <c r="N212" s="275" t="s">
        <v>2015</v>
      </c>
      <c r="O212" s="275" t="s">
        <v>400</v>
      </c>
      <c r="P212" s="275" t="s">
        <v>960</v>
      </c>
      <c r="R212" s="275" t="s">
        <v>2015</v>
      </c>
      <c r="S212" s="275" t="s">
        <v>400</v>
      </c>
      <c r="T212" s="275" t="s">
        <v>960</v>
      </c>
      <c r="W212" s="275" t="s">
        <v>243</v>
      </c>
      <c r="X212" s="275">
        <f t="shared" si="15"/>
        <v>1</v>
      </c>
    </row>
    <row r="213" spans="1:24" ht="21.75" customHeight="1">
      <c r="B213" s="285">
        <v>20</v>
      </c>
      <c r="C213" s="286" t="s">
        <v>255</v>
      </c>
      <c r="D213" s="276">
        <v>220</v>
      </c>
      <c r="E213" s="275" t="s">
        <v>961</v>
      </c>
      <c r="F213" s="275">
        <f t="shared" si="14"/>
        <v>3210216</v>
      </c>
      <c r="G213" s="275" t="s">
        <v>962</v>
      </c>
      <c r="H213" s="275" t="s">
        <v>962</v>
      </c>
      <c r="I213" s="276" t="str">
        <f t="shared" ca="1" si="12"/>
        <v>OK</v>
      </c>
      <c r="J213" s="276" t="str">
        <f t="shared" si="8"/>
        <v>OK</v>
      </c>
      <c r="L213" s="275">
        <v>1063857</v>
      </c>
      <c r="M213" s="275" t="s">
        <v>963</v>
      </c>
      <c r="N213" s="275" t="s">
        <v>1226</v>
      </c>
      <c r="O213" s="275" t="s">
        <v>400</v>
      </c>
      <c r="P213" s="275" t="s">
        <v>964</v>
      </c>
      <c r="R213" s="275" t="s">
        <v>1226</v>
      </c>
      <c r="S213" s="275" t="s">
        <v>400</v>
      </c>
      <c r="T213" s="275" t="s">
        <v>964</v>
      </c>
      <c r="W213" s="275" t="s">
        <v>255</v>
      </c>
      <c r="X213" s="275">
        <f t="shared" si="15"/>
        <v>1</v>
      </c>
    </row>
    <row r="214" spans="1:24" ht="21.75" customHeight="1">
      <c r="B214" s="285">
        <v>21</v>
      </c>
      <c r="C214" s="288" t="s">
        <v>2186</v>
      </c>
      <c r="D214" s="276">
        <v>221</v>
      </c>
      <c r="E214" s="275" t="s">
        <v>965</v>
      </c>
      <c r="F214" s="275">
        <f t="shared" si="14"/>
        <v>3210322</v>
      </c>
      <c r="G214" s="275" t="s">
        <v>966</v>
      </c>
      <c r="H214" s="275" t="s">
        <v>966</v>
      </c>
      <c r="I214" s="276" t="str">
        <f t="shared" ca="1" si="12"/>
        <v>OK</v>
      </c>
      <c r="J214" s="276" t="str">
        <f t="shared" si="8"/>
        <v>OK</v>
      </c>
      <c r="L214" s="275">
        <v>1007838</v>
      </c>
      <c r="M214" s="275" t="s">
        <v>541</v>
      </c>
      <c r="N214" s="275" t="s">
        <v>542</v>
      </c>
      <c r="O214" s="275" t="s">
        <v>400</v>
      </c>
      <c r="P214" s="275" t="s">
        <v>543</v>
      </c>
      <c r="R214" s="275" t="s">
        <v>542</v>
      </c>
      <c r="S214" s="275" t="s">
        <v>400</v>
      </c>
      <c r="T214" s="275" t="s">
        <v>543</v>
      </c>
      <c r="W214" s="275" t="s">
        <v>1762</v>
      </c>
      <c r="X214" s="275">
        <f t="shared" si="15"/>
        <v>1</v>
      </c>
    </row>
    <row r="215" spans="1:24" ht="21.75" customHeight="1">
      <c r="B215" s="285">
        <v>22</v>
      </c>
      <c r="C215" s="288" t="s">
        <v>2187</v>
      </c>
      <c r="D215" s="276">
        <v>222</v>
      </c>
      <c r="E215" s="275" t="s">
        <v>967</v>
      </c>
      <c r="F215" s="275">
        <f t="shared" si="14"/>
        <v>3210323</v>
      </c>
      <c r="G215" s="275" t="s">
        <v>968</v>
      </c>
      <c r="H215" s="275" t="s">
        <v>968</v>
      </c>
      <c r="I215" s="276" t="str">
        <f t="shared" ca="1" si="12"/>
        <v>OK</v>
      </c>
      <c r="J215" s="276" t="str">
        <f t="shared" si="8"/>
        <v>OK</v>
      </c>
      <c r="L215" s="275">
        <v>1066405</v>
      </c>
      <c r="M215" s="275" t="s">
        <v>969</v>
      </c>
      <c r="N215" s="275" t="s">
        <v>970</v>
      </c>
      <c r="O215" s="275" t="s">
        <v>400</v>
      </c>
      <c r="P215" s="275" t="s">
        <v>971</v>
      </c>
      <c r="R215" s="275" t="s">
        <v>970</v>
      </c>
      <c r="S215" s="275" t="s">
        <v>400</v>
      </c>
      <c r="T215" s="275" t="s">
        <v>971</v>
      </c>
      <c r="W215" s="275" t="s">
        <v>1763</v>
      </c>
      <c r="X215" s="275">
        <f t="shared" si="15"/>
        <v>1</v>
      </c>
    </row>
    <row r="216" spans="1:24" ht="21.75" customHeight="1">
      <c r="B216" s="285">
        <v>23</v>
      </c>
      <c r="C216" s="288" t="s">
        <v>2188</v>
      </c>
      <c r="D216" s="276">
        <v>223</v>
      </c>
      <c r="E216" s="275" t="s">
        <v>972</v>
      </c>
      <c r="F216" s="275">
        <f t="shared" si="14"/>
        <v>3210324</v>
      </c>
      <c r="G216" s="275" t="s">
        <v>1689</v>
      </c>
      <c r="H216" s="275" t="s">
        <v>1689</v>
      </c>
      <c r="I216" s="276" t="str">
        <f t="shared" ca="1" si="12"/>
        <v>OK</v>
      </c>
      <c r="J216" s="276" t="str">
        <f t="shared" si="8"/>
        <v>OK</v>
      </c>
      <c r="L216" s="275">
        <v>1066784</v>
      </c>
      <c r="M216" s="275" t="s">
        <v>973</v>
      </c>
      <c r="N216" s="275" t="s">
        <v>974</v>
      </c>
      <c r="O216" s="275" t="s">
        <v>400</v>
      </c>
      <c r="P216" s="275" t="s">
        <v>1206</v>
      </c>
      <c r="R216" s="275" t="s">
        <v>974</v>
      </c>
      <c r="S216" s="275" t="s">
        <v>400</v>
      </c>
      <c r="T216" s="275" t="s">
        <v>1206</v>
      </c>
      <c r="W216" s="275" t="s">
        <v>1764</v>
      </c>
      <c r="X216" s="275">
        <f t="shared" si="15"/>
        <v>1</v>
      </c>
    </row>
    <row r="217" spans="1:24" ht="21.75" customHeight="1">
      <c r="B217" s="285">
        <v>24</v>
      </c>
      <c r="C217" s="288" t="s">
        <v>2189</v>
      </c>
      <c r="D217" s="276">
        <v>224</v>
      </c>
      <c r="E217" s="275" t="s">
        <v>975</v>
      </c>
      <c r="F217" s="275">
        <f t="shared" si="14"/>
        <v>3210325</v>
      </c>
      <c r="G217" s="275" t="s">
        <v>976</v>
      </c>
      <c r="H217" s="275" t="s">
        <v>976</v>
      </c>
      <c r="I217" s="276" t="str">
        <f t="shared" ca="1" si="12"/>
        <v>OK</v>
      </c>
      <c r="J217" s="276" t="str">
        <f t="shared" si="8"/>
        <v>OK</v>
      </c>
      <c r="L217" s="275">
        <v>1039860</v>
      </c>
      <c r="M217" s="275" t="s">
        <v>977</v>
      </c>
      <c r="N217" s="275" t="s">
        <v>2016</v>
      </c>
      <c r="O217" s="275" t="s">
        <v>400</v>
      </c>
      <c r="P217" s="275" t="s">
        <v>1009</v>
      </c>
      <c r="R217" s="275" t="s">
        <v>2016</v>
      </c>
      <c r="S217" s="275" t="s">
        <v>400</v>
      </c>
      <c r="T217" s="275" t="s">
        <v>1009</v>
      </c>
      <c r="W217" s="275" t="s">
        <v>1765</v>
      </c>
      <c r="X217" s="275">
        <f t="shared" si="15"/>
        <v>1</v>
      </c>
    </row>
    <row r="218" spans="1:24" s="290" customFormat="1" ht="21.75" customHeight="1">
      <c r="A218" s="275"/>
      <c r="B218" s="285">
        <v>25</v>
      </c>
      <c r="C218" s="288" t="s">
        <v>2190</v>
      </c>
      <c r="D218" s="276">
        <v>225</v>
      </c>
      <c r="E218" s="275" t="s">
        <v>978</v>
      </c>
      <c r="F218" s="275">
        <f t="shared" si="14"/>
        <v>3210326</v>
      </c>
      <c r="G218" s="275" t="s">
        <v>979</v>
      </c>
      <c r="H218" s="275" t="s">
        <v>979</v>
      </c>
      <c r="I218" s="276" t="str">
        <f t="shared" ca="1" si="12"/>
        <v>OK</v>
      </c>
      <c r="J218" s="276" t="str">
        <f t="shared" si="8"/>
        <v>OK</v>
      </c>
      <c r="K218" s="275"/>
      <c r="L218" s="275">
        <v>1066994</v>
      </c>
      <c r="M218" s="275" t="s">
        <v>980</v>
      </c>
      <c r="N218" s="275" t="s">
        <v>981</v>
      </c>
      <c r="O218" s="275" t="s">
        <v>400</v>
      </c>
      <c r="P218" s="275" t="s">
        <v>982</v>
      </c>
      <c r="Q218" s="275"/>
      <c r="R218" s="275" t="s">
        <v>981</v>
      </c>
      <c r="S218" s="275" t="s">
        <v>400</v>
      </c>
      <c r="T218" s="275" t="s">
        <v>982</v>
      </c>
      <c r="W218" s="290" t="s">
        <v>1766</v>
      </c>
      <c r="X218" s="275">
        <f t="shared" si="15"/>
        <v>1</v>
      </c>
    </row>
    <row r="219" spans="1:24" s="290" customFormat="1" ht="21.75" customHeight="1">
      <c r="A219" s="275"/>
      <c r="B219" s="285">
        <v>26</v>
      </c>
      <c r="C219" s="288" t="s">
        <v>2191</v>
      </c>
      <c r="D219" s="276">
        <v>226</v>
      </c>
      <c r="E219" s="275" t="s">
        <v>983</v>
      </c>
      <c r="F219" s="275">
        <f t="shared" si="14"/>
        <v>3210327</v>
      </c>
      <c r="G219" s="275" t="s">
        <v>1334</v>
      </c>
      <c r="H219" s="275" t="s">
        <v>1334</v>
      </c>
      <c r="I219" s="276" t="str">
        <f t="shared" ca="1" si="12"/>
        <v>OK</v>
      </c>
      <c r="J219" s="276" t="str">
        <f t="shared" si="8"/>
        <v>OK</v>
      </c>
      <c r="K219" s="275"/>
      <c r="L219" s="275">
        <v>1053305</v>
      </c>
      <c r="M219" s="275" t="s">
        <v>1552</v>
      </c>
      <c r="N219" s="275" t="s">
        <v>917</v>
      </c>
      <c r="O219" s="275" t="s">
        <v>522</v>
      </c>
      <c r="P219" s="275" t="s">
        <v>1925</v>
      </c>
      <c r="Q219" s="275"/>
      <c r="R219" s="275" t="s">
        <v>917</v>
      </c>
      <c r="S219" s="275" t="s">
        <v>522</v>
      </c>
      <c r="T219" s="275" t="s">
        <v>1925</v>
      </c>
      <c r="W219" s="290" t="s">
        <v>1767</v>
      </c>
      <c r="X219" s="275">
        <f t="shared" si="15"/>
        <v>1</v>
      </c>
    </row>
    <row r="220" spans="1:24" s="290" customFormat="1" ht="21.75" customHeight="1">
      <c r="A220" s="275"/>
      <c r="B220" s="285">
        <v>27</v>
      </c>
      <c r="C220" s="288" t="s">
        <v>2192</v>
      </c>
      <c r="D220" s="276">
        <v>227</v>
      </c>
      <c r="E220" s="275" t="s">
        <v>984</v>
      </c>
      <c r="F220" s="275">
        <f t="shared" si="14"/>
        <v>3210476</v>
      </c>
      <c r="G220" s="275" t="s">
        <v>985</v>
      </c>
      <c r="H220" s="275" t="s">
        <v>985</v>
      </c>
      <c r="I220" s="276" t="str">
        <f t="shared" ca="1" si="12"/>
        <v>OK</v>
      </c>
      <c r="J220" s="276" t="str">
        <f t="shared" si="8"/>
        <v>OK</v>
      </c>
      <c r="K220" s="275"/>
      <c r="L220" s="275">
        <v>1050202</v>
      </c>
      <c r="M220" s="275" t="s">
        <v>986</v>
      </c>
      <c r="N220" s="275" t="s">
        <v>1224</v>
      </c>
      <c r="O220" s="275" t="s">
        <v>400</v>
      </c>
      <c r="P220" s="275" t="s">
        <v>952</v>
      </c>
      <c r="Q220" s="275"/>
      <c r="R220" s="275" t="s">
        <v>1224</v>
      </c>
      <c r="S220" s="275" t="s">
        <v>400</v>
      </c>
      <c r="T220" s="275" t="s">
        <v>952</v>
      </c>
      <c r="W220" s="290" t="s">
        <v>1690</v>
      </c>
      <c r="X220" s="275">
        <f t="shared" si="15"/>
        <v>1</v>
      </c>
    </row>
    <row r="221" spans="1:24" s="290" customFormat="1" ht="21.75" customHeight="1">
      <c r="A221" s="275"/>
      <c r="B221" s="285">
        <v>28</v>
      </c>
      <c r="C221" s="288" t="s">
        <v>268</v>
      </c>
      <c r="D221" s="276">
        <v>228</v>
      </c>
      <c r="E221" s="275" t="s">
        <v>987</v>
      </c>
      <c r="F221" s="275">
        <f t="shared" si="14"/>
        <v>3210477</v>
      </c>
      <c r="G221" s="275" t="s">
        <v>988</v>
      </c>
      <c r="H221" s="275" t="s">
        <v>988</v>
      </c>
      <c r="I221" s="276" t="str">
        <f t="shared" ca="1" si="12"/>
        <v>OK</v>
      </c>
      <c r="J221" s="276" t="str">
        <f t="shared" si="8"/>
        <v>OK</v>
      </c>
      <c r="K221" s="275"/>
      <c r="L221" s="275">
        <v>1065785</v>
      </c>
      <c r="M221" s="275" t="s">
        <v>989</v>
      </c>
      <c r="N221" s="275" t="s">
        <v>1227</v>
      </c>
      <c r="O221" s="275" t="s">
        <v>400</v>
      </c>
      <c r="P221" s="275" t="s">
        <v>990</v>
      </c>
      <c r="Q221" s="275"/>
      <c r="R221" s="275" t="s">
        <v>1227</v>
      </c>
      <c r="S221" s="275" t="s">
        <v>400</v>
      </c>
      <c r="T221" s="275" t="s">
        <v>990</v>
      </c>
      <c r="W221" s="290" t="s">
        <v>268</v>
      </c>
      <c r="X221" s="275">
        <f t="shared" si="15"/>
        <v>1</v>
      </c>
    </row>
    <row r="222" spans="1:24" s="290" customFormat="1" ht="21.75" customHeight="1">
      <c r="A222" s="275"/>
      <c r="B222" s="285">
        <v>29</v>
      </c>
      <c r="C222" s="288" t="s">
        <v>2193</v>
      </c>
      <c r="D222" s="276">
        <v>229</v>
      </c>
      <c r="E222" s="275" t="s">
        <v>991</v>
      </c>
      <c r="F222" s="275">
        <f t="shared" si="14"/>
        <v>3210478</v>
      </c>
      <c r="G222" s="275" t="s">
        <v>992</v>
      </c>
      <c r="H222" s="275" t="s">
        <v>992</v>
      </c>
      <c r="I222" s="276" t="str">
        <f t="shared" ca="1" si="12"/>
        <v>OK</v>
      </c>
      <c r="J222" s="276" t="str">
        <f t="shared" si="8"/>
        <v>OK</v>
      </c>
      <c r="K222" s="275"/>
      <c r="L222" s="275">
        <v>1054263</v>
      </c>
      <c r="M222" s="275" t="s">
        <v>993</v>
      </c>
      <c r="N222" s="275" t="s">
        <v>1228</v>
      </c>
      <c r="O222" s="275" t="s">
        <v>400</v>
      </c>
      <c r="P222" s="275" t="s">
        <v>2314</v>
      </c>
      <c r="Q222" s="275"/>
      <c r="R222" s="275" t="s">
        <v>1228</v>
      </c>
      <c r="S222" s="275" t="s">
        <v>400</v>
      </c>
      <c r="T222" s="275" t="s">
        <v>2314</v>
      </c>
      <c r="W222" s="290" t="s">
        <v>1691</v>
      </c>
      <c r="X222" s="275">
        <f t="shared" si="15"/>
        <v>1</v>
      </c>
    </row>
    <row r="223" spans="1:24" ht="21.75" customHeight="1">
      <c r="B223" s="285">
        <v>30</v>
      </c>
      <c r="C223" s="288" t="s">
        <v>2194</v>
      </c>
      <c r="D223" s="276">
        <v>230</v>
      </c>
      <c r="E223" s="275" t="s">
        <v>994</v>
      </c>
      <c r="F223" s="275">
        <f t="shared" si="14"/>
        <v>3210479</v>
      </c>
      <c r="G223" s="275" t="s">
        <v>995</v>
      </c>
      <c r="H223" s="275" t="s">
        <v>995</v>
      </c>
      <c r="I223" s="276" t="str">
        <f t="shared" ca="1" si="12"/>
        <v>OK</v>
      </c>
      <c r="J223" s="276" t="str">
        <f t="shared" si="8"/>
        <v>OK</v>
      </c>
      <c r="L223" s="275">
        <v>1007849</v>
      </c>
      <c r="M223" s="275" t="s">
        <v>996</v>
      </c>
      <c r="N223" s="275" t="s">
        <v>1229</v>
      </c>
      <c r="O223" s="275" t="s">
        <v>400</v>
      </c>
      <c r="P223" s="275" t="s">
        <v>997</v>
      </c>
      <c r="R223" s="275" t="s">
        <v>1229</v>
      </c>
      <c r="S223" s="275" t="s">
        <v>400</v>
      </c>
      <c r="T223" s="275" t="s">
        <v>997</v>
      </c>
      <c r="W223" s="275" t="s">
        <v>1692</v>
      </c>
      <c r="X223" s="275">
        <f t="shared" si="15"/>
        <v>1</v>
      </c>
    </row>
    <row r="224" spans="1:24" ht="21.75" customHeight="1">
      <c r="B224" s="285">
        <v>31</v>
      </c>
      <c r="C224" s="288" t="s">
        <v>2195</v>
      </c>
      <c r="D224" s="276">
        <v>231</v>
      </c>
      <c r="E224" s="275" t="s">
        <v>998</v>
      </c>
      <c r="F224" s="275">
        <f t="shared" si="14"/>
        <v>3210480</v>
      </c>
      <c r="G224" s="275" t="s">
        <v>999</v>
      </c>
      <c r="H224" s="275" t="s">
        <v>999</v>
      </c>
      <c r="I224" s="276" t="str">
        <f t="shared" ca="1" si="12"/>
        <v>OK</v>
      </c>
      <c r="J224" s="276" t="str">
        <f t="shared" si="8"/>
        <v>OK</v>
      </c>
      <c r="L224" s="275">
        <v>1851380</v>
      </c>
      <c r="M224" s="275" t="s">
        <v>1000</v>
      </c>
      <c r="N224" s="275" t="s">
        <v>1230</v>
      </c>
      <c r="O224" s="275" t="s">
        <v>400</v>
      </c>
      <c r="P224" s="275" t="s">
        <v>1001</v>
      </c>
      <c r="R224" s="275" t="s">
        <v>1230</v>
      </c>
      <c r="S224" s="275" t="s">
        <v>400</v>
      </c>
      <c r="T224" s="275" t="s">
        <v>1001</v>
      </c>
      <c r="W224" s="275" t="s">
        <v>1693</v>
      </c>
      <c r="X224" s="275">
        <f t="shared" si="15"/>
        <v>1</v>
      </c>
    </row>
    <row r="225" spans="1:24" ht="21.75" customHeight="1">
      <c r="B225" s="285">
        <v>32</v>
      </c>
      <c r="C225" s="286" t="s">
        <v>2196</v>
      </c>
      <c r="D225" s="276">
        <v>232</v>
      </c>
      <c r="E225" s="275" t="s">
        <v>1002</v>
      </c>
      <c r="F225" s="275">
        <f t="shared" si="14"/>
        <v>3210493</v>
      </c>
      <c r="G225" s="275" t="s">
        <v>1003</v>
      </c>
      <c r="H225" s="275" t="s">
        <v>1003</v>
      </c>
      <c r="I225" s="276" t="str">
        <f t="shared" ca="1" si="12"/>
        <v>OK</v>
      </c>
      <c r="J225" s="276" t="str">
        <f t="shared" si="8"/>
        <v>OK</v>
      </c>
      <c r="L225" s="275">
        <v>1007837</v>
      </c>
      <c r="M225" s="275" t="s">
        <v>1004</v>
      </c>
      <c r="N225" s="275" t="s">
        <v>1232</v>
      </c>
      <c r="O225" s="275" t="s">
        <v>400</v>
      </c>
      <c r="P225" s="275" t="s">
        <v>1005</v>
      </c>
      <c r="R225" s="275" t="s">
        <v>1232</v>
      </c>
      <c r="S225" s="275" t="s">
        <v>400</v>
      </c>
      <c r="T225" s="275" t="s">
        <v>1005</v>
      </c>
      <c r="W225" s="275" t="s">
        <v>1768</v>
      </c>
      <c r="X225" s="275">
        <f t="shared" si="15"/>
        <v>1</v>
      </c>
    </row>
    <row r="226" spans="1:24" ht="21.75" customHeight="1">
      <c r="B226" s="285">
        <v>33</v>
      </c>
      <c r="C226" s="288" t="s">
        <v>2197</v>
      </c>
      <c r="D226" s="276">
        <v>233</v>
      </c>
      <c r="E226" s="275" t="s">
        <v>1006</v>
      </c>
      <c r="F226" s="275">
        <f t="shared" si="14"/>
        <v>3210592</v>
      </c>
      <c r="G226" s="275" t="s">
        <v>1007</v>
      </c>
      <c r="H226" s="275" t="s">
        <v>1007</v>
      </c>
      <c r="I226" s="276" t="str">
        <f t="shared" ca="1" si="12"/>
        <v>OK</v>
      </c>
      <c r="J226" s="276" t="str">
        <f t="shared" si="8"/>
        <v>OK</v>
      </c>
      <c r="L226" s="275">
        <v>1039860</v>
      </c>
      <c r="M226" s="275" t="s">
        <v>977</v>
      </c>
      <c r="N226" s="275" t="s">
        <v>1008</v>
      </c>
      <c r="O226" s="275" t="s">
        <v>400</v>
      </c>
      <c r="P226" s="275" t="s">
        <v>1009</v>
      </c>
      <c r="R226" s="275" t="s">
        <v>1008</v>
      </c>
      <c r="S226" s="275" t="s">
        <v>400</v>
      </c>
      <c r="T226" s="275" t="s">
        <v>1009</v>
      </c>
      <c r="W226" s="275" t="s">
        <v>1694</v>
      </c>
      <c r="X226" s="275">
        <f t="shared" si="15"/>
        <v>1</v>
      </c>
    </row>
    <row r="227" spans="1:24" ht="21.75" customHeight="1">
      <c r="B227" s="285">
        <v>34</v>
      </c>
      <c r="C227" s="288" t="s">
        <v>2198</v>
      </c>
      <c r="D227" s="276">
        <v>234</v>
      </c>
      <c r="E227" s="275" t="s">
        <v>1010</v>
      </c>
      <c r="F227" s="275">
        <f t="shared" si="14"/>
        <v>3210593</v>
      </c>
      <c r="G227" s="275" t="s">
        <v>1011</v>
      </c>
      <c r="H227" s="275" t="s">
        <v>1011</v>
      </c>
      <c r="I227" s="276" t="str">
        <f t="shared" ca="1" si="12"/>
        <v>OK</v>
      </c>
      <c r="J227" s="276" t="str">
        <f t="shared" si="8"/>
        <v>OK</v>
      </c>
      <c r="L227" s="275">
        <v>1039847</v>
      </c>
      <c r="M227" s="275" t="s">
        <v>1012</v>
      </c>
      <c r="N227" s="275" t="s">
        <v>1013</v>
      </c>
      <c r="O227" s="275" t="s">
        <v>400</v>
      </c>
      <c r="P227" s="275" t="s">
        <v>1014</v>
      </c>
      <c r="R227" s="275" t="s">
        <v>1013</v>
      </c>
      <c r="S227" s="275" t="s">
        <v>400</v>
      </c>
      <c r="T227" s="275" t="s">
        <v>1014</v>
      </c>
      <c r="W227" s="275" t="s">
        <v>1695</v>
      </c>
      <c r="X227" s="275">
        <f t="shared" si="15"/>
        <v>1</v>
      </c>
    </row>
    <row r="228" spans="1:24" ht="21.75" customHeight="1">
      <c r="B228" s="285">
        <v>35</v>
      </c>
      <c r="C228" s="286" t="s">
        <v>2199</v>
      </c>
      <c r="D228" s="276">
        <v>235</v>
      </c>
      <c r="E228" s="275" t="s">
        <v>1015</v>
      </c>
      <c r="F228" s="275">
        <f t="shared" si="14"/>
        <v>3210594</v>
      </c>
      <c r="G228" s="275" t="s">
        <v>1016</v>
      </c>
      <c r="H228" s="275" t="s">
        <v>1016</v>
      </c>
      <c r="I228" s="276" t="str">
        <f t="shared" ca="1" si="12"/>
        <v>OK</v>
      </c>
      <c r="J228" s="276" t="str">
        <f t="shared" si="8"/>
        <v>OK</v>
      </c>
      <c r="L228" s="275">
        <v>1039550</v>
      </c>
      <c r="M228" s="275" t="s">
        <v>1017</v>
      </c>
      <c r="N228" s="275" t="s">
        <v>1018</v>
      </c>
      <c r="O228" s="275" t="s">
        <v>400</v>
      </c>
      <c r="P228" s="275" t="s">
        <v>543</v>
      </c>
      <c r="R228" s="275" t="s">
        <v>1018</v>
      </c>
      <c r="S228" s="275" t="s">
        <v>400</v>
      </c>
      <c r="T228" s="275" t="s">
        <v>543</v>
      </c>
      <c r="W228" s="275" t="s">
        <v>1696</v>
      </c>
      <c r="X228" s="275">
        <f t="shared" si="15"/>
        <v>1</v>
      </c>
    </row>
    <row r="229" spans="1:24" ht="21.75" customHeight="1">
      <c r="B229" s="285">
        <v>36</v>
      </c>
      <c r="C229" s="286" t="s">
        <v>2200</v>
      </c>
      <c r="D229" s="276">
        <v>236</v>
      </c>
      <c r="E229" s="275">
        <v>3220001</v>
      </c>
      <c r="F229" s="275">
        <f t="shared" si="14"/>
        <v>3220001</v>
      </c>
      <c r="G229" s="275" t="s">
        <v>1335</v>
      </c>
      <c r="H229" s="275" t="s">
        <v>1335</v>
      </c>
      <c r="I229" s="276" t="str">
        <f t="shared" ca="1" si="12"/>
        <v>OK</v>
      </c>
      <c r="J229" s="276" t="str">
        <f t="shared" si="8"/>
        <v>OK</v>
      </c>
      <c r="L229" s="275">
        <v>1073158</v>
      </c>
      <c r="M229" s="275" t="s">
        <v>1555</v>
      </c>
      <c r="N229" s="275" t="s">
        <v>1556</v>
      </c>
      <c r="O229" s="275" t="s">
        <v>400</v>
      </c>
      <c r="P229" s="275" t="s">
        <v>1336</v>
      </c>
      <c r="R229" s="275" t="s">
        <v>1556</v>
      </c>
      <c r="S229" s="275" t="s">
        <v>400</v>
      </c>
      <c r="T229" s="275" t="s">
        <v>1336</v>
      </c>
      <c r="W229" s="275" t="s">
        <v>1310</v>
      </c>
      <c r="X229" s="275">
        <f t="shared" si="15"/>
        <v>1</v>
      </c>
    </row>
    <row r="230" spans="1:24" ht="21.75" customHeight="1">
      <c r="B230" s="285">
        <v>37</v>
      </c>
      <c r="C230" s="286" t="s">
        <v>2201</v>
      </c>
      <c r="D230" s="276">
        <v>237</v>
      </c>
      <c r="E230" s="275">
        <v>3220002</v>
      </c>
      <c r="F230" s="275">
        <f t="shared" si="14"/>
        <v>3220002</v>
      </c>
      <c r="G230" s="275" t="s">
        <v>1337</v>
      </c>
      <c r="H230" s="275" t="s">
        <v>1337</v>
      </c>
      <c r="I230" s="276" t="str">
        <f t="shared" ca="1" si="12"/>
        <v>OK</v>
      </c>
      <c r="J230" s="276" t="str">
        <f t="shared" si="8"/>
        <v>OK</v>
      </c>
      <c r="L230" s="275">
        <v>1073158</v>
      </c>
      <c r="M230" s="275" t="s">
        <v>1555</v>
      </c>
      <c r="N230" s="275" t="s">
        <v>1556</v>
      </c>
      <c r="O230" s="275" t="s">
        <v>400</v>
      </c>
      <c r="P230" s="275" t="s">
        <v>1336</v>
      </c>
      <c r="R230" s="275" t="s">
        <v>1556</v>
      </c>
      <c r="S230" s="275" t="s">
        <v>400</v>
      </c>
      <c r="T230" s="275" t="s">
        <v>1336</v>
      </c>
      <c r="W230" s="275" t="s">
        <v>1311</v>
      </c>
      <c r="X230" s="275">
        <f t="shared" si="15"/>
        <v>1</v>
      </c>
    </row>
    <row r="231" spans="1:24" ht="21.75" customHeight="1">
      <c r="B231" s="285">
        <v>38</v>
      </c>
      <c r="C231" s="288" t="s">
        <v>1769</v>
      </c>
      <c r="D231" s="276">
        <v>238</v>
      </c>
      <c r="E231" s="275" t="s">
        <v>1499</v>
      </c>
      <c r="F231" s="275">
        <f t="shared" si="14"/>
        <v>3220003</v>
      </c>
      <c r="G231" s="275" t="s">
        <v>1019</v>
      </c>
      <c r="H231" s="275" t="s">
        <v>1019</v>
      </c>
      <c r="I231" s="276" t="str">
        <f t="shared" ca="1" si="12"/>
        <v>OK</v>
      </c>
      <c r="J231" s="276" t="str">
        <f t="shared" si="8"/>
        <v>OK</v>
      </c>
      <c r="L231" s="275">
        <v>1064191</v>
      </c>
      <c r="M231" s="275" t="s">
        <v>1557</v>
      </c>
      <c r="N231" s="275" t="s">
        <v>1451</v>
      </c>
      <c r="O231" s="275" t="s">
        <v>1452</v>
      </c>
      <c r="P231" s="275" t="s">
        <v>1453</v>
      </c>
      <c r="R231" s="275" t="s">
        <v>1451</v>
      </c>
      <c r="S231" s="275" t="s">
        <v>1452</v>
      </c>
      <c r="T231" s="275" t="s">
        <v>1453</v>
      </c>
      <c r="W231" s="275" t="s">
        <v>1769</v>
      </c>
      <c r="X231" s="275">
        <f t="shared" si="15"/>
        <v>1</v>
      </c>
    </row>
    <row r="232" spans="1:24" s="290" customFormat="1" ht="21.75" customHeight="1">
      <c r="A232" s="275"/>
      <c r="B232" s="285">
        <v>39</v>
      </c>
      <c r="C232" s="286" t="s">
        <v>1770</v>
      </c>
      <c r="D232" s="276">
        <v>239</v>
      </c>
      <c r="E232" s="275" t="s">
        <v>1500</v>
      </c>
      <c r="F232" s="275">
        <f t="shared" si="14"/>
        <v>3220004</v>
      </c>
      <c r="G232" s="275" t="s">
        <v>1501</v>
      </c>
      <c r="H232" s="275" t="s">
        <v>1501</v>
      </c>
      <c r="I232" s="276" t="str">
        <f t="shared" ca="1" si="12"/>
        <v>OK</v>
      </c>
      <c r="J232" s="276" t="str">
        <f t="shared" si="8"/>
        <v>OK</v>
      </c>
      <c r="K232" s="275"/>
      <c r="L232" s="275">
        <v>1076480</v>
      </c>
      <c r="M232" s="275" t="s">
        <v>1558</v>
      </c>
      <c r="N232" s="275" t="s">
        <v>1559</v>
      </c>
      <c r="O232" s="275" t="s">
        <v>400</v>
      </c>
      <c r="P232" s="275" t="s">
        <v>1560</v>
      </c>
      <c r="Q232" s="275"/>
      <c r="R232" s="275" t="s">
        <v>1559</v>
      </c>
      <c r="S232" s="275" t="s">
        <v>400</v>
      </c>
      <c r="T232" s="275" t="s">
        <v>1560</v>
      </c>
      <c r="W232" s="290" t="s">
        <v>1770</v>
      </c>
      <c r="X232" s="275">
        <f t="shared" si="15"/>
        <v>1</v>
      </c>
    </row>
    <row r="233" spans="1:24" s="290" customFormat="1" ht="21.75" customHeight="1">
      <c r="A233" s="275"/>
      <c r="B233" s="285">
        <v>40</v>
      </c>
      <c r="C233" s="286" t="s">
        <v>2202</v>
      </c>
      <c r="D233" s="276">
        <v>240</v>
      </c>
      <c r="E233" s="275" t="s">
        <v>1502</v>
      </c>
      <c r="F233" s="275">
        <f t="shared" si="14"/>
        <v>3220005</v>
      </c>
      <c r="G233" s="275" t="s">
        <v>493</v>
      </c>
      <c r="H233" s="275" t="s">
        <v>493</v>
      </c>
      <c r="I233" s="276" t="str">
        <f t="shared" ca="1" si="12"/>
        <v>OK</v>
      </c>
      <c r="J233" s="276" t="str">
        <f t="shared" si="8"/>
        <v>OK</v>
      </c>
      <c r="K233" s="275"/>
      <c r="L233" s="275">
        <v>1033497</v>
      </c>
      <c r="M233" s="275" t="s">
        <v>494</v>
      </c>
      <c r="N233" s="275" t="s">
        <v>1091</v>
      </c>
      <c r="O233" s="275" t="s">
        <v>400</v>
      </c>
      <c r="P233" s="275" t="s">
        <v>495</v>
      </c>
      <c r="Q233" s="275"/>
      <c r="R233" s="275" t="s">
        <v>1091</v>
      </c>
      <c r="S233" s="275" t="s">
        <v>400</v>
      </c>
      <c r="T233" s="275" t="s">
        <v>495</v>
      </c>
      <c r="W233" s="290" t="s">
        <v>1697</v>
      </c>
      <c r="X233" s="275">
        <f t="shared" si="15"/>
        <v>1</v>
      </c>
    </row>
    <row r="234" spans="1:24" s="290" customFormat="1" ht="21.75" customHeight="1">
      <c r="A234" s="275"/>
      <c r="B234" s="285">
        <v>41</v>
      </c>
      <c r="C234" s="286" t="s">
        <v>2203</v>
      </c>
      <c r="D234" s="276">
        <v>241</v>
      </c>
      <c r="E234" s="275" t="s">
        <v>1503</v>
      </c>
      <c r="F234" s="275">
        <f t="shared" si="14"/>
        <v>3220006</v>
      </c>
      <c r="G234" s="275" t="s">
        <v>1092</v>
      </c>
      <c r="H234" s="275" t="s">
        <v>1092</v>
      </c>
      <c r="I234" s="276" t="str">
        <f t="shared" ca="1" si="12"/>
        <v>OK</v>
      </c>
      <c r="J234" s="276" t="str">
        <f t="shared" si="8"/>
        <v>OK</v>
      </c>
      <c r="K234" s="275"/>
      <c r="L234" s="275">
        <v>1044800</v>
      </c>
      <c r="M234" s="275" t="s">
        <v>1093</v>
      </c>
      <c r="N234" s="275" t="s">
        <v>1561</v>
      </c>
      <c r="O234" s="275" t="s">
        <v>400</v>
      </c>
      <c r="P234" s="275" t="s">
        <v>1457</v>
      </c>
      <c r="Q234" s="275"/>
      <c r="R234" s="275" t="s">
        <v>1561</v>
      </c>
      <c r="S234" s="275" t="s">
        <v>400</v>
      </c>
      <c r="T234" s="275" t="s">
        <v>1457</v>
      </c>
      <c r="W234" s="290" t="s">
        <v>1698</v>
      </c>
      <c r="X234" s="275">
        <f t="shared" si="15"/>
        <v>1</v>
      </c>
    </row>
    <row r="235" spans="1:24" s="290" customFormat="1" ht="21.75" customHeight="1">
      <c r="A235" s="292"/>
      <c r="B235" s="285">
        <v>42</v>
      </c>
      <c r="C235" s="286" t="s">
        <v>1756</v>
      </c>
      <c r="D235" s="276">
        <v>242</v>
      </c>
      <c r="E235" s="275">
        <v>3220008</v>
      </c>
      <c r="F235" s="275">
        <f t="shared" si="14"/>
        <v>3220008</v>
      </c>
      <c r="G235" s="275" t="s">
        <v>1699</v>
      </c>
      <c r="H235" s="275" t="s">
        <v>1699</v>
      </c>
      <c r="I235" s="276" t="str">
        <f t="shared" ca="1" si="12"/>
        <v>OK</v>
      </c>
      <c r="J235" s="276" t="str">
        <f>IF(EXACT(G235,H235),"OK","変更あり！")</f>
        <v>OK</v>
      </c>
      <c r="K235" s="275"/>
      <c r="L235" s="275">
        <v>1039089</v>
      </c>
      <c r="M235" s="275" t="s">
        <v>1773</v>
      </c>
      <c r="N235" s="275" t="s">
        <v>1775</v>
      </c>
      <c r="O235" s="275" t="s">
        <v>400</v>
      </c>
      <c r="P235" s="275" t="s">
        <v>1779</v>
      </c>
      <c r="Q235" s="275"/>
      <c r="R235" s="275" t="s">
        <v>1775</v>
      </c>
      <c r="S235" s="275" t="s">
        <v>400</v>
      </c>
      <c r="T235" s="275" t="s">
        <v>1779</v>
      </c>
      <c r="W235" s="290" t="s">
        <v>1756</v>
      </c>
      <c r="X235" s="275">
        <f t="shared" si="15"/>
        <v>1</v>
      </c>
    </row>
    <row r="236" spans="1:24" s="290" customFormat="1" ht="21.75" customHeight="1">
      <c r="A236" s="292"/>
      <c r="B236" s="285">
        <v>43</v>
      </c>
      <c r="C236" s="286" t="s">
        <v>1757</v>
      </c>
      <c r="D236" s="276">
        <v>243</v>
      </c>
      <c r="E236" s="275">
        <v>3220007</v>
      </c>
      <c r="F236" s="275">
        <f t="shared" si="14"/>
        <v>3220007</v>
      </c>
      <c r="G236" s="275" t="s">
        <v>1700</v>
      </c>
      <c r="H236" s="275" t="s">
        <v>1700</v>
      </c>
      <c r="I236" s="276" t="str">
        <f t="shared" ref="I236:I299" ca="1" si="16">IF(COUNTIF($G$5:$G$352,G236)=1,"OK","重複あり！")</f>
        <v>OK</v>
      </c>
      <c r="J236" s="276" t="str">
        <f>IF(EXACT(G236,H236),"OK","変更あり！")</f>
        <v>OK</v>
      </c>
      <c r="K236" s="275"/>
      <c r="L236" s="275">
        <v>1039089</v>
      </c>
      <c r="M236" s="275" t="s">
        <v>1773</v>
      </c>
      <c r="N236" s="275" t="s">
        <v>1775</v>
      </c>
      <c r="O236" s="275" t="s">
        <v>400</v>
      </c>
      <c r="P236" s="275" t="s">
        <v>1779</v>
      </c>
      <c r="Q236" s="275"/>
      <c r="R236" s="275" t="s">
        <v>1775</v>
      </c>
      <c r="S236" s="275" t="s">
        <v>400</v>
      </c>
      <c r="T236" s="275" t="s">
        <v>1779</v>
      </c>
      <c r="W236" s="290" t="s">
        <v>1757</v>
      </c>
      <c r="X236" s="275">
        <f t="shared" si="15"/>
        <v>1</v>
      </c>
    </row>
    <row r="237" spans="1:24" s="290" customFormat="1" ht="21.75" customHeight="1">
      <c r="A237" s="292"/>
      <c r="B237" s="285">
        <v>44</v>
      </c>
      <c r="C237" s="286" t="s">
        <v>1843</v>
      </c>
      <c r="D237" s="276">
        <v>244</v>
      </c>
      <c r="E237" s="275">
        <v>3220009</v>
      </c>
      <c r="F237" s="275">
        <v>3220009</v>
      </c>
      <c r="G237" s="275" t="s">
        <v>1844</v>
      </c>
      <c r="H237" s="275" t="s">
        <v>1844</v>
      </c>
      <c r="I237" s="276" t="str">
        <f t="shared" ca="1" si="16"/>
        <v>OK</v>
      </c>
      <c r="J237" s="276" t="str">
        <f t="shared" ref="J237:J252" si="17">IF(EXACT(G237,H237),"OK","変更あり！")</f>
        <v>OK</v>
      </c>
      <c r="K237" s="275"/>
      <c r="L237" s="275">
        <v>1079797</v>
      </c>
      <c r="M237" s="275" t="s">
        <v>2315</v>
      </c>
      <c r="N237" s="275" t="s">
        <v>1915</v>
      </c>
      <c r="O237" s="275" t="s">
        <v>400</v>
      </c>
      <c r="P237" s="275" t="s">
        <v>1926</v>
      </c>
      <c r="Q237" s="275"/>
      <c r="R237" s="275" t="s">
        <v>1915</v>
      </c>
      <c r="S237" s="275" t="s">
        <v>400</v>
      </c>
      <c r="T237" s="275" t="s">
        <v>1926</v>
      </c>
      <c r="W237" s="290" t="s">
        <v>1843</v>
      </c>
      <c r="X237" s="275">
        <f t="shared" si="15"/>
        <v>1</v>
      </c>
    </row>
    <row r="238" spans="1:24" s="290" customFormat="1" ht="21.75" customHeight="1">
      <c r="A238" s="292"/>
      <c r="B238" s="285">
        <v>45</v>
      </c>
      <c r="C238" s="286" t="s">
        <v>1822</v>
      </c>
      <c r="D238" s="276">
        <v>245</v>
      </c>
      <c r="E238" s="275">
        <v>3220010</v>
      </c>
      <c r="F238" s="275">
        <v>3220010</v>
      </c>
      <c r="G238" s="275" t="s">
        <v>1845</v>
      </c>
      <c r="H238" s="275" t="s">
        <v>1845</v>
      </c>
      <c r="I238" s="276" t="str">
        <f t="shared" ca="1" si="16"/>
        <v>OK</v>
      </c>
      <c r="J238" s="276" t="str">
        <f t="shared" si="17"/>
        <v>OK</v>
      </c>
      <c r="K238" s="275"/>
      <c r="L238" s="275">
        <v>1058489</v>
      </c>
      <c r="M238" s="275" t="s">
        <v>1063</v>
      </c>
      <c r="N238" s="275" t="s">
        <v>1916</v>
      </c>
      <c r="O238" s="275" t="s">
        <v>400</v>
      </c>
      <c r="P238" s="275" t="s">
        <v>1245</v>
      </c>
      <c r="Q238" s="275"/>
      <c r="R238" s="275" t="s">
        <v>1916</v>
      </c>
      <c r="S238" s="275" t="s">
        <v>400</v>
      </c>
      <c r="T238" s="275" t="s">
        <v>1245</v>
      </c>
      <c r="W238" s="290" t="s">
        <v>1822</v>
      </c>
      <c r="X238" s="275">
        <f t="shared" si="15"/>
        <v>1</v>
      </c>
    </row>
    <row r="239" spans="1:24" s="290" customFormat="1" ht="21.75" customHeight="1">
      <c r="A239" s="292"/>
      <c r="B239" s="285">
        <v>46</v>
      </c>
      <c r="C239" s="286" t="s">
        <v>1933</v>
      </c>
      <c r="D239" s="276">
        <v>246</v>
      </c>
      <c r="E239" s="275">
        <v>3220011</v>
      </c>
      <c r="F239" s="275">
        <v>3220011</v>
      </c>
      <c r="G239" s="275" t="s">
        <v>1846</v>
      </c>
      <c r="H239" s="275" t="s">
        <v>1846</v>
      </c>
      <c r="I239" s="276" t="str">
        <f t="shared" ca="1" si="16"/>
        <v>OK</v>
      </c>
      <c r="J239" s="276" t="str">
        <f t="shared" si="17"/>
        <v>OK</v>
      </c>
      <c r="K239" s="275"/>
      <c r="L239" s="275">
        <v>1080058</v>
      </c>
      <c r="M239" s="275" t="s">
        <v>436</v>
      </c>
      <c r="N239" s="275" t="s">
        <v>1917</v>
      </c>
      <c r="O239" s="275" t="s">
        <v>400</v>
      </c>
      <c r="P239" s="275" t="s">
        <v>437</v>
      </c>
      <c r="Q239" s="275"/>
      <c r="R239" s="275" t="s">
        <v>1917</v>
      </c>
      <c r="S239" s="275" t="s">
        <v>400</v>
      </c>
      <c r="T239" s="275" t="s">
        <v>437</v>
      </c>
      <c r="W239" s="290" t="s">
        <v>1933</v>
      </c>
      <c r="X239" s="275">
        <f t="shared" si="15"/>
        <v>1</v>
      </c>
    </row>
    <row r="240" spans="1:24" s="290" customFormat="1" ht="21.75" customHeight="1">
      <c r="A240" s="292"/>
      <c r="B240" s="285">
        <v>47</v>
      </c>
      <c r="C240" s="286" t="s">
        <v>1847</v>
      </c>
      <c r="D240" s="276">
        <v>247</v>
      </c>
      <c r="E240" s="275">
        <v>3220012</v>
      </c>
      <c r="F240" s="275">
        <v>3220012</v>
      </c>
      <c r="G240" s="275" t="s">
        <v>1848</v>
      </c>
      <c r="H240" s="275" t="s">
        <v>1848</v>
      </c>
      <c r="I240" s="276" t="str">
        <f t="shared" ca="1" si="16"/>
        <v>OK</v>
      </c>
      <c r="J240" s="276" t="str">
        <f t="shared" si="17"/>
        <v>OK</v>
      </c>
      <c r="K240" s="275"/>
      <c r="L240" s="275">
        <v>1080698</v>
      </c>
      <c r="M240" s="275" t="s">
        <v>1096</v>
      </c>
      <c r="N240" s="275" t="s">
        <v>1918</v>
      </c>
      <c r="O240" s="275" t="s">
        <v>400</v>
      </c>
      <c r="P240" s="275" t="s">
        <v>1572</v>
      </c>
      <c r="Q240" s="275"/>
      <c r="R240" s="275" t="s">
        <v>1918</v>
      </c>
      <c r="S240" s="275" t="s">
        <v>400</v>
      </c>
      <c r="T240" s="275" t="s">
        <v>1572</v>
      </c>
      <c r="W240" s="290" t="s">
        <v>1847</v>
      </c>
      <c r="X240" s="275">
        <f t="shared" si="15"/>
        <v>1</v>
      </c>
    </row>
    <row r="241" spans="1:24" s="290" customFormat="1" ht="21.75" customHeight="1">
      <c r="A241" s="292"/>
      <c r="B241" s="285">
        <v>48</v>
      </c>
      <c r="C241" s="286" t="s">
        <v>1849</v>
      </c>
      <c r="D241" s="276">
        <v>248</v>
      </c>
      <c r="E241" s="275">
        <v>3220013</v>
      </c>
      <c r="F241" s="275">
        <v>3220013</v>
      </c>
      <c r="G241" s="275" t="s">
        <v>1850</v>
      </c>
      <c r="H241" s="275" t="s">
        <v>1850</v>
      </c>
      <c r="I241" s="276" t="str">
        <f t="shared" ca="1" si="16"/>
        <v>OK</v>
      </c>
      <c r="J241" s="276" t="str">
        <f t="shared" si="17"/>
        <v>OK</v>
      </c>
      <c r="K241" s="275"/>
      <c r="L241" s="275">
        <v>1051635</v>
      </c>
      <c r="M241" s="275" t="s">
        <v>1910</v>
      </c>
      <c r="N241" s="275" t="s">
        <v>2017</v>
      </c>
      <c r="O241" s="275" t="s">
        <v>400</v>
      </c>
      <c r="P241" s="275" t="s">
        <v>2316</v>
      </c>
      <c r="Q241" s="275"/>
      <c r="R241" s="275" t="s">
        <v>2017</v>
      </c>
      <c r="S241" s="275" t="s">
        <v>400</v>
      </c>
      <c r="T241" s="275" t="s">
        <v>2316</v>
      </c>
      <c r="W241" s="290" t="s">
        <v>1849</v>
      </c>
      <c r="X241" s="275">
        <f t="shared" si="15"/>
        <v>1</v>
      </c>
    </row>
    <row r="242" spans="1:24" ht="21.75" customHeight="1">
      <c r="A242" s="292"/>
      <c r="B242" s="285">
        <v>49</v>
      </c>
      <c r="C242" s="286" t="s">
        <v>1851</v>
      </c>
      <c r="D242" s="276">
        <v>249</v>
      </c>
      <c r="E242" s="275">
        <v>3220014</v>
      </c>
      <c r="F242" s="275">
        <v>3220014</v>
      </c>
      <c r="G242" s="275" t="s">
        <v>1852</v>
      </c>
      <c r="H242" s="275" t="s">
        <v>1852</v>
      </c>
      <c r="I242" s="276" t="str">
        <f t="shared" ca="1" si="16"/>
        <v>OK</v>
      </c>
      <c r="J242" s="276" t="str">
        <f t="shared" si="17"/>
        <v>OK</v>
      </c>
      <c r="L242" s="275">
        <v>1069852</v>
      </c>
      <c r="M242" s="275" t="s">
        <v>2317</v>
      </c>
      <c r="N242" s="275" t="s">
        <v>1919</v>
      </c>
      <c r="O242" s="275" t="s">
        <v>1927</v>
      </c>
      <c r="P242" s="275" t="s">
        <v>1928</v>
      </c>
      <c r="R242" s="275" t="s">
        <v>1919</v>
      </c>
      <c r="S242" s="275" t="s">
        <v>1927</v>
      </c>
      <c r="T242" s="275" t="s">
        <v>1928</v>
      </c>
      <c r="W242" s="275" t="s">
        <v>1851</v>
      </c>
      <c r="X242" s="275">
        <f t="shared" si="15"/>
        <v>1</v>
      </c>
    </row>
    <row r="243" spans="1:24" ht="21.75" customHeight="1">
      <c r="A243" s="292"/>
      <c r="B243" s="285">
        <v>50</v>
      </c>
      <c r="C243" s="286" t="s">
        <v>1853</v>
      </c>
      <c r="D243" s="276">
        <v>250</v>
      </c>
      <c r="E243" s="275">
        <v>3220015</v>
      </c>
      <c r="F243" s="275">
        <v>3220015</v>
      </c>
      <c r="G243" s="275" t="s">
        <v>1854</v>
      </c>
      <c r="H243" s="275" t="s">
        <v>1854</v>
      </c>
      <c r="I243" s="276" t="str">
        <f t="shared" ca="1" si="16"/>
        <v>OK</v>
      </c>
      <c r="J243" s="276" t="str">
        <f t="shared" si="17"/>
        <v>OK</v>
      </c>
      <c r="L243" s="275">
        <v>1058488</v>
      </c>
      <c r="M243" s="275" t="s">
        <v>1911</v>
      </c>
      <c r="N243" s="275" t="s">
        <v>1920</v>
      </c>
      <c r="O243" s="275" t="s">
        <v>400</v>
      </c>
      <c r="P243" s="275" t="s">
        <v>1929</v>
      </c>
      <c r="R243" s="275" t="s">
        <v>1920</v>
      </c>
      <c r="S243" s="275" t="s">
        <v>400</v>
      </c>
      <c r="T243" s="275" t="s">
        <v>1929</v>
      </c>
      <c r="U243" s="275" t="s">
        <v>2371</v>
      </c>
      <c r="W243" s="275" t="s">
        <v>1853</v>
      </c>
      <c r="X243" s="275">
        <f t="shared" si="15"/>
        <v>1</v>
      </c>
    </row>
    <row r="244" spans="1:24" ht="21.75" customHeight="1">
      <c r="A244" s="292"/>
      <c r="B244" s="285">
        <v>51</v>
      </c>
      <c r="C244" s="286" t="s">
        <v>2279</v>
      </c>
      <c r="D244" s="276">
        <v>251</v>
      </c>
      <c r="E244" s="275">
        <v>3220016</v>
      </c>
      <c r="F244" s="275">
        <v>3220016</v>
      </c>
      <c r="G244" s="275" t="s">
        <v>1855</v>
      </c>
      <c r="H244" s="275" t="s">
        <v>1855</v>
      </c>
      <c r="I244" s="276" t="str">
        <f t="shared" ca="1" si="16"/>
        <v>OK</v>
      </c>
      <c r="J244" s="276" t="str">
        <f t="shared" si="17"/>
        <v>OK</v>
      </c>
      <c r="L244" s="275">
        <v>1080360</v>
      </c>
      <c r="M244" s="275" t="s">
        <v>438</v>
      </c>
      <c r="N244" s="275" t="s">
        <v>1921</v>
      </c>
      <c r="O244" s="275" t="s">
        <v>400</v>
      </c>
      <c r="P244" s="275" t="s">
        <v>1930</v>
      </c>
      <c r="R244" s="275" t="s">
        <v>1921</v>
      </c>
      <c r="S244" s="275" t="s">
        <v>400</v>
      </c>
      <c r="T244" s="275" t="s">
        <v>1930</v>
      </c>
      <c r="W244" s="275" t="s">
        <v>2279</v>
      </c>
      <c r="X244" s="275">
        <f t="shared" si="15"/>
        <v>1</v>
      </c>
    </row>
    <row r="245" spans="1:24" ht="21.75" customHeight="1">
      <c r="A245" s="292"/>
      <c r="B245" s="285">
        <v>52</v>
      </c>
      <c r="C245" s="286" t="s">
        <v>1856</v>
      </c>
      <c r="D245" s="276">
        <v>252</v>
      </c>
      <c r="E245" s="275">
        <v>3220017</v>
      </c>
      <c r="F245" s="275">
        <v>3220017</v>
      </c>
      <c r="G245" s="275" t="s">
        <v>1857</v>
      </c>
      <c r="H245" s="275" t="s">
        <v>1857</v>
      </c>
      <c r="I245" s="276" t="str">
        <f t="shared" ca="1" si="16"/>
        <v>OK</v>
      </c>
      <c r="J245" s="276" t="str">
        <f t="shared" si="17"/>
        <v>OK</v>
      </c>
      <c r="L245" s="275">
        <v>1080053</v>
      </c>
      <c r="M245" s="275" t="s">
        <v>1912</v>
      </c>
      <c r="N245" s="275" t="s">
        <v>1922</v>
      </c>
      <c r="O245" s="275" t="s">
        <v>400</v>
      </c>
      <c r="P245" s="275" t="s">
        <v>1931</v>
      </c>
      <c r="R245" s="275" t="s">
        <v>1922</v>
      </c>
      <c r="S245" s="275" t="s">
        <v>400</v>
      </c>
      <c r="T245" s="275" t="s">
        <v>1931</v>
      </c>
      <c r="W245" s="275" t="s">
        <v>1856</v>
      </c>
      <c r="X245" s="275">
        <f t="shared" si="15"/>
        <v>1</v>
      </c>
    </row>
    <row r="246" spans="1:24" ht="21.75" customHeight="1">
      <c r="A246" s="292"/>
      <c r="B246" s="285">
        <v>53</v>
      </c>
      <c r="C246" s="286" t="s">
        <v>1858</v>
      </c>
      <c r="D246" s="276">
        <v>253</v>
      </c>
      <c r="E246" s="275">
        <v>3220018</v>
      </c>
      <c r="F246" s="275">
        <v>3220018</v>
      </c>
      <c r="G246" s="275" t="s">
        <v>1859</v>
      </c>
      <c r="H246" s="275" t="s">
        <v>1859</v>
      </c>
      <c r="I246" s="276" t="str">
        <f t="shared" ca="1" si="16"/>
        <v>OK</v>
      </c>
      <c r="J246" s="276" t="str">
        <f t="shared" si="17"/>
        <v>OK</v>
      </c>
      <c r="L246" s="275">
        <v>1080057</v>
      </c>
      <c r="M246" s="275" t="s">
        <v>1913</v>
      </c>
      <c r="N246" s="275" t="s">
        <v>1923</v>
      </c>
      <c r="O246" s="275" t="s">
        <v>400</v>
      </c>
      <c r="P246" s="275" t="s">
        <v>1932</v>
      </c>
      <c r="R246" s="275" t="s">
        <v>1923</v>
      </c>
      <c r="S246" s="275" t="s">
        <v>400</v>
      </c>
      <c r="T246" s="275" t="s">
        <v>1932</v>
      </c>
      <c r="W246" s="275" t="s">
        <v>1858</v>
      </c>
      <c r="X246" s="275">
        <f t="shared" si="15"/>
        <v>1</v>
      </c>
    </row>
    <row r="247" spans="1:24" ht="21.75" customHeight="1">
      <c r="A247" s="292"/>
      <c r="B247" s="285">
        <v>54</v>
      </c>
      <c r="C247" s="286" t="s">
        <v>1860</v>
      </c>
      <c r="D247" s="276">
        <v>254</v>
      </c>
      <c r="E247" s="275">
        <v>3220019</v>
      </c>
      <c r="F247" s="275">
        <v>3220019</v>
      </c>
      <c r="G247" s="275" t="s">
        <v>1861</v>
      </c>
      <c r="H247" s="275" t="s">
        <v>1861</v>
      </c>
      <c r="I247" s="276" t="str">
        <f t="shared" ca="1" si="16"/>
        <v>OK</v>
      </c>
      <c r="J247" s="276" t="str">
        <f t="shared" si="17"/>
        <v>OK</v>
      </c>
      <c r="L247" s="275">
        <v>1059472</v>
      </c>
      <c r="M247" s="275" t="s">
        <v>1914</v>
      </c>
      <c r="N247" s="275" t="s">
        <v>1924</v>
      </c>
      <c r="O247" s="275" t="s">
        <v>400</v>
      </c>
      <c r="P247" s="275" t="s">
        <v>1275</v>
      </c>
      <c r="R247" s="275" t="s">
        <v>1924</v>
      </c>
      <c r="S247" s="275" t="s">
        <v>400</v>
      </c>
      <c r="T247" s="275" t="s">
        <v>1275</v>
      </c>
      <c r="W247" s="275" t="s">
        <v>1860</v>
      </c>
      <c r="X247" s="275">
        <f t="shared" si="15"/>
        <v>1</v>
      </c>
    </row>
    <row r="248" spans="1:24" ht="21.75" customHeight="1">
      <c r="A248" s="292"/>
      <c r="B248" s="285">
        <v>55</v>
      </c>
      <c r="C248" s="286" t="s">
        <v>2032</v>
      </c>
      <c r="D248" s="276">
        <v>255</v>
      </c>
      <c r="E248" s="293" t="s">
        <v>2204</v>
      </c>
      <c r="F248" s="294" t="s">
        <v>2204</v>
      </c>
      <c r="G248" s="275" t="s">
        <v>2205</v>
      </c>
      <c r="H248" s="275" t="s">
        <v>2205</v>
      </c>
      <c r="I248" s="276" t="str">
        <f t="shared" ca="1" si="16"/>
        <v>OK</v>
      </c>
      <c r="J248" s="276" t="str">
        <f t="shared" si="17"/>
        <v>OK</v>
      </c>
      <c r="K248" s="275" t="s">
        <v>1204</v>
      </c>
      <c r="L248" s="275">
        <v>1081674</v>
      </c>
      <c r="M248" s="275" t="s">
        <v>2318</v>
      </c>
      <c r="N248" s="275" t="s">
        <v>2352</v>
      </c>
      <c r="O248" s="275" t="s">
        <v>400</v>
      </c>
      <c r="P248" s="275" t="s">
        <v>1009</v>
      </c>
      <c r="Q248" s="275" t="s">
        <v>2277</v>
      </c>
      <c r="R248" s="275" t="s">
        <v>2319</v>
      </c>
      <c r="S248" s="275" t="s">
        <v>400</v>
      </c>
      <c r="T248" s="275" t="s">
        <v>1009</v>
      </c>
      <c r="W248" s="275" t="s">
        <v>2031</v>
      </c>
      <c r="X248" s="275">
        <f t="shared" si="15"/>
        <v>1</v>
      </c>
    </row>
    <row r="249" spans="1:24" ht="21.75" customHeight="1">
      <c r="A249" s="292"/>
      <c r="B249" s="285">
        <v>56</v>
      </c>
      <c r="C249" s="286" t="s">
        <v>2061</v>
      </c>
      <c r="D249" s="276">
        <v>256</v>
      </c>
      <c r="E249" s="293" t="s">
        <v>2206</v>
      </c>
      <c r="F249" s="294" t="s">
        <v>2206</v>
      </c>
      <c r="G249" s="275" t="s">
        <v>2207</v>
      </c>
      <c r="H249" s="275" t="s">
        <v>2207</v>
      </c>
      <c r="I249" s="276" t="str">
        <f t="shared" ca="1" si="16"/>
        <v>OK</v>
      </c>
      <c r="J249" s="276" t="str">
        <f t="shared" si="17"/>
        <v>OK</v>
      </c>
      <c r="K249" s="275" t="s">
        <v>1204</v>
      </c>
      <c r="L249" s="275">
        <v>1081595</v>
      </c>
      <c r="M249" s="275" t="s">
        <v>2320</v>
      </c>
      <c r="N249" s="275" t="s">
        <v>2321</v>
      </c>
      <c r="O249" s="275" t="s">
        <v>400</v>
      </c>
      <c r="P249" s="275" t="s">
        <v>2447</v>
      </c>
      <c r="R249" s="275" t="s">
        <v>2321</v>
      </c>
      <c r="S249" s="275" t="s">
        <v>400</v>
      </c>
      <c r="T249" s="275" t="s">
        <v>2322</v>
      </c>
      <c r="W249" s="275" t="s">
        <v>2060</v>
      </c>
      <c r="X249" s="275">
        <f t="shared" si="15"/>
        <v>1</v>
      </c>
    </row>
    <row r="250" spans="1:24" ht="21.75" customHeight="1">
      <c r="A250" s="292"/>
      <c r="B250" s="285">
        <v>57</v>
      </c>
      <c r="C250" s="286" t="s">
        <v>2066</v>
      </c>
      <c r="D250" s="276">
        <v>257</v>
      </c>
      <c r="E250" s="293" t="s">
        <v>2208</v>
      </c>
      <c r="F250" s="294" t="s">
        <v>2208</v>
      </c>
      <c r="G250" s="275" t="s">
        <v>2209</v>
      </c>
      <c r="H250" s="275" t="s">
        <v>2209</v>
      </c>
      <c r="I250" s="276" t="str">
        <f t="shared" ca="1" si="16"/>
        <v>OK</v>
      </c>
      <c r="J250" s="276" t="str">
        <f t="shared" si="17"/>
        <v>OK</v>
      </c>
      <c r="K250" s="275" t="s">
        <v>1204</v>
      </c>
      <c r="L250" s="275">
        <v>1081628</v>
      </c>
      <c r="M250" s="275" t="s">
        <v>1949</v>
      </c>
      <c r="N250" s="275" t="s">
        <v>2323</v>
      </c>
      <c r="O250" s="275" t="s">
        <v>400</v>
      </c>
      <c r="P250" s="275" t="s">
        <v>2324</v>
      </c>
      <c r="R250" s="275" t="s">
        <v>2323</v>
      </c>
      <c r="S250" s="275" t="s">
        <v>400</v>
      </c>
      <c r="T250" s="275" t="s">
        <v>2324</v>
      </c>
      <c r="W250" s="275" t="s">
        <v>2065</v>
      </c>
      <c r="X250" s="275">
        <f t="shared" si="15"/>
        <v>1</v>
      </c>
    </row>
    <row r="251" spans="1:24" ht="21.75" customHeight="1">
      <c r="A251" s="292"/>
      <c r="B251" s="285">
        <v>58</v>
      </c>
      <c r="C251" s="286" t="s">
        <v>2037</v>
      </c>
      <c r="D251" s="276">
        <v>258</v>
      </c>
      <c r="E251" s="293" t="s">
        <v>2210</v>
      </c>
      <c r="F251" s="294" t="s">
        <v>2210</v>
      </c>
      <c r="G251" s="275" t="s">
        <v>2211</v>
      </c>
      <c r="H251" s="275" t="s">
        <v>2211</v>
      </c>
      <c r="I251" s="276" t="str">
        <f t="shared" ca="1" si="16"/>
        <v>OK</v>
      </c>
      <c r="J251" s="276" t="str">
        <f t="shared" si="17"/>
        <v>OK</v>
      </c>
      <c r="K251" s="275" t="s">
        <v>1204</v>
      </c>
      <c r="L251" s="275">
        <v>1081596</v>
      </c>
      <c r="M251" s="275" t="s">
        <v>469</v>
      </c>
      <c r="N251" s="275" t="s">
        <v>2325</v>
      </c>
      <c r="O251" s="275" t="s">
        <v>2353</v>
      </c>
      <c r="P251" s="275" t="s">
        <v>2354</v>
      </c>
      <c r="Q251" s="275" t="s">
        <v>2277</v>
      </c>
      <c r="R251" s="275" t="s">
        <v>2325</v>
      </c>
      <c r="S251" s="275" t="s">
        <v>2326</v>
      </c>
      <c r="T251" s="275" t="s">
        <v>2327</v>
      </c>
      <c r="W251" s="275" t="s">
        <v>2036</v>
      </c>
      <c r="X251" s="275">
        <f t="shared" si="15"/>
        <v>1</v>
      </c>
    </row>
    <row r="252" spans="1:24" ht="21.75" customHeight="1">
      <c r="A252" s="292"/>
      <c r="B252" s="285">
        <v>59</v>
      </c>
      <c r="C252" s="286" t="s">
        <v>2064</v>
      </c>
      <c r="D252" s="276">
        <v>259</v>
      </c>
      <c r="E252" s="293" t="s">
        <v>2212</v>
      </c>
      <c r="F252" s="294" t="s">
        <v>2212</v>
      </c>
      <c r="G252" s="275" t="s">
        <v>2213</v>
      </c>
      <c r="H252" s="275" t="s">
        <v>2213</v>
      </c>
      <c r="I252" s="276" t="str">
        <f t="shared" ca="1" si="16"/>
        <v>OK</v>
      </c>
      <c r="J252" s="276" t="str">
        <f t="shared" si="17"/>
        <v>OK</v>
      </c>
      <c r="K252" s="275" t="s">
        <v>1204</v>
      </c>
      <c r="L252" s="275">
        <v>1081626</v>
      </c>
      <c r="M252" s="275" t="s">
        <v>2328</v>
      </c>
      <c r="N252" s="275" t="s">
        <v>2329</v>
      </c>
      <c r="O252" s="275" t="s">
        <v>400</v>
      </c>
      <c r="P252" s="275" t="s">
        <v>2330</v>
      </c>
      <c r="R252" s="275" t="s">
        <v>2329</v>
      </c>
      <c r="S252" s="275" t="s">
        <v>400</v>
      </c>
      <c r="T252" s="275" t="s">
        <v>2330</v>
      </c>
      <c r="W252" s="275" t="s">
        <v>2063</v>
      </c>
      <c r="X252" s="275">
        <f t="shared" si="15"/>
        <v>1</v>
      </c>
    </row>
    <row r="253" spans="1:24" ht="21.75" customHeight="1">
      <c r="A253" s="292" t="s">
        <v>1416</v>
      </c>
      <c r="B253" s="285">
        <v>1</v>
      </c>
      <c r="C253" s="286" t="s">
        <v>2214</v>
      </c>
      <c r="D253" s="276">
        <v>301</v>
      </c>
      <c r="E253" s="295" t="s">
        <v>1020</v>
      </c>
      <c r="F253" s="275">
        <f t="shared" si="14"/>
        <v>2210595</v>
      </c>
      <c r="G253" s="275" t="s">
        <v>1021</v>
      </c>
      <c r="H253" s="275" t="s">
        <v>1021</v>
      </c>
      <c r="I253" s="276" t="str">
        <f t="shared" ca="1" si="16"/>
        <v>OK</v>
      </c>
      <c r="J253" s="276" t="str">
        <f t="shared" si="8"/>
        <v>OK</v>
      </c>
      <c r="L253" s="275">
        <v>1062690</v>
      </c>
      <c r="M253" s="275" t="s">
        <v>1562</v>
      </c>
      <c r="N253" s="275" t="s">
        <v>1454</v>
      </c>
      <c r="O253" s="275" t="s">
        <v>400</v>
      </c>
      <c r="P253" s="275" t="s">
        <v>1338</v>
      </c>
      <c r="R253" s="275" t="s">
        <v>1454</v>
      </c>
      <c r="S253" s="275" t="s">
        <v>400</v>
      </c>
      <c r="T253" s="275" t="s">
        <v>1338</v>
      </c>
      <c r="W253" s="275" t="s">
        <v>159</v>
      </c>
      <c r="X253" s="275">
        <f t="shared" si="15"/>
        <v>1</v>
      </c>
    </row>
    <row r="254" spans="1:24" ht="21.75" customHeight="1">
      <c r="A254" s="290"/>
      <c r="B254" s="285">
        <v>2</v>
      </c>
      <c r="C254" s="286" t="s">
        <v>2215</v>
      </c>
      <c r="D254" s="276">
        <v>302</v>
      </c>
      <c r="E254" s="290">
        <v>2220001</v>
      </c>
      <c r="F254" s="275">
        <f t="shared" si="14"/>
        <v>2220001</v>
      </c>
      <c r="G254" s="275" t="s">
        <v>1339</v>
      </c>
      <c r="H254" s="275" t="s">
        <v>1339</v>
      </c>
      <c r="I254" s="276" t="str">
        <f t="shared" ca="1" si="16"/>
        <v>OK</v>
      </c>
      <c r="J254" s="276" t="str">
        <f t="shared" si="8"/>
        <v>OK</v>
      </c>
      <c r="L254" s="275">
        <v>1065930</v>
      </c>
      <c r="M254" s="275" t="s">
        <v>1340</v>
      </c>
      <c r="N254" s="275" t="s">
        <v>1563</v>
      </c>
      <c r="O254" s="275" t="s">
        <v>400</v>
      </c>
      <c r="P254" s="275" t="s">
        <v>1341</v>
      </c>
      <c r="R254" s="275" t="s">
        <v>1563</v>
      </c>
      <c r="S254" s="275" t="s">
        <v>400</v>
      </c>
      <c r="T254" s="275" t="s">
        <v>1341</v>
      </c>
      <c r="W254" s="275" t="s">
        <v>1701</v>
      </c>
      <c r="X254" s="275">
        <f t="shared" si="15"/>
        <v>1</v>
      </c>
    </row>
    <row r="255" spans="1:24" ht="21.75" customHeight="1">
      <c r="A255" s="290"/>
      <c r="B255" s="285">
        <v>3</v>
      </c>
      <c r="C255" s="286" t="s">
        <v>2216</v>
      </c>
      <c r="D255" s="276">
        <v>303</v>
      </c>
      <c r="E255" s="290">
        <v>2220002</v>
      </c>
      <c r="F255" s="275">
        <f t="shared" si="14"/>
        <v>2220002</v>
      </c>
      <c r="G255" s="275" t="s">
        <v>1342</v>
      </c>
      <c r="H255" s="275" t="s">
        <v>1342</v>
      </c>
      <c r="I255" s="276" t="str">
        <f t="shared" ca="1" si="16"/>
        <v>OK</v>
      </c>
      <c r="J255" s="276" t="str">
        <f t="shared" si="8"/>
        <v>OK</v>
      </c>
      <c r="L255" s="275">
        <v>1073165</v>
      </c>
      <c r="M255" s="275" t="s">
        <v>1564</v>
      </c>
      <c r="N255" s="275" t="s">
        <v>1565</v>
      </c>
      <c r="O255" s="275" t="s">
        <v>400</v>
      </c>
      <c r="P255" s="275" t="s">
        <v>1343</v>
      </c>
      <c r="R255" s="275" t="s">
        <v>1565</v>
      </c>
      <c r="S255" s="275" t="s">
        <v>400</v>
      </c>
      <c r="T255" s="275" t="s">
        <v>1343</v>
      </c>
      <c r="W255" s="275" t="s">
        <v>1702</v>
      </c>
      <c r="X255" s="275">
        <f t="shared" si="15"/>
        <v>1</v>
      </c>
    </row>
    <row r="256" spans="1:24" ht="21.75" customHeight="1">
      <c r="A256" s="290"/>
      <c r="B256" s="285">
        <v>4</v>
      </c>
      <c r="C256" s="286" t="s">
        <v>1771</v>
      </c>
      <c r="D256" s="276">
        <v>304</v>
      </c>
      <c r="E256" s="290">
        <v>2220003</v>
      </c>
      <c r="F256" s="275">
        <f t="shared" si="14"/>
        <v>2220003</v>
      </c>
      <c r="G256" s="275" t="s">
        <v>1417</v>
      </c>
      <c r="H256" s="275" t="s">
        <v>1417</v>
      </c>
      <c r="I256" s="276" t="str">
        <f t="shared" ca="1" si="16"/>
        <v>OK</v>
      </c>
      <c r="J256" s="276" t="str">
        <f t="shared" si="8"/>
        <v>OK</v>
      </c>
      <c r="L256" s="275">
        <v>1074906</v>
      </c>
      <c r="M256" s="275" t="s">
        <v>1566</v>
      </c>
      <c r="N256" s="275" t="s">
        <v>1776</v>
      </c>
      <c r="O256" s="275" t="s">
        <v>400</v>
      </c>
      <c r="P256" s="275" t="s">
        <v>1455</v>
      </c>
      <c r="R256" s="275" t="s">
        <v>1776</v>
      </c>
      <c r="S256" s="275" t="s">
        <v>400</v>
      </c>
      <c r="T256" s="275" t="s">
        <v>1455</v>
      </c>
      <c r="W256" s="275" t="s">
        <v>1771</v>
      </c>
      <c r="X256" s="275">
        <f t="shared" si="15"/>
        <v>1</v>
      </c>
    </row>
    <row r="257" spans="1:24" ht="21.75" customHeight="1">
      <c r="A257" s="290"/>
      <c r="B257" s="285">
        <v>5</v>
      </c>
      <c r="C257" s="286" t="s">
        <v>2217</v>
      </c>
      <c r="D257" s="276">
        <f>B257+300</f>
        <v>305</v>
      </c>
      <c r="E257" s="290">
        <v>2220004</v>
      </c>
      <c r="F257" s="275">
        <f t="shared" si="14"/>
        <v>2220004</v>
      </c>
      <c r="G257" s="275" t="s">
        <v>1703</v>
      </c>
      <c r="H257" s="275" t="s">
        <v>1703</v>
      </c>
      <c r="I257" s="276" t="str">
        <f t="shared" ca="1" si="16"/>
        <v>OK</v>
      </c>
      <c r="J257" s="276" t="str">
        <f>IF(EXACT(G257,H257),"OK","変更あり！")</f>
        <v>OK</v>
      </c>
      <c r="L257" s="275">
        <v>1061813</v>
      </c>
      <c r="M257" s="275" t="s">
        <v>1774</v>
      </c>
      <c r="N257" s="275" t="s">
        <v>1777</v>
      </c>
      <c r="O257" s="275" t="s">
        <v>400</v>
      </c>
      <c r="P257" s="275" t="s">
        <v>1778</v>
      </c>
      <c r="R257" s="275" t="s">
        <v>1777</v>
      </c>
      <c r="S257" s="275" t="s">
        <v>400</v>
      </c>
      <c r="T257" s="275" t="s">
        <v>1778</v>
      </c>
      <c r="W257" s="275" t="s">
        <v>1772</v>
      </c>
      <c r="X257" s="275">
        <f t="shared" si="15"/>
        <v>1</v>
      </c>
    </row>
    <row r="258" spans="1:24" ht="21.75" customHeight="1">
      <c r="A258" s="290"/>
      <c r="B258" s="285">
        <v>6</v>
      </c>
      <c r="C258" s="286" t="s">
        <v>2218</v>
      </c>
      <c r="D258" s="276">
        <f t="shared" ref="D258:D266" si="18">B258+300</f>
        <v>306</v>
      </c>
      <c r="E258" s="290">
        <v>2220005</v>
      </c>
      <c r="F258" s="275">
        <v>2220005</v>
      </c>
      <c r="G258" s="275" t="s">
        <v>1862</v>
      </c>
      <c r="H258" s="275" t="s">
        <v>1862</v>
      </c>
      <c r="I258" s="276" t="str">
        <f t="shared" ca="1" si="16"/>
        <v>OK</v>
      </c>
      <c r="J258" s="276" t="str">
        <f t="shared" ref="J258:J266" si="19">IF(EXACT(G258,H258),"OK","変更あり！")</f>
        <v>OK</v>
      </c>
      <c r="L258" s="275">
        <v>1074424</v>
      </c>
      <c r="M258" s="275" t="s">
        <v>2331</v>
      </c>
      <c r="N258" s="275" t="s">
        <v>1934</v>
      </c>
      <c r="O258" s="275" t="s">
        <v>400</v>
      </c>
      <c r="P258" s="275" t="s">
        <v>1936</v>
      </c>
      <c r="R258" s="275" t="s">
        <v>1934</v>
      </c>
      <c r="S258" s="275" t="s">
        <v>400</v>
      </c>
      <c r="T258" s="275" t="s">
        <v>1936</v>
      </c>
      <c r="W258" s="275" t="s">
        <v>2280</v>
      </c>
      <c r="X258" s="275">
        <f t="shared" si="15"/>
        <v>1</v>
      </c>
    </row>
    <row r="259" spans="1:24" ht="21.75" customHeight="1">
      <c r="A259" s="290"/>
      <c r="B259" s="285">
        <v>7</v>
      </c>
      <c r="C259" s="286" t="s">
        <v>2219</v>
      </c>
      <c r="D259" s="276">
        <f t="shared" si="18"/>
        <v>307</v>
      </c>
      <c r="E259" s="290">
        <v>2220006</v>
      </c>
      <c r="F259" s="275">
        <v>2220006</v>
      </c>
      <c r="G259" s="275" t="s">
        <v>1863</v>
      </c>
      <c r="H259" s="275" t="s">
        <v>1863</v>
      </c>
      <c r="I259" s="276" t="str">
        <f t="shared" ca="1" si="16"/>
        <v>OK</v>
      </c>
      <c r="J259" s="276" t="str">
        <f t="shared" si="19"/>
        <v>OK</v>
      </c>
      <c r="L259" s="275">
        <v>1080055</v>
      </c>
      <c r="M259" s="275" t="s">
        <v>2332</v>
      </c>
      <c r="N259" s="275" t="s">
        <v>2018</v>
      </c>
      <c r="O259" s="275" t="s">
        <v>400</v>
      </c>
      <c r="P259" s="275" t="s">
        <v>2019</v>
      </c>
      <c r="R259" s="275" t="s">
        <v>2018</v>
      </c>
      <c r="S259" s="275" t="s">
        <v>400</v>
      </c>
      <c r="T259" s="275" t="s">
        <v>2019</v>
      </c>
      <c r="W259" s="275" t="s">
        <v>1938</v>
      </c>
      <c r="X259" s="275">
        <f t="shared" si="15"/>
        <v>1</v>
      </c>
    </row>
    <row r="260" spans="1:24" ht="21.75" customHeight="1">
      <c r="A260" s="290"/>
      <c r="B260" s="285">
        <v>8</v>
      </c>
      <c r="C260" s="286" t="s">
        <v>2220</v>
      </c>
      <c r="D260" s="276">
        <f t="shared" si="18"/>
        <v>308</v>
      </c>
      <c r="E260" s="290">
        <v>2220007</v>
      </c>
      <c r="F260" s="275">
        <v>2220007</v>
      </c>
      <c r="G260" s="275" t="s">
        <v>1864</v>
      </c>
      <c r="H260" s="275" t="s">
        <v>1864</v>
      </c>
      <c r="I260" s="276" t="str">
        <f t="shared" ca="1" si="16"/>
        <v>OK</v>
      </c>
      <c r="J260" s="276" t="str">
        <f t="shared" si="19"/>
        <v>OK</v>
      </c>
      <c r="L260" s="275">
        <v>1080054</v>
      </c>
      <c r="M260" s="275" t="s">
        <v>2333</v>
      </c>
      <c r="N260" s="275" t="s">
        <v>1935</v>
      </c>
      <c r="O260" s="275" t="s">
        <v>400</v>
      </c>
      <c r="P260" s="275" t="s">
        <v>1937</v>
      </c>
      <c r="R260" s="275" t="s">
        <v>1935</v>
      </c>
      <c r="S260" s="275" t="s">
        <v>400</v>
      </c>
      <c r="T260" s="275" t="s">
        <v>1937</v>
      </c>
      <c r="W260" s="275" t="s">
        <v>1939</v>
      </c>
      <c r="X260" s="275">
        <f t="shared" si="15"/>
        <v>1</v>
      </c>
    </row>
    <row r="261" spans="1:24" ht="21.75" customHeight="1">
      <c r="A261" s="290"/>
      <c r="B261" s="285">
        <v>9</v>
      </c>
      <c r="C261" s="286" t="s">
        <v>2042</v>
      </c>
      <c r="D261" s="276">
        <f t="shared" si="18"/>
        <v>309</v>
      </c>
      <c r="E261" s="296">
        <v>2220008</v>
      </c>
      <c r="F261" s="275">
        <v>2220008</v>
      </c>
      <c r="G261" s="275" t="s">
        <v>2221</v>
      </c>
      <c r="H261" s="275" t="s">
        <v>2221</v>
      </c>
      <c r="I261" s="276" t="str">
        <f t="shared" ca="1" si="16"/>
        <v>OK</v>
      </c>
      <c r="J261" s="276" t="str">
        <f t="shared" si="19"/>
        <v>OK</v>
      </c>
      <c r="L261" s="275">
        <v>1081605</v>
      </c>
      <c r="M261" s="275" t="s">
        <v>2334</v>
      </c>
      <c r="N261" s="275" t="s">
        <v>2335</v>
      </c>
      <c r="O261" s="275" t="s">
        <v>400</v>
      </c>
      <c r="P261" s="275" t="s">
        <v>2336</v>
      </c>
      <c r="R261" s="275" t="s">
        <v>2335</v>
      </c>
      <c r="S261" s="275" t="s">
        <v>400</v>
      </c>
      <c r="T261" s="275" t="s">
        <v>2336</v>
      </c>
      <c r="W261" s="275" t="s">
        <v>2041</v>
      </c>
      <c r="X261" s="275">
        <f t="shared" si="15"/>
        <v>1</v>
      </c>
    </row>
    <row r="262" spans="1:24" ht="21.75" customHeight="1">
      <c r="A262" s="290"/>
      <c r="B262" s="285">
        <v>10</v>
      </c>
      <c r="C262" s="286" t="s">
        <v>2048</v>
      </c>
      <c r="D262" s="276">
        <f t="shared" si="18"/>
        <v>310</v>
      </c>
      <c r="E262" s="296">
        <v>2220009</v>
      </c>
      <c r="F262" s="275">
        <v>2220009</v>
      </c>
      <c r="G262" s="275" t="s">
        <v>2222</v>
      </c>
      <c r="H262" s="275" t="s">
        <v>2222</v>
      </c>
      <c r="I262" s="276" t="str">
        <f t="shared" ca="1" si="16"/>
        <v>OK</v>
      </c>
      <c r="J262" s="276" t="str">
        <f t="shared" si="19"/>
        <v>OK</v>
      </c>
      <c r="L262" s="275">
        <v>1081606</v>
      </c>
      <c r="M262" s="275" t="s">
        <v>2337</v>
      </c>
      <c r="N262" s="275" t="s">
        <v>2338</v>
      </c>
      <c r="O262" s="275" t="s">
        <v>400</v>
      </c>
      <c r="P262" s="275" t="s">
        <v>2339</v>
      </c>
      <c r="R262" s="275" t="s">
        <v>2338</v>
      </c>
      <c r="S262" s="275" t="s">
        <v>400</v>
      </c>
      <c r="T262" s="275" t="s">
        <v>2339</v>
      </c>
      <c r="W262" s="275" t="s">
        <v>2047</v>
      </c>
      <c r="X262" s="275">
        <f t="shared" ref="X262:X325" si="20">IF(W262=C262,1,2)</f>
        <v>1</v>
      </c>
    </row>
    <row r="263" spans="1:24" ht="21.75" customHeight="1">
      <c r="A263" s="290"/>
      <c r="B263" s="285">
        <v>11</v>
      </c>
      <c r="C263" s="286" t="s">
        <v>2044</v>
      </c>
      <c r="D263" s="276">
        <f t="shared" si="18"/>
        <v>311</v>
      </c>
      <c r="E263" s="296">
        <v>2220010</v>
      </c>
      <c r="F263" s="275">
        <v>2220010</v>
      </c>
      <c r="G263" s="275" t="s">
        <v>2223</v>
      </c>
      <c r="H263" s="275" t="s">
        <v>2223</v>
      </c>
      <c r="I263" s="276" t="str">
        <f t="shared" ca="1" si="16"/>
        <v>OK</v>
      </c>
      <c r="J263" s="276" t="str">
        <f t="shared" si="19"/>
        <v>OK</v>
      </c>
      <c r="L263" s="275">
        <v>1081607</v>
      </c>
      <c r="M263" s="275" t="s">
        <v>2340</v>
      </c>
      <c r="N263" s="275" t="s">
        <v>2341</v>
      </c>
      <c r="O263" s="275" t="s">
        <v>400</v>
      </c>
      <c r="P263" s="275" t="s">
        <v>2342</v>
      </c>
      <c r="R263" s="275" t="s">
        <v>2341</v>
      </c>
      <c r="S263" s="275" t="s">
        <v>400</v>
      </c>
      <c r="T263" s="275" t="s">
        <v>2342</v>
      </c>
      <c r="W263" s="275" t="s">
        <v>2043</v>
      </c>
      <c r="X263" s="275">
        <f t="shared" si="20"/>
        <v>1</v>
      </c>
    </row>
    <row r="264" spans="1:24" ht="21.75" customHeight="1">
      <c r="A264" s="290"/>
      <c r="B264" s="285">
        <v>12</v>
      </c>
      <c r="C264" s="286" t="s">
        <v>2051</v>
      </c>
      <c r="D264" s="276">
        <f t="shared" si="18"/>
        <v>312</v>
      </c>
      <c r="E264" s="296">
        <v>2220012</v>
      </c>
      <c r="F264" s="275">
        <v>2220012</v>
      </c>
      <c r="G264" s="275" t="s">
        <v>2224</v>
      </c>
      <c r="H264" s="275" t="s">
        <v>2224</v>
      </c>
      <c r="I264" s="276" t="str">
        <f t="shared" ca="1" si="16"/>
        <v>OK</v>
      </c>
      <c r="J264" s="276" t="str">
        <f t="shared" si="19"/>
        <v>OK</v>
      </c>
      <c r="L264" s="275">
        <v>1081597</v>
      </c>
      <c r="M264" s="275" t="s">
        <v>2343</v>
      </c>
      <c r="N264" s="275" t="s">
        <v>2344</v>
      </c>
      <c r="O264" s="275" t="s">
        <v>400</v>
      </c>
      <c r="P264" s="275" t="s">
        <v>2448</v>
      </c>
      <c r="R264" s="275" t="s">
        <v>2344</v>
      </c>
      <c r="S264" s="275" t="s">
        <v>400</v>
      </c>
      <c r="T264" s="275" t="s">
        <v>2345</v>
      </c>
      <c r="W264" s="275" t="s">
        <v>2050</v>
      </c>
      <c r="X264" s="275">
        <f t="shared" si="20"/>
        <v>1</v>
      </c>
    </row>
    <row r="265" spans="1:24" ht="21.75" customHeight="1">
      <c r="A265" s="290"/>
      <c r="B265" s="285">
        <v>13</v>
      </c>
      <c r="C265" s="286" t="s">
        <v>2039</v>
      </c>
      <c r="D265" s="276">
        <f t="shared" si="18"/>
        <v>313</v>
      </c>
      <c r="E265" s="296">
        <v>2220011</v>
      </c>
      <c r="F265" s="275">
        <v>2220011</v>
      </c>
      <c r="G265" s="275" t="s">
        <v>2225</v>
      </c>
      <c r="H265" s="275" t="s">
        <v>2225</v>
      </c>
      <c r="I265" s="276" t="str">
        <f t="shared" ca="1" si="16"/>
        <v>OK</v>
      </c>
      <c r="J265" s="276" t="str">
        <f t="shared" si="19"/>
        <v>OK</v>
      </c>
      <c r="L265" s="275">
        <v>1081684</v>
      </c>
      <c r="M265" s="275" t="s">
        <v>2346</v>
      </c>
      <c r="N265" s="275" t="s">
        <v>2347</v>
      </c>
      <c r="O265" s="275" t="s">
        <v>400</v>
      </c>
      <c r="P265" s="275" t="s">
        <v>2348</v>
      </c>
      <c r="R265" s="275" t="s">
        <v>2347</v>
      </c>
      <c r="S265" s="275" t="s">
        <v>400</v>
      </c>
      <c r="T265" s="275" t="s">
        <v>2348</v>
      </c>
      <c r="W265" s="275" t="s">
        <v>2038</v>
      </c>
      <c r="X265" s="275">
        <f t="shared" si="20"/>
        <v>1</v>
      </c>
    </row>
    <row r="266" spans="1:24" ht="21.75" customHeight="1">
      <c r="A266" s="290"/>
      <c r="B266" s="285">
        <v>14</v>
      </c>
      <c r="C266" s="286" t="s">
        <v>2046</v>
      </c>
      <c r="D266" s="276">
        <f t="shared" si="18"/>
        <v>314</v>
      </c>
      <c r="E266" s="296">
        <v>2220013</v>
      </c>
      <c r="F266" s="275">
        <v>2220013</v>
      </c>
      <c r="G266" s="275" t="s">
        <v>2226</v>
      </c>
      <c r="H266" s="275" t="s">
        <v>2226</v>
      </c>
      <c r="I266" s="276" t="str">
        <f t="shared" ca="1" si="16"/>
        <v>OK</v>
      </c>
      <c r="J266" s="276" t="str">
        <f t="shared" si="19"/>
        <v>OK</v>
      </c>
      <c r="L266" s="275">
        <v>1081759</v>
      </c>
      <c r="M266" s="275" t="s">
        <v>2349</v>
      </c>
      <c r="N266" s="275" t="s">
        <v>2350</v>
      </c>
      <c r="O266" s="275" t="s">
        <v>400</v>
      </c>
      <c r="P266" s="275" t="s">
        <v>2351</v>
      </c>
      <c r="R266" s="275" t="s">
        <v>2350</v>
      </c>
      <c r="S266" s="275" t="s">
        <v>400</v>
      </c>
      <c r="T266" s="275" t="s">
        <v>2351</v>
      </c>
      <c r="W266" s="275" t="s">
        <v>2045</v>
      </c>
      <c r="X266" s="275">
        <f t="shared" si="20"/>
        <v>1</v>
      </c>
    </row>
    <row r="267" spans="1:24" ht="21.75" customHeight="1">
      <c r="A267" s="281" t="s">
        <v>1418</v>
      </c>
      <c r="B267" s="285">
        <v>1</v>
      </c>
      <c r="C267" s="286" t="s">
        <v>154</v>
      </c>
      <c r="D267" s="276">
        <v>401</v>
      </c>
      <c r="E267" s="275" t="s">
        <v>1022</v>
      </c>
      <c r="F267" s="275">
        <f t="shared" si="14"/>
        <v>4210007</v>
      </c>
      <c r="G267" s="275" t="s">
        <v>1023</v>
      </c>
      <c r="H267" s="275" t="s">
        <v>1023</v>
      </c>
      <c r="I267" s="276" t="str">
        <f t="shared" ca="1" si="16"/>
        <v>OK</v>
      </c>
      <c r="J267" s="276" t="str">
        <f t="shared" si="8"/>
        <v>OK</v>
      </c>
      <c r="L267" s="275">
        <v>1059658</v>
      </c>
      <c r="M267" s="275" t="s">
        <v>1024</v>
      </c>
      <c r="N267" s="275" t="s">
        <v>1025</v>
      </c>
      <c r="O267" s="275" t="s">
        <v>530</v>
      </c>
      <c r="P267" s="275" t="s">
        <v>1233</v>
      </c>
      <c r="R267" s="275" t="s">
        <v>1025</v>
      </c>
      <c r="S267" s="275" t="s">
        <v>530</v>
      </c>
      <c r="T267" s="275" t="s">
        <v>1233</v>
      </c>
      <c r="U267" s="275" t="s">
        <v>2371</v>
      </c>
      <c r="W267" s="275" t="s">
        <v>1780</v>
      </c>
      <c r="X267" s="275">
        <f t="shared" si="20"/>
        <v>1</v>
      </c>
    </row>
    <row r="268" spans="1:24" ht="21.75" customHeight="1">
      <c r="B268" s="285">
        <v>2</v>
      </c>
      <c r="C268" s="286" t="s">
        <v>2227</v>
      </c>
      <c r="D268" s="276">
        <v>402</v>
      </c>
      <c r="E268" s="275" t="s">
        <v>1027</v>
      </c>
      <c r="F268" s="275">
        <f t="shared" si="14"/>
        <v>4210009</v>
      </c>
      <c r="G268" s="275" t="s">
        <v>1028</v>
      </c>
      <c r="H268" s="275" t="s">
        <v>1028</v>
      </c>
      <c r="I268" s="276" t="str">
        <f t="shared" ca="1" si="16"/>
        <v>OK</v>
      </c>
      <c r="J268" s="276" t="str">
        <f t="shared" si="8"/>
        <v>OK</v>
      </c>
      <c r="L268" s="275">
        <v>1055570</v>
      </c>
      <c r="M268" s="275" t="s">
        <v>1736</v>
      </c>
      <c r="N268" s="275" t="s">
        <v>1234</v>
      </c>
      <c r="O268" s="275" t="s">
        <v>530</v>
      </c>
      <c r="P268" s="275" t="s">
        <v>1456</v>
      </c>
      <c r="R268" s="275" t="s">
        <v>1234</v>
      </c>
      <c r="S268" s="275" t="s">
        <v>530</v>
      </c>
      <c r="T268" s="275" t="s">
        <v>1456</v>
      </c>
      <c r="W268" s="275" t="s">
        <v>2281</v>
      </c>
      <c r="X268" s="275">
        <f t="shared" si="20"/>
        <v>1</v>
      </c>
    </row>
    <row r="269" spans="1:24" ht="21.75" customHeight="1">
      <c r="B269" s="285">
        <v>3</v>
      </c>
      <c r="C269" s="286" t="s">
        <v>2282</v>
      </c>
      <c r="D269" s="276">
        <v>403</v>
      </c>
      <c r="E269" s="275" t="s">
        <v>1029</v>
      </c>
      <c r="F269" s="275">
        <f t="shared" si="14"/>
        <v>4210010</v>
      </c>
      <c r="G269" s="275" t="s">
        <v>1030</v>
      </c>
      <c r="H269" s="275" t="s">
        <v>1030</v>
      </c>
      <c r="I269" s="276" t="str">
        <f t="shared" ca="1" si="16"/>
        <v>OK</v>
      </c>
      <c r="J269" s="276" t="str">
        <f t="shared" si="8"/>
        <v>OK</v>
      </c>
      <c r="L269" s="275">
        <v>1059676</v>
      </c>
      <c r="M269" s="275" t="s">
        <v>1530</v>
      </c>
      <c r="N269" s="275" t="s">
        <v>1235</v>
      </c>
      <c r="O269" s="275" t="s">
        <v>530</v>
      </c>
      <c r="P269" s="275" t="s">
        <v>718</v>
      </c>
      <c r="R269" s="275" t="s">
        <v>1235</v>
      </c>
      <c r="S269" s="275" t="s">
        <v>530</v>
      </c>
      <c r="T269" s="275" t="s">
        <v>718</v>
      </c>
      <c r="W269" s="275" t="s">
        <v>2282</v>
      </c>
      <c r="X269" s="275">
        <f t="shared" si="20"/>
        <v>1</v>
      </c>
    </row>
    <row r="270" spans="1:24" ht="21.75" customHeight="1">
      <c r="B270" s="285">
        <v>4</v>
      </c>
      <c r="C270" s="286" t="s">
        <v>174</v>
      </c>
      <c r="D270" s="276">
        <v>404</v>
      </c>
      <c r="E270" s="275" t="s">
        <v>1031</v>
      </c>
      <c r="F270" s="275">
        <f t="shared" si="14"/>
        <v>4210011</v>
      </c>
      <c r="G270" s="275" t="s">
        <v>1032</v>
      </c>
      <c r="H270" s="275" t="s">
        <v>1032</v>
      </c>
      <c r="I270" s="276" t="str">
        <f t="shared" ca="1" si="16"/>
        <v>OK</v>
      </c>
      <c r="J270" s="276" t="str">
        <f t="shared" si="8"/>
        <v>OK</v>
      </c>
      <c r="L270" s="275">
        <v>1059827</v>
      </c>
      <c r="M270" s="275" t="s">
        <v>1567</v>
      </c>
      <c r="N270" s="275" t="s">
        <v>1033</v>
      </c>
      <c r="O270" s="275" t="s">
        <v>530</v>
      </c>
      <c r="P270" s="275" t="s">
        <v>1236</v>
      </c>
      <c r="R270" s="275" t="s">
        <v>1033</v>
      </c>
      <c r="S270" s="275" t="s">
        <v>530</v>
      </c>
      <c r="T270" s="275" t="s">
        <v>1236</v>
      </c>
      <c r="W270" s="275" t="s">
        <v>1781</v>
      </c>
      <c r="X270" s="275">
        <f t="shared" si="20"/>
        <v>1</v>
      </c>
    </row>
    <row r="271" spans="1:24" ht="21.75" customHeight="1">
      <c r="B271" s="285">
        <v>5</v>
      </c>
      <c r="C271" s="286" t="s">
        <v>160</v>
      </c>
      <c r="D271" s="276">
        <v>405</v>
      </c>
      <c r="E271" s="275" t="s">
        <v>1034</v>
      </c>
      <c r="F271" s="275">
        <f t="shared" si="14"/>
        <v>4210023</v>
      </c>
      <c r="G271" s="275" t="s">
        <v>1035</v>
      </c>
      <c r="H271" s="275" t="s">
        <v>1035</v>
      </c>
      <c r="I271" s="276" t="str">
        <f t="shared" ca="1" si="16"/>
        <v>OK</v>
      </c>
      <c r="J271" s="276" t="str">
        <f t="shared" si="8"/>
        <v>OK</v>
      </c>
      <c r="L271" s="275">
        <v>1059654</v>
      </c>
      <c r="M271" s="275" t="s">
        <v>802</v>
      </c>
      <c r="N271" s="275" t="s">
        <v>1237</v>
      </c>
      <c r="O271" s="275" t="s">
        <v>530</v>
      </c>
      <c r="P271" s="275" t="s">
        <v>2020</v>
      </c>
      <c r="R271" s="275" t="s">
        <v>1237</v>
      </c>
      <c r="S271" s="275" t="s">
        <v>530</v>
      </c>
      <c r="T271" s="275" t="s">
        <v>2020</v>
      </c>
      <c r="W271" s="275" t="s">
        <v>1782</v>
      </c>
      <c r="X271" s="275">
        <f t="shared" si="20"/>
        <v>1</v>
      </c>
    </row>
    <row r="272" spans="1:24" ht="21.75" customHeight="1">
      <c r="B272" s="285">
        <v>6</v>
      </c>
      <c r="C272" s="286" t="s">
        <v>230</v>
      </c>
      <c r="D272" s="276">
        <v>406</v>
      </c>
      <c r="E272" s="275" t="s">
        <v>1036</v>
      </c>
      <c r="F272" s="275">
        <f t="shared" si="14"/>
        <v>4210025</v>
      </c>
      <c r="G272" s="275" t="s">
        <v>1037</v>
      </c>
      <c r="H272" s="275" t="s">
        <v>1037</v>
      </c>
      <c r="I272" s="276" t="str">
        <f t="shared" ca="1" si="16"/>
        <v>OK</v>
      </c>
      <c r="J272" s="276" t="str">
        <f t="shared" si="8"/>
        <v>OK</v>
      </c>
      <c r="L272" s="275">
        <v>1055985</v>
      </c>
      <c r="M272" s="275" t="s">
        <v>569</v>
      </c>
      <c r="N272" s="275" t="s">
        <v>1810</v>
      </c>
      <c r="O272" s="275" t="s">
        <v>400</v>
      </c>
      <c r="P272" s="275" t="s">
        <v>570</v>
      </c>
      <c r="R272" s="275" t="s">
        <v>1810</v>
      </c>
      <c r="S272" s="275" t="s">
        <v>400</v>
      </c>
      <c r="T272" s="275" t="s">
        <v>570</v>
      </c>
      <c r="W272" s="275" t="s">
        <v>230</v>
      </c>
      <c r="X272" s="275">
        <f t="shared" si="20"/>
        <v>1</v>
      </c>
    </row>
    <row r="273" spans="2:24" ht="21.75" customHeight="1">
      <c r="B273" s="285">
        <v>7</v>
      </c>
      <c r="C273" s="286" t="s">
        <v>246</v>
      </c>
      <c r="D273" s="276">
        <v>407</v>
      </c>
      <c r="E273" s="275" t="s">
        <v>1038</v>
      </c>
      <c r="F273" s="275">
        <f t="shared" ref="F273:F329" si="21">VALUE(E273)</f>
        <v>4210026</v>
      </c>
      <c r="G273" s="275" t="s">
        <v>1039</v>
      </c>
      <c r="H273" s="275" t="s">
        <v>1039</v>
      </c>
      <c r="I273" s="276" t="str">
        <f t="shared" ca="1" si="16"/>
        <v>OK</v>
      </c>
      <c r="J273" s="276" t="str">
        <f t="shared" si="8"/>
        <v>OK</v>
      </c>
      <c r="L273" s="275">
        <v>1060108</v>
      </c>
      <c r="M273" s="275" t="s">
        <v>1940</v>
      </c>
      <c r="N273" s="275" t="s">
        <v>1240</v>
      </c>
      <c r="O273" s="275" t="s">
        <v>530</v>
      </c>
      <c r="P273" s="275" t="s">
        <v>1110</v>
      </c>
      <c r="R273" s="275" t="s">
        <v>1240</v>
      </c>
      <c r="S273" s="275" t="s">
        <v>530</v>
      </c>
      <c r="T273" s="275" t="s">
        <v>1110</v>
      </c>
      <c r="W273" s="275" t="s">
        <v>1783</v>
      </c>
      <c r="X273" s="275">
        <f t="shared" si="20"/>
        <v>1</v>
      </c>
    </row>
    <row r="274" spans="2:24" ht="21.75" customHeight="1">
      <c r="B274" s="285">
        <v>8</v>
      </c>
      <c r="C274" s="286" t="s">
        <v>2228</v>
      </c>
      <c r="D274" s="276">
        <v>408</v>
      </c>
      <c r="E274" s="275" t="s">
        <v>1040</v>
      </c>
      <c r="F274" s="275">
        <f t="shared" si="21"/>
        <v>4210027</v>
      </c>
      <c r="G274" s="275" t="s">
        <v>1041</v>
      </c>
      <c r="H274" s="275" t="s">
        <v>1041</v>
      </c>
      <c r="I274" s="276" t="str">
        <f t="shared" ca="1" si="16"/>
        <v>OK</v>
      </c>
      <c r="J274" s="276" t="str">
        <f t="shared" si="8"/>
        <v>OK</v>
      </c>
      <c r="L274" s="275">
        <v>1060107</v>
      </c>
      <c r="M274" s="275" t="s">
        <v>1940</v>
      </c>
      <c r="N274" s="275" t="s">
        <v>1240</v>
      </c>
      <c r="O274" s="275" t="s">
        <v>530</v>
      </c>
      <c r="P274" s="275" t="s">
        <v>1110</v>
      </c>
      <c r="R274" s="275" t="s">
        <v>1240</v>
      </c>
      <c r="S274" s="275" t="s">
        <v>530</v>
      </c>
      <c r="T274" s="275" t="s">
        <v>1110</v>
      </c>
      <c r="W274" s="275" t="s">
        <v>1784</v>
      </c>
      <c r="X274" s="275">
        <f t="shared" si="20"/>
        <v>1</v>
      </c>
    </row>
    <row r="275" spans="2:24" ht="21.75" customHeight="1">
      <c r="B275" s="285">
        <v>9</v>
      </c>
      <c r="C275" s="286" t="s">
        <v>196</v>
      </c>
      <c r="D275" s="276">
        <v>409</v>
      </c>
      <c r="E275" s="275" t="s">
        <v>1042</v>
      </c>
      <c r="F275" s="275">
        <f t="shared" si="21"/>
        <v>4210028</v>
      </c>
      <c r="G275" s="275" t="s">
        <v>1043</v>
      </c>
      <c r="H275" s="275" t="s">
        <v>1043</v>
      </c>
      <c r="I275" s="276" t="str">
        <f t="shared" ca="1" si="16"/>
        <v>OK</v>
      </c>
      <c r="J275" s="276" t="str">
        <f t="shared" si="8"/>
        <v>OK</v>
      </c>
      <c r="L275" s="275">
        <v>1054939</v>
      </c>
      <c r="M275" s="275" t="s">
        <v>1508</v>
      </c>
      <c r="N275" s="275" t="s">
        <v>534</v>
      </c>
      <c r="O275" s="275" t="s">
        <v>535</v>
      </c>
      <c r="P275" s="275" t="s">
        <v>536</v>
      </c>
      <c r="R275" s="275" t="s">
        <v>534</v>
      </c>
      <c r="S275" s="275" t="s">
        <v>535</v>
      </c>
      <c r="T275" s="275" t="s">
        <v>536</v>
      </c>
      <c r="W275" s="275" t="s">
        <v>196</v>
      </c>
      <c r="X275" s="275">
        <f t="shared" si="20"/>
        <v>1</v>
      </c>
    </row>
    <row r="276" spans="2:24" ht="21.75" customHeight="1">
      <c r="B276" s="285">
        <v>10</v>
      </c>
      <c r="C276" s="286" t="s">
        <v>193</v>
      </c>
      <c r="D276" s="276">
        <v>410</v>
      </c>
      <c r="E276" s="275" t="s">
        <v>1044</v>
      </c>
      <c r="F276" s="275">
        <f t="shared" si="21"/>
        <v>4210029</v>
      </c>
      <c r="G276" s="275" t="s">
        <v>1045</v>
      </c>
      <c r="H276" s="275" t="s">
        <v>1045</v>
      </c>
      <c r="I276" s="276" t="str">
        <f t="shared" ca="1" si="16"/>
        <v>OK</v>
      </c>
      <c r="J276" s="276" t="str">
        <f t="shared" si="8"/>
        <v>OK</v>
      </c>
      <c r="L276" s="275">
        <v>1056385</v>
      </c>
      <c r="M276" s="275" t="s">
        <v>1568</v>
      </c>
      <c r="N276" s="275" t="s">
        <v>1241</v>
      </c>
      <c r="O276" s="275" t="s">
        <v>530</v>
      </c>
      <c r="P276" s="275" t="s">
        <v>640</v>
      </c>
      <c r="R276" s="275" t="s">
        <v>1241</v>
      </c>
      <c r="S276" s="275" t="s">
        <v>530</v>
      </c>
      <c r="T276" s="275" t="s">
        <v>640</v>
      </c>
      <c r="W276" s="275" t="s">
        <v>1785</v>
      </c>
      <c r="X276" s="275">
        <f t="shared" si="20"/>
        <v>1</v>
      </c>
    </row>
    <row r="277" spans="2:24" ht="21.75" customHeight="1">
      <c r="B277" s="285">
        <v>11</v>
      </c>
      <c r="C277" s="286" t="s">
        <v>201</v>
      </c>
      <c r="D277" s="276">
        <v>411</v>
      </c>
      <c r="E277" s="275" t="s">
        <v>1046</v>
      </c>
      <c r="F277" s="275">
        <f t="shared" si="21"/>
        <v>4210030</v>
      </c>
      <c r="G277" s="275" t="s">
        <v>1047</v>
      </c>
      <c r="H277" s="275" t="s">
        <v>1047</v>
      </c>
      <c r="I277" s="276" t="str">
        <f t="shared" ca="1" si="16"/>
        <v>OK</v>
      </c>
      <c r="J277" s="276" t="str">
        <f t="shared" si="8"/>
        <v>OK</v>
      </c>
      <c r="L277" s="275">
        <v>1060104</v>
      </c>
      <c r="M277" s="275" t="s">
        <v>1798</v>
      </c>
      <c r="N277" s="275" t="s">
        <v>1238</v>
      </c>
      <c r="O277" s="275" t="s">
        <v>522</v>
      </c>
      <c r="P277" s="275" t="s">
        <v>1239</v>
      </c>
      <c r="R277" s="275" t="s">
        <v>1238</v>
      </c>
      <c r="S277" s="275" t="s">
        <v>522</v>
      </c>
      <c r="T277" s="275" t="s">
        <v>1239</v>
      </c>
      <c r="W277" s="275" t="s">
        <v>201</v>
      </c>
      <c r="X277" s="275">
        <f t="shared" si="20"/>
        <v>1</v>
      </c>
    </row>
    <row r="278" spans="2:24" ht="21.75" customHeight="1">
      <c r="B278" s="285">
        <v>12</v>
      </c>
      <c r="C278" s="286" t="s">
        <v>258</v>
      </c>
      <c r="D278" s="276">
        <v>412</v>
      </c>
      <c r="E278" s="275" t="s">
        <v>1048</v>
      </c>
      <c r="F278" s="275">
        <f t="shared" si="21"/>
        <v>4210036</v>
      </c>
      <c r="G278" s="275" t="s">
        <v>1049</v>
      </c>
      <c r="H278" s="275" t="s">
        <v>1049</v>
      </c>
      <c r="I278" s="276" t="str">
        <f t="shared" ca="1" si="16"/>
        <v>OK</v>
      </c>
      <c r="J278" s="276" t="str">
        <f t="shared" ref="J278:J341" si="22">IF(EXACT(G278,H278),"OK","変更あり！")</f>
        <v>OK</v>
      </c>
      <c r="L278" s="275">
        <v>1055572</v>
      </c>
      <c r="M278" s="275" t="s">
        <v>1527</v>
      </c>
      <c r="N278" s="275" t="s">
        <v>1050</v>
      </c>
      <c r="O278" s="275" t="s">
        <v>530</v>
      </c>
      <c r="P278" s="275" t="s">
        <v>686</v>
      </c>
      <c r="R278" s="275" t="s">
        <v>1050</v>
      </c>
      <c r="S278" s="275" t="s">
        <v>530</v>
      </c>
      <c r="T278" s="275" t="s">
        <v>686</v>
      </c>
      <c r="U278" s="275" t="s">
        <v>2371</v>
      </c>
      <c r="W278" s="275" t="s">
        <v>1786</v>
      </c>
      <c r="X278" s="275">
        <f t="shared" si="20"/>
        <v>1</v>
      </c>
    </row>
    <row r="279" spans="2:24" ht="21.75" customHeight="1">
      <c r="B279" s="285">
        <v>13</v>
      </c>
      <c r="C279" s="286" t="s">
        <v>269</v>
      </c>
      <c r="D279" s="276">
        <v>413</v>
      </c>
      <c r="E279" s="275" t="s">
        <v>1051</v>
      </c>
      <c r="F279" s="275">
        <f t="shared" si="21"/>
        <v>4210541</v>
      </c>
      <c r="G279" s="275" t="s">
        <v>1052</v>
      </c>
      <c r="H279" s="275" t="s">
        <v>1052</v>
      </c>
      <c r="I279" s="276" t="str">
        <f t="shared" ca="1" si="16"/>
        <v>OK</v>
      </c>
      <c r="J279" s="276" t="str">
        <f t="shared" si="22"/>
        <v>OK</v>
      </c>
      <c r="L279" s="275">
        <v>1059427</v>
      </c>
      <c r="M279" s="275" t="s">
        <v>781</v>
      </c>
      <c r="N279" s="275" t="s">
        <v>1242</v>
      </c>
      <c r="O279" s="275" t="s">
        <v>676</v>
      </c>
      <c r="P279" s="275" t="s">
        <v>783</v>
      </c>
      <c r="R279" s="275" t="s">
        <v>1242</v>
      </c>
      <c r="S279" s="275" t="s">
        <v>676</v>
      </c>
      <c r="T279" s="275" t="s">
        <v>783</v>
      </c>
      <c r="W279" s="275" t="s">
        <v>1787</v>
      </c>
      <c r="X279" s="275">
        <f t="shared" si="20"/>
        <v>1</v>
      </c>
    </row>
    <row r="280" spans="2:24" ht="21.75" customHeight="1">
      <c r="B280" s="285">
        <v>14</v>
      </c>
      <c r="C280" s="286" t="s">
        <v>2283</v>
      </c>
      <c r="D280" s="276">
        <v>414</v>
      </c>
      <c r="E280" s="275" t="s">
        <v>1053</v>
      </c>
      <c r="F280" s="275">
        <f t="shared" si="21"/>
        <v>4210038</v>
      </c>
      <c r="G280" s="275" t="s">
        <v>1054</v>
      </c>
      <c r="H280" s="275" t="s">
        <v>1054</v>
      </c>
      <c r="I280" s="276" t="str">
        <f t="shared" ca="1" si="16"/>
        <v>OK</v>
      </c>
      <c r="J280" s="276" t="str">
        <f t="shared" si="22"/>
        <v>OK</v>
      </c>
      <c r="L280" s="275">
        <v>1060119</v>
      </c>
      <c r="M280" s="275" t="s">
        <v>1516</v>
      </c>
      <c r="N280" s="275" t="s">
        <v>1517</v>
      </c>
      <c r="O280" s="275" t="s">
        <v>530</v>
      </c>
      <c r="P280" s="275" t="s">
        <v>2009</v>
      </c>
      <c r="R280" s="275" t="s">
        <v>1517</v>
      </c>
      <c r="S280" s="275" t="s">
        <v>530</v>
      </c>
      <c r="T280" s="275" t="s">
        <v>2009</v>
      </c>
      <c r="W280" s="275" t="s">
        <v>2283</v>
      </c>
      <c r="X280" s="275">
        <f t="shared" si="20"/>
        <v>1</v>
      </c>
    </row>
    <row r="281" spans="2:24" ht="21.75" customHeight="1">
      <c r="B281" s="285">
        <v>15</v>
      </c>
      <c r="C281" s="286" t="s">
        <v>287</v>
      </c>
      <c r="D281" s="276">
        <v>415</v>
      </c>
      <c r="E281" s="275" t="s">
        <v>1055</v>
      </c>
      <c r="F281" s="275">
        <f t="shared" si="21"/>
        <v>4210040</v>
      </c>
      <c r="G281" s="275" t="s">
        <v>1056</v>
      </c>
      <c r="H281" s="275" t="s">
        <v>1056</v>
      </c>
      <c r="I281" s="276" t="str">
        <f t="shared" ca="1" si="16"/>
        <v>OK</v>
      </c>
      <c r="J281" s="276" t="str">
        <f t="shared" si="22"/>
        <v>OK</v>
      </c>
      <c r="L281" s="275">
        <v>1060101</v>
      </c>
      <c r="M281" s="275" t="s">
        <v>1537</v>
      </c>
      <c r="N281" s="275" t="s">
        <v>1243</v>
      </c>
      <c r="O281" s="275" t="s">
        <v>530</v>
      </c>
      <c r="P281" s="275" t="s">
        <v>882</v>
      </c>
      <c r="R281" s="275" t="s">
        <v>1243</v>
      </c>
      <c r="S281" s="275" t="s">
        <v>530</v>
      </c>
      <c r="T281" s="275" t="s">
        <v>882</v>
      </c>
      <c r="W281" s="275" t="s">
        <v>287</v>
      </c>
      <c r="X281" s="275">
        <f t="shared" si="20"/>
        <v>1</v>
      </c>
    </row>
    <row r="282" spans="2:24" ht="21.75" customHeight="1">
      <c r="B282" s="285">
        <v>16</v>
      </c>
      <c r="C282" s="286" t="s">
        <v>2446</v>
      </c>
      <c r="D282" s="276">
        <v>416</v>
      </c>
      <c r="E282" s="275" t="s">
        <v>1057</v>
      </c>
      <c r="F282" s="275">
        <f t="shared" si="21"/>
        <v>4210122</v>
      </c>
      <c r="G282" s="275" t="s">
        <v>1058</v>
      </c>
      <c r="H282" s="275" t="s">
        <v>1058</v>
      </c>
      <c r="I282" s="276" t="str">
        <f t="shared" ca="1" si="16"/>
        <v>OK</v>
      </c>
      <c r="J282" s="276" t="str">
        <f t="shared" si="22"/>
        <v>OK</v>
      </c>
      <c r="L282" s="275">
        <v>1061253</v>
      </c>
      <c r="M282" s="275" t="s">
        <v>1569</v>
      </c>
      <c r="N282" s="275" t="s">
        <v>1207</v>
      </c>
      <c r="O282" s="275" t="s">
        <v>530</v>
      </c>
      <c r="P282" s="275" t="s">
        <v>1088</v>
      </c>
      <c r="R282" s="275" t="s">
        <v>1207</v>
      </c>
      <c r="S282" s="275" t="s">
        <v>530</v>
      </c>
      <c r="T282" s="275" t="s">
        <v>1088</v>
      </c>
      <c r="W282" s="275" t="s">
        <v>1788</v>
      </c>
      <c r="X282" s="275">
        <f t="shared" si="20"/>
        <v>1</v>
      </c>
    </row>
    <row r="283" spans="2:24" ht="21.75" customHeight="1">
      <c r="B283" s="285">
        <v>17</v>
      </c>
      <c r="C283" s="286" t="s">
        <v>2229</v>
      </c>
      <c r="D283" s="276">
        <v>417</v>
      </c>
      <c r="E283" s="275" t="s">
        <v>1060</v>
      </c>
      <c r="F283" s="275">
        <f t="shared" si="21"/>
        <v>4210124</v>
      </c>
      <c r="G283" s="275" t="s">
        <v>1061</v>
      </c>
      <c r="H283" s="275" t="s">
        <v>1061</v>
      </c>
      <c r="I283" s="276" t="str">
        <f t="shared" ca="1" si="16"/>
        <v>OK</v>
      </c>
      <c r="J283" s="276" t="str">
        <f t="shared" si="22"/>
        <v>OK</v>
      </c>
      <c r="L283" s="275">
        <v>1061371</v>
      </c>
      <c r="M283" s="275" t="s">
        <v>1062</v>
      </c>
      <c r="N283" s="275" t="s">
        <v>1244</v>
      </c>
      <c r="O283" s="275" t="s">
        <v>530</v>
      </c>
      <c r="P283" s="275" t="s">
        <v>1126</v>
      </c>
      <c r="R283" s="275" t="s">
        <v>1244</v>
      </c>
      <c r="S283" s="275" t="s">
        <v>530</v>
      </c>
      <c r="T283" s="275" t="s">
        <v>1126</v>
      </c>
      <c r="W283" s="275" t="s">
        <v>1789</v>
      </c>
      <c r="X283" s="275">
        <f t="shared" si="20"/>
        <v>1</v>
      </c>
    </row>
    <row r="284" spans="2:24" ht="21.75" customHeight="1">
      <c r="B284" s="285">
        <v>18</v>
      </c>
      <c r="C284" s="286" t="s">
        <v>2230</v>
      </c>
      <c r="D284" s="276">
        <v>418</v>
      </c>
      <c r="E284" s="275" t="s">
        <v>1064</v>
      </c>
      <c r="F284" s="275">
        <f t="shared" si="21"/>
        <v>4210203</v>
      </c>
      <c r="G284" s="275" t="s">
        <v>1065</v>
      </c>
      <c r="H284" s="275" t="s">
        <v>1065</v>
      </c>
      <c r="I284" s="276" t="str">
        <f t="shared" ca="1" si="16"/>
        <v>OK</v>
      </c>
      <c r="J284" s="276" t="str">
        <f t="shared" si="22"/>
        <v>OK</v>
      </c>
      <c r="L284" s="275">
        <v>1063396</v>
      </c>
      <c r="M284" s="275" t="s">
        <v>1799</v>
      </c>
      <c r="N284" s="275" t="s">
        <v>1066</v>
      </c>
      <c r="O284" s="275" t="s">
        <v>530</v>
      </c>
      <c r="P284" s="275" t="s">
        <v>1246</v>
      </c>
      <c r="R284" s="275" t="s">
        <v>1066</v>
      </c>
      <c r="S284" s="275" t="s">
        <v>530</v>
      </c>
      <c r="T284" s="275" t="s">
        <v>1246</v>
      </c>
      <c r="W284" s="275" t="s">
        <v>1790</v>
      </c>
      <c r="X284" s="275">
        <f t="shared" si="20"/>
        <v>1</v>
      </c>
    </row>
    <row r="285" spans="2:24" ht="21.75" customHeight="1">
      <c r="B285" s="285">
        <v>19</v>
      </c>
      <c r="C285" s="289" t="s">
        <v>234</v>
      </c>
      <c r="D285" s="276">
        <v>419</v>
      </c>
      <c r="E285" s="275" t="s">
        <v>1068</v>
      </c>
      <c r="F285" s="275">
        <f t="shared" si="21"/>
        <v>4210217</v>
      </c>
      <c r="G285" s="275" t="s">
        <v>1069</v>
      </c>
      <c r="H285" s="275" t="s">
        <v>1069</v>
      </c>
      <c r="I285" s="276" t="str">
        <f t="shared" ca="1" si="16"/>
        <v>OK</v>
      </c>
      <c r="J285" s="276" t="str">
        <f t="shared" si="22"/>
        <v>OK</v>
      </c>
      <c r="L285" s="275">
        <v>1063849</v>
      </c>
      <c r="M285" s="275" t="s">
        <v>1532</v>
      </c>
      <c r="N285" s="275" t="s">
        <v>1248</v>
      </c>
      <c r="O285" s="275" t="s">
        <v>530</v>
      </c>
      <c r="P285" s="275" t="s">
        <v>1899</v>
      </c>
      <c r="R285" s="275" t="s">
        <v>1248</v>
      </c>
      <c r="S285" s="275" t="s">
        <v>530</v>
      </c>
      <c r="T285" s="275" t="s">
        <v>1899</v>
      </c>
      <c r="W285" s="275" t="s">
        <v>234</v>
      </c>
      <c r="X285" s="275">
        <f t="shared" si="20"/>
        <v>1</v>
      </c>
    </row>
    <row r="286" spans="2:24" ht="21.75" customHeight="1">
      <c r="B286" s="285">
        <v>20</v>
      </c>
      <c r="C286" s="289" t="s">
        <v>249</v>
      </c>
      <c r="D286" s="276">
        <v>420</v>
      </c>
      <c r="E286" s="275" t="s">
        <v>1070</v>
      </c>
      <c r="F286" s="275">
        <f t="shared" si="21"/>
        <v>4210218</v>
      </c>
      <c r="G286" s="275" t="s">
        <v>1071</v>
      </c>
      <c r="H286" s="275" t="s">
        <v>1071</v>
      </c>
      <c r="I286" s="276" t="str">
        <f t="shared" ca="1" si="16"/>
        <v>OK</v>
      </c>
      <c r="J286" s="276" t="str">
        <f t="shared" si="22"/>
        <v>OK</v>
      </c>
      <c r="L286" s="275">
        <v>1063680</v>
      </c>
      <c r="M286" s="275" t="s">
        <v>680</v>
      </c>
      <c r="N286" s="275" t="s">
        <v>1662</v>
      </c>
      <c r="O286" s="275" t="s">
        <v>530</v>
      </c>
      <c r="P286" s="275" t="s">
        <v>1663</v>
      </c>
      <c r="R286" s="275" t="s">
        <v>1662</v>
      </c>
      <c r="S286" s="275" t="s">
        <v>530</v>
      </c>
      <c r="T286" s="275" t="s">
        <v>1663</v>
      </c>
      <c r="W286" s="275" t="s">
        <v>249</v>
      </c>
      <c r="X286" s="275">
        <f t="shared" si="20"/>
        <v>1</v>
      </c>
    </row>
    <row r="287" spans="2:24" ht="21.75" customHeight="1">
      <c r="B287" s="285">
        <v>21</v>
      </c>
      <c r="C287" s="289" t="s">
        <v>218</v>
      </c>
      <c r="D287" s="276">
        <v>421</v>
      </c>
      <c r="E287" s="275" t="s">
        <v>1072</v>
      </c>
      <c r="F287" s="275">
        <f t="shared" si="21"/>
        <v>4210219</v>
      </c>
      <c r="G287" s="275" t="s">
        <v>1073</v>
      </c>
      <c r="H287" s="275" t="s">
        <v>1073</v>
      </c>
      <c r="I287" s="276" t="str">
        <f t="shared" ca="1" si="16"/>
        <v>OK</v>
      </c>
      <c r="J287" s="276" t="str">
        <f t="shared" si="22"/>
        <v>OK</v>
      </c>
      <c r="L287" s="275">
        <v>1063635</v>
      </c>
      <c r="M287" s="275" t="s">
        <v>1074</v>
      </c>
      <c r="N287" s="275" t="s">
        <v>1249</v>
      </c>
      <c r="O287" s="275" t="s">
        <v>676</v>
      </c>
      <c r="P287" s="275" t="s">
        <v>1250</v>
      </c>
      <c r="R287" s="275" t="s">
        <v>1249</v>
      </c>
      <c r="S287" s="275" t="s">
        <v>676</v>
      </c>
      <c r="T287" s="275" t="s">
        <v>1250</v>
      </c>
      <c r="W287" s="275" t="s">
        <v>218</v>
      </c>
      <c r="X287" s="275">
        <f t="shared" si="20"/>
        <v>1</v>
      </c>
    </row>
    <row r="288" spans="2:24" ht="21.75" customHeight="1">
      <c r="B288" s="285">
        <v>22</v>
      </c>
      <c r="C288" s="289" t="s">
        <v>240</v>
      </c>
      <c r="D288" s="276">
        <v>422</v>
      </c>
      <c r="E288" s="275" t="s">
        <v>1075</v>
      </c>
      <c r="F288" s="275">
        <f t="shared" si="21"/>
        <v>4210220</v>
      </c>
      <c r="G288" s="275" t="s">
        <v>1076</v>
      </c>
      <c r="H288" s="275" t="s">
        <v>1076</v>
      </c>
      <c r="I288" s="276" t="str">
        <f t="shared" ca="1" si="16"/>
        <v>OK</v>
      </c>
      <c r="J288" s="276" t="str">
        <f t="shared" si="22"/>
        <v>OK</v>
      </c>
      <c r="L288" s="275">
        <v>1063233</v>
      </c>
      <c r="M288" s="275" t="s">
        <v>859</v>
      </c>
      <c r="N288" s="275" t="s">
        <v>1251</v>
      </c>
      <c r="O288" s="275" t="s">
        <v>530</v>
      </c>
      <c r="P288" s="275" t="s">
        <v>861</v>
      </c>
      <c r="R288" s="275" t="s">
        <v>1251</v>
      </c>
      <c r="S288" s="275" t="s">
        <v>530</v>
      </c>
      <c r="T288" s="275" t="s">
        <v>861</v>
      </c>
      <c r="W288" s="275" t="s">
        <v>240</v>
      </c>
      <c r="X288" s="275">
        <f t="shared" si="20"/>
        <v>1</v>
      </c>
    </row>
    <row r="289" spans="2:24" ht="21.75" customHeight="1">
      <c r="B289" s="285">
        <v>23</v>
      </c>
      <c r="C289" s="289" t="s">
        <v>311</v>
      </c>
      <c r="D289" s="276">
        <v>423</v>
      </c>
      <c r="E289" s="275" t="s">
        <v>1077</v>
      </c>
      <c r="F289" s="275">
        <f t="shared" si="21"/>
        <v>4210221</v>
      </c>
      <c r="G289" s="275" t="s">
        <v>1078</v>
      </c>
      <c r="H289" s="275" t="s">
        <v>1078</v>
      </c>
      <c r="I289" s="276" t="str">
        <f t="shared" ca="1" si="16"/>
        <v>OK</v>
      </c>
      <c r="J289" s="276" t="str">
        <f t="shared" si="22"/>
        <v>OK</v>
      </c>
      <c r="L289" s="275">
        <v>1063127</v>
      </c>
      <c r="M289" s="275" t="s">
        <v>1079</v>
      </c>
      <c r="N289" s="275" t="s">
        <v>1419</v>
      </c>
      <c r="O289" s="275" t="s">
        <v>530</v>
      </c>
      <c r="P289" s="275" t="s">
        <v>1809</v>
      </c>
      <c r="R289" s="275" t="s">
        <v>1419</v>
      </c>
      <c r="S289" s="275" t="s">
        <v>530</v>
      </c>
      <c r="T289" s="275" t="s">
        <v>1809</v>
      </c>
      <c r="W289" s="275" t="s">
        <v>311</v>
      </c>
      <c r="X289" s="275">
        <f t="shared" si="20"/>
        <v>1</v>
      </c>
    </row>
    <row r="290" spans="2:24" ht="21.75" customHeight="1">
      <c r="B290" s="285">
        <v>24</v>
      </c>
      <c r="C290" s="289" t="s">
        <v>237</v>
      </c>
      <c r="D290" s="276">
        <v>424</v>
      </c>
      <c r="E290" s="275" t="s">
        <v>1080</v>
      </c>
      <c r="F290" s="275">
        <f t="shared" si="21"/>
        <v>4210222</v>
      </c>
      <c r="G290" s="275" t="s">
        <v>1081</v>
      </c>
      <c r="H290" s="275" t="s">
        <v>1081</v>
      </c>
      <c r="I290" s="276" t="str">
        <f t="shared" ca="1" si="16"/>
        <v>OK</v>
      </c>
      <c r="J290" s="276" t="str">
        <f t="shared" si="22"/>
        <v>OK</v>
      </c>
      <c r="L290" s="275">
        <v>1059288</v>
      </c>
      <c r="M290" s="275" t="s">
        <v>1868</v>
      </c>
      <c r="N290" s="275" t="s">
        <v>1884</v>
      </c>
      <c r="O290" s="275" t="s">
        <v>530</v>
      </c>
      <c r="P290" s="275" t="s">
        <v>2292</v>
      </c>
      <c r="R290" s="275" t="s">
        <v>1884</v>
      </c>
      <c r="S290" s="275" t="s">
        <v>530</v>
      </c>
      <c r="T290" s="275" t="s">
        <v>2292</v>
      </c>
      <c r="W290" s="275" t="s">
        <v>237</v>
      </c>
      <c r="X290" s="275">
        <f t="shared" si="20"/>
        <v>1</v>
      </c>
    </row>
    <row r="291" spans="2:24" ht="21.75" customHeight="1">
      <c r="B291" s="285">
        <v>25</v>
      </c>
      <c r="C291" s="289" t="s">
        <v>2231</v>
      </c>
      <c r="D291" s="276">
        <v>425</v>
      </c>
      <c r="E291" s="275" t="s">
        <v>1082</v>
      </c>
      <c r="F291" s="275">
        <f t="shared" si="21"/>
        <v>4210237</v>
      </c>
      <c r="G291" s="275" t="s">
        <v>1083</v>
      </c>
      <c r="H291" s="275" t="s">
        <v>1083</v>
      </c>
      <c r="I291" s="276" t="str">
        <f t="shared" ca="1" si="16"/>
        <v>OK</v>
      </c>
      <c r="J291" s="276" t="str">
        <f t="shared" si="22"/>
        <v>OK</v>
      </c>
      <c r="L291" s="275">
        <v>1063362</v>
      </c>
      <c r="M291" s="275" t="s">
        <v>1571</v>
      </c>
      <c r="N291" s="275" t="s">
        <v>1208</v>
      </c>
      <c r="O291" s="275" t="s">
        <v>530</v>
      </c>
      <c r="P291" s="275" t="s">
        <v>1252</v>
      </c>
      <c r="R291" s="275" t="s">
        <v>1208</v>
      </c>
      <c r="S291" s="275" t="s">
        <v>530</v>
      </c>
      <c r="T291" s="275" t="s">
        <v>1252</v>
      </c>
      <c r="W291" s="275" t="s">
        <v>205</v>
      </c>
      <c r="X291" s="275">
        <f t="shared" si="20"/>
        <v>1</v>
      </c>
    </row>
    <row r="292" spans="2:24" ht="21.75" customHeight="1">
      <c r="B292" s="285">
        <v>26</v>
      </c>
      <c r="C292" s="289" t="s">
        <v>2232</v>
      </c>
      <c r="D292" s="276">
        <v>426</v>
      </c>
      <c r="E292" s="275" t="s">
        <v>1084</v>
      </c>
      <c r="F292" s="275">
        <f t="shared" si="21"/>
        <v>4210258</v>
      </c>
      <c r="G292" s="275" t="s">
        <v>1085</v>
      </c>
      <c r="H292" s="275" t="s">
        <v>1085</v>
      </c>
      <c r="I292" s="276" t="str">
        <f t="shared" ca="1" si="16"/>
        <v>OK</v>
      </c>
      <c r="J292" s="276" t="str">
        <f t="shared" si="22"/>
        <v>OK</v>
      </c>
      <c r="L292" s="275">
        <v>1064013</v>
      </c>
      <c r="M292" s="275" t="s">
        <v>1530</v>
      </c>
      <c r="N292" s="275" t="s">
        <v>1235</v>
      </c>
      <c r="O292" s="275" t="s">
        <v>530</v>
      </c>
      <c r="P292" s="275" t="s">
        <v>718</v>
      </c>
      <c r="R292" s="275" t="s">
        <v>1235</v>
      </c>
      <c r="S292" s="275" t="s">
        <v>530</v>
      </c>
      <c r="T292" s="275" t="s">
        <v>718</v>
      </c>
      <c r="W292" s="275" t="s">
        <v>1791</v>
      </c>
      <c r="X292" s="275">
        <f t="shared" si="20"/>
        <v>1</v>
      </c>
    </row>
    <row r="293" spans="2:24" ht="21.75" customHeight="1">
      <c r="B293" s="285">
        <v>27</v>
      </c>
      <c r="C293" s="289" t="s">
        <v>2233</v>
      </c>
      <c r="D293" s="276">
        <v>427</v>
      </c>
      <c r="E293" s="275" t="s">
        <v>1086</v>
      </c>
      <c r="F293" s="275">
        <f t="shared" si="21"/>
        <v>4210260</v>
      </c>
      <c r="G293" s="275" t="s">
        <v>1087</v>
      </c>
      <c r="H293" s="275" t="s">
        <v>1087</v>
      </c>
      <c r="I293" s="276" t="str">
        <f t="shared" ca="1" si="16"/>
        <v>OK</v>
      </c>
      <c r="J293" s="276" t="str">
        <f t="shared" si="22"/>
        <v>OK</v>
      </c>
      <c r="L293" s="275">
        <v>1063852</v>
      </c>
      <c r="M293" s="275" t="s">
        <v>1569</v>
      </c>
      <c r="N293" s="275" t="s">
        <v>1207</v>
      </c>
      <c r="O293" s="275" t="s">
        <v>530</v>
      </c>
      <c r="P293" s="275" t="s">
        <v>1088</v>
      </c>
      <c r="R293" s="275" t="s">
        <v>1207</v>
      </c>
      <c r="S293" s="275" t="s">
        <v>530</v>
      </c>
      <c r="T293" s="275" t="s">
        <v>1088</v>
      </c>
      <c r="W293" s="275" t="s">
        <v>1792</v>
      </c>
      <c r="X293" s="275">
        <f t="shared" si="20"/>
        <v>1</v>
      </c>
    </row>
    <row r="294" spans="2:24" ht="21.75" customHeight="1">
      <c r="B294" s="285">
        <v>28</v>
      </c>
      <c r="C294" s="289" t="s">
        <v>2234</v>
      </c>
      <c r="D294" s="276">
        <v>428</v>
      </c>
      <c r="E294" s="275" t="s">
        <v>1089</v>
      </c>
      <c r="F294" s="275">
        <f t="shared" si="21"/>
        <v>4210261</v>
      </c>
      <c r="G294" s="275" t="s">
        <v>1090</v>
      </c>
      <c r="H294" s="275" t="s">
        <v>1090</v>
      </c>
      <c r="I294" s="276" t="str">
        <f t="shared" ca="1" si="16"/>
        <v>OK</v>
      </c>
      <c r="J294" s="276" t="str">
        <f t="shared" si="22"/>
        <v>OK</v>
      </c>
      <c r="L294" s="275">
        <v>1031259</v>
      </c>
      <c r="M294" s="275" t="s">
        <v>494</v>
      </c>
      <c r="N294" s="275" t="s">
        <v>1091</v>
      </c>
      <c r="O294" s="275" t="s">
        <v>400</v>
      </c>
      <c r="P294" s="275" t="s">
        <v>495</v>
      </c>
      <c r="R294" s="275" t="s">
        <v>1091</v>
      </c>
      <c r="S294" s="275" t="s">
        <v>400</v>
      </c>
      <c r="T294" s="275" t="s">
        <v>495</v>
      </c>
      <c r="W294" s="275" t="s">
        <v>222</v>
      </c>
      <c r="X294" s="275">
        <f t="shared" si="20"/>
        <v>1</v>
      </c>
    </row>
    <row r="295" spans="2:24" ht="21.75" customHeight="1">
      <c r="B295" s="285">
        <v>29</v>
      </c>
      <c r="C295" s="297" t="s">
        <v>2235</v>
      </c>
      <c r="D295" s="276">
        <v>429</v>
      </c>
      <c r="E295" s="275" t="s">
        <v>1094</v>
      </c>
      <c r="F295" s="275">
        <f t="shared" si="21"/>
        <v>4210329</v>
      </c>
      <c r="G295" s="275" t="s">
        <v>1095</v>
      </c>
      <c r="H295" s="275" t="s">
        <v>1095</v>
      </c>
      <c r="I295" s="276" t="str">
        <f t="shared" ca="1" si="16"/>
        <v>OK</v>
      </c>
      <c r="J295" s="276" t="str">
        <f t="shared" si="22"/>
        <v>OK</v>
      </c>
      <c r="L295" s="275">
        <v>1066666</v>
      </c>
      <c r="M295" s="275" t="s">
        <v>1096</v>
      </c>
      <c r="N295" s="275" t="s">
        <v>1097</v>
      </c>
      <c r="O295" s="275" t="s">
        <v>400</v>
      </c>
      <c r="P295" s="275" t="s">
        <v>1572</v>
      </c>
      <c r="R295" s="275" t="s">
        <v>1097</v>
      </c>
      <c r="S295" s="275" t="s">
        <v>400</v>
      </c>
      <c r="T295" s="275" t="s">
        <v>1572</v>
      </c>
      <c r="W295" s="275" t="s">
        <v>326</v>
      </c>
      <c r="X295" s="275">
        <f t="shared" si="20"/>
        <v>1</v>
      </c>
    </row>
    <row r="296" spans="2:24" ht="21.75" customHeight="1">
      <c r="B296" s="285">
        <v>30</v>
      </c>
      <c r="C296" s="297" t="s">
        <v>2236</v>
      </c>
      <c r="D296" s="276">
        <v>430</v>
      </c>
      <c r="E296" s="275" t="s">
        <v>1098</v>
      </c>
      <c r="F296" s="275">
        <f t="shared" si="21"/>
        <v>4210330</v>
      </c>
      <c r="G296" s="275" t="s">
        <v>1099</v>
      </c>
      <c r="H296" s="275" t="s">
        <v>1099</v>
      </c>
      <c r="I296" s="276" t="str">
        <f t="shared" ca="1" si="16"/>
        <v>OK</v>
      </c>
      <c r="J296" s="276" t="str">
        <f t="shared" si="22"/>
        <v>OK</v>
      </c>
      <c r="L296" s="275">
        <v>1063127</v>
      </c>
      <c r="M296" s="275" t="s">
        <v>1079</v>
      </c>
      <c r="N296" s="275" t="s">
        <v>1419</v>
      </c>
      <c r="O296" s="275" t="s">
        <v>530</v>
      </c>
      <c r="P296" s="275" t="s">
        <v>1809</v>
      </c>
      <c r="R296" s="275" t="s">
        <v>1419</v>
      </c>
      <c r="S296" s="275" t="s">
        <v>530</v>
      </c>
      <c r="T296" s="275" t="s">
        <v>1809</v>
      </c>
      <c r="W296" s="275" t="s">
        <v>332</v>
      </c>
      <c r="X296" s="275">
        <f t="shared" si="20"/>
        <v>1</v>
      </c>
    </row>
    <row r="297" spans="2:24" ht="21.75" customHeight="1">
      <c r="B297" s="285">
        <v>31</v>
      </c>
      <c r="C297" s="297" t="s">
        <v>2237</v>
      </c>
      <c r="D297" s="276">
        <v>431</v>
      </c>
      <c r="E297" s="275" t="s">
        <v>1100</v>
      </c>
      <c r="F297" s="275">
        <f t="shared" si="21"/>
        <v>4210331</v>
      </c>
      <c r="G297" s="275" t="s">
        <v>1101</v>
      </c>
      <c r="H297" s="275" t="s">
        <v>1101</v>
      </c>
      <c r="I297" s="276" t="str">
        <f t="shared" ca="1" si="16"/>
        <v>OK</v>
      </c>
      <c r="J297" s="276" t="str">
        <f t="shared" si="22"/>
        <v>OK</v>
      </c>
      <c r="L297" s="275">
        <v>1063852</v>
      </c>
      <c r="M297" s="275" t="s">
        <v>1569</v>
      </c>
      <c r="N297" s="275" t="s">
        <v>1207</v>
      </c>
      <c r="O297" s="275" t="s">
        <v>530</v>
      </c>
      <c r="P297" s="275" t="s">
        <v>1088</v>
      </c>
      <c r="R297" s="275" t="s">
        <v>1207</v>
      </c>
      <c r="S297" s="275" t="s">
        <v>530</v>
      </c>
      <c r="T297" s="275" t="s">
        <v>1088</v>
      </c>
      <c r="W297" s="275" t="s">
        <v>339</v>
      </c>
      <c r="X297" s="275">
        <f t="shared" si="20"/>
        <v>1</v>
      </c>
    </row>
    <row r="298" spans="2:24" ht="21.75" customHeight="1">
      <c r="B298" s="285">
        <v>32</v>
      </c>
      <c r="C298" s="297" t="s">
        <v>2238</v>
      </c>
      <c r="D298" s="276">
        <v>432</v>
      </c>
      <c r="E298" s="275" t="s">
        <v>1102</v>
      </c>
      <c r="F298" s="275">
        <f t="shared" si="21"/>
        <v>4210338</v>
      </c>
      <c r="G298" s="275" t="s">
        <v>1103</v>
      </c>
      <c r="H298" s="275" t="s">
        <v>1103</v>
      </c>
      <c r="I298" s="276" t="str">
        <f t="shared" ca="1" si="16"/>
        <v>OK</v>
      </c>
      <c r="J298" s="276" t="str">
        <f t="shared" si="22"/>
        <v>OK</v>
      </c>
      <c r="L298" s="275">
        <v>1066335</v>
      </c>
      <c r="M298" s="275" t="s">
        <v>1800</v>
      </c>
      <c r="N298" s="275" t="s">
        <v>1104</v>
      </c>
      <c r="O298" s="275" t="s">
        <v>530</v>
      </c>
      <c r="P298" s="275" t="s">
        <v>1105</v>
      </c>
      <c r="R298" s="275" t="s">
        <v>1104</v>
      </c>
      <c r="S298" s="275" t="s">
        <v>530</v>
      </c>
      <c r="T298" s="275" t="s">
        <v>1105</v>
      </c>
      <c r="W298" s="275" t="s">
        <v>260</v>
      </c>
      <c r="X298" s="275">
        <f t="shared" si="20"/>
        <v>1</v>
      </c>
    </row>
    <row r="299" spans="2:24" ht="21.75" customHeight="1">
      <c r="B299" s="285">
        <v>33</v>
      </c>
      <c r="C299" s="297" t="s">
        <v>2239</v>
      </c>
      <c r="D299" s="276">
        <v>433</v>
      </c>
      <c r="E299" s="275" t="s">
        <v>1106</v>
      </c>
      <c r="F299" s="275">
        <f t="shared" si="21"/>
        <v>4210339</v>
      </c>
      <c r="G299" s="275" t="s">
        <v>1107</v>
      </c>
      <c r="H299" s="275" t="s">
        <v>1107</v>
      </c>
      <c r="I299" s="276" t="str">
        <f t="shared" ca="1" si="16"/>
        <v>OK</v>
      </c>
      <c r="J299" s="276" t="str">
        <f t="shared" si="22"/>
        <v>OK</v>
      </c>
      <c r="L299" s="275">
        <v>1066464</v>
      </c>
      <c r="M299" s="275" t="s">
        <v>1541</v>
      </c>
      <c r="N299" s="275" t="s">
        <v>1740</v>
      </c>
      <c r="O299" s="275" t="s">
        <v>530</v>
      </c>
      <c r="P299" s="275" t="s">
        <v>1253</v>
      </c>
      <c r="R299" s="275" t="s">
        <v>1740</v>
      </c>
      <c r="S299" s="275" t="s">
        <v>530</v>
      </c>
      <c r="T299" s="275" t="s">
        <v>1253</v>
      </c>
      <c r="W299" s="275" t="s">
        <v>271</v>
      </c>
      <c r="X299" s="275">
        <f t="shared" si="20"/>
        <v>1</v>
      </c>
    </row>
    <row r="300" spans="2:24" ht="21.75" customHeight="1">
      <c r="B300" s="285">
        <v>34</v>
      </c>
      <c r="C300" s="297" t="s">
        <v>2240</v>
      </c>
      <c r="D300" s="276">
        <v>434</v>
      </c>
      <c r="E300" s="275" t="s">
        <v>1108</v>
      </c>
      <c r="F300" s="275">
        <f t="shared" si="21"/>
        <v>4210340</v>
      </c>
      <c r="G300" s="275" t="s">
        <v>1109</v>
      </c>
      <c r="H300" s="275" t="s">
        <v>1109</v>
      </c>
      <c r="I300" s="276" t="str">
        <f t="shared" ref="I300:I348" ca="1" si="23">IF(COUNTIF($G$5:$G$352,G300)=1,"OK","重複あり！")</f>
        <v>OK</v>
      </c>
      <c r="J300" s="276" t="str">
        <f t="shared" si="22"/>
        <v>OK</v>
      </c>
      <c r="L300" s="275">
        <v>1066218</v>
      </c>
      <c r="M300" s="275" t="s">
        <v>1940</v>
      </c>
      <c r="N300" s="275" t="s">
        <v>1240</v>
      </c>
      <c r="O300" s="275" t="s">
        <v>530</v>
      </c>
      <c r="P300" s="275" t="s">
        <v>1110</v>
      </c>
      <c r="R300" s="275" t="s">
        <v>1240</v>
      </c>
      <c r="S300" s="275" t="s">
        <v>530</v>
      </c>
      <c r="T300" s="275" t="s">
        <v>1110</v>
      </c>
      <c r="W300" s="275" t="s">
        <v>1793</v>
      </c>
      <c r="X300" s="275">
        <f t="shared" si="20"/>
        <v>1</v>
      </c>
    </row>
    <row r="301" spans="2:24" ht="21.75" customHeight="1">
      <c r="B301" s="285">
        <v>35</v>
      </c>
      <c r="C301" s="297" t="s">
        <v>2241</v>
      </c>
      <c r="D301" s="276">
        <v>435</v>
      </c>
      <c r="E301" s="275" t="s">
        <v>1111</v>
      </c>
      <c r="F301" s="275">
        <f t="shared" si="21"/>
        <v>4210341</v>
      </c>
      <c r="G301" s="275" t="s">
        <v>1112</v>
      </c>
      <c r="H301" s="275" t="s">
        <v>1112</v>
      </c>
      <c r="I301" s="276" t="str">
        <f t="shared" ca="1" si="23"/>
        <v>OK</v>
      </c>
      <c r="J301" s="276" t="str">
        <f t="shared" si="22"/>
        <v>OK</v>
      </c>
      <c r="L301" s="275">
        <v>1063852</v>
      </c>
      <c r="M301" s="275" t="s">
        <v>1569</v>
      </c>
      <c r="N301" s="275" t="s">
        <v>1207</v>
      </c>
      <c r="O301" s="275" t="s">
        <v>530</v>
      </c>
      <c r="P301" s="275" t="s">
        <v>1088</v>
      </c>
      <c r="R301" s="275" t="s">
        <v>1207</v>
      </c>
      <c r="S301" s="275" t="s">
        <v>530</v>
      </c>
      <c r="T301" s="275" t="s">
        <v>1088</v>
      </c>
      <c r="W301" s="275" t="s">
        <v>283</v>
      </c>
      <c r="X301" s="275">
        <f t="shared" si="20"/>
        <v>1</v>
      </c>
    </row>
    <row r="302" spans="2:24" ht="21.75" customHeight="1">
      <c r="B302" s="285">
        <v>36</v>
      </c>
      <c r="C302" s="297" t="s">
        <v>2242</v>
      </c>
      <c r="D302" s="276">
        <v>436</v>
      </c>
      <c r="E302" s="275" t="s">
        <v>1113</v>
      </c>
      <c r="F302" s="275">
        <f t="shared" si="21"/>
        <v>4210342</v>
      </c>
      <c r="G302" s="275" t="s">
        <v>1114</v>
      </c>
      <c r="H302" s="275" t="s">
        <v>1114</v>
      </c>
      <c r="I302" s="276" t="str">
        <f t="shared" ca="1" si="23"/>
        <v>OK</v>
      </c>
      <c r="J302" s="276" t="str">
        <f t="shared" si="22"/>
        <v>OK</v>
      </c>
      <c r="L302" s="275">
        <v>1066753</v>
      </c>
      <c r="M302" s="275" t="s">
        <v>1801</v>
      </c>
      <c r="N302" s="275" t="s">
        <v>2355</v>
      </c>
      <c r="O302" s="275" t="s">
        <v>530</v>
      </c>
      <c r="P302" s="275" t="s">
        <v>1254</v>
      </c>
      <c r="R302" s="275" t="s">
        <v>2355</v>
      </c>
      <c r="S302" s="275" t="s">
        <v>530</v>
      </c>
      <c r="T302" s="275" t="s">
        <v>1254</v>
      </c>
      <c r="U302" s="275" t="s">
        <v>2369</v>
      </c>
      <c r="W302" s="275" t="s">
        <v>288</v>
      </c>
      <c r="X302" s="275">
        <f t="shared" si="20"/>
        <v>1</v>
      </c>
    </row>
    <row r="303" spans="2:24" ht="21.75" customHeight="1">
      <c r="B303" s="285">
        <v>37</v>
      </c>
      <c r="C303" s="297" t="s">
        <v>2243</v>
      </c>
      <c r="D303" s="276">
        <v>437</v>
      </c>
      <c r="E303" s="275" t="s">
        <v>1115</v>
      </c>
      <c r="F303" s="275">
        <f t="shared" si="21"/>
        <v>4210349</v>
      </c>
      <c r="G303" s="275" t="s">
        <v>1116</v>
      </c>
      <c r="H303" s="275" t="s">
        <v>1116</v>
      </c>
      <c r="I303" s="276" t="str">
        <f t="shared" ca="1" si="23"/>
        <v>OK</v>
      </c>
      <c r="J303" s="276" t="str">
        <f t="shared" si="22"/>
        <v>OK</v>
      </c>
      <c r="L303" s="275">
        <v>1066651</v>
      </c>
      <c r="M303" s="275" t="s">
        <v>1802</v>
      </c>
      <c r="N303" s="275" t="s">
        <v>1212</v>
      </c>
      <c r="O303" s="275" t="s">
        <v>400</v>
      </c>
      <c r="P303" s="275" t="s">
        <v>2296</v>
      </c>
      <c r="R303" s="275" t="s">
        <v>1212</v>
      </c>
      <c r="S303" s="275" t="s">
        <v>400</v>
      </c>
      <c r="T303" s="275" t="s">
        <v>2296</v>
      </c>
      <c r="U303" s="275" t="s">
        <v>2371</v>
      </c>
      <c r="W303" s="275" t="s">
        <v>261</v>
      </c>
      <c r="X303" s="275">
        <f t="shared" si="20"/>
        <v>1</v>
      </c>
    </row>
    <row r="304" spans="2:24" ht="21.75" customHeight="1">
      <c r="B304" s="285">
        <v>38</v>
      </c>
      <c r="C304" s="297" t="s">
        <v>2244</v>
      </c>
      <c r="D304" s="276">
        <v>438</v>
      </c>
      <c r="E304" s="275" t="s">
        <v>1120</v>
      </c>
      <c r="F304" s="275">
        <f t="shared" si="21"/>
        <v>4210354</v>
      </c>
      <c r="G304" s="275" t="s">
        <v>1121</v>
      </c>
      <c r="H304" s="275" t="s">
        <v>1121</v>
      </c>
      <c r="I304" s="276" t="str">
        <f t="shared" ca="1" si="23"/>
        <v>OK</v>
      </c>
      <c r="J304" s="276" t="str">
        <f t="shared" si="22"/>
        <v>OK</v>
      </c>
      <c r="L304" s="275">
        <v>1066992</v>
      </c>
      <c r="M304" s="275" t="s">
        <v>1542</v>
      </c>
      <c r="N304" s="275" t="s">
        <v>1256</v>
      </c>
      <c r="O304" s="275" t="s">
        <v>530</v>
      </c>
      <c r="P304" s="275" t="s">
        <v>1257</v>
      </c>
      <c r="R304" s="275" t="s">
        <v>1256</v>
      </c>
      <c r="S304" s="275" t="s">
        <v>530</v>
      </c>
      <c r="T304" s="275" t="s">
        <v>1257</v>
      </c>
      <c r="U304" s="275" t="s">
        <v>2371</v>
      </c>
      <c r="W304" s="275" t="s">
        <v>227</v>
      </c>
      <c r="X304" s="275">
        <f t="shared" si="20"/>
        <v>1</v>
      </c>
    </row>
    <row r="305" spans="2:24" ht="21.75" customHeight="1">
      <c r="B305" s="285">
        <v>39</v>
      </c>
      <c r="C305" s="297" t="s">
        <v>2245</v>
      </c>
      <c r="D305" s="276">
        <v>439</v>
      </c>
      <c r="E305" s="275" t="s">
        <v>1122</v>
      </c>
      <c r="F305" s="275">
        <f t="shared" si="21"/>
        <v>4210393</v>
      </c>
      <c r="G305" s="275" t="s">
        <v>1123</v>
      </c>
      <c r="H305" s="275" t="s">
        <v>1123</v>
      </c>
      <c r="I305" s="276" t="str">
        <f t="shared" ca="1" si="23"/>
        <v>OK</v>
      </c>
      <c r="J305" s="276" t="str">
        <f t="shared" si="22"/>
        <v>OK</v>
      </c>
      <c r="L305" s="275">
        <v>1061839</v>
      </c>
      <c r="M305" s="275" t="s">
        <v>693</v>
      </c>
      <c r="N305" s="275" t="s">
        <v>1258</v>
      </c>
      <c r="O305" s="275" t="s">
        <v>530</v>
      </c>
      <c r="P305" s="275" t="s">
        <v>694</v>
      </c>
      <c r="R305" s="275" t="s">
        <v>1258</v>
      </c>
      <c r="S305" s="275" t="s">
        <v>530</v>
      </c>
      <c r="T305" s="275" t="s">
        <v>694</v>
      </c>
      <c r="W305" s="275" t="s">
        <v>345</v>
      </c>
      <c r="X305" s="275">
        <f t="shared" si="20"/>
        <v>1</v>
      </c>
    </row>
    <row r="306" spans="2:24" ht="21.75" customHeight="1">
      <c r="B306" s="285">
        <v>40</v>
      </c>
      <c r="C306" s="297" t="s">
        <v>2246</v>
      </c>
      <c r="D306" s="276">
        <v>440</v>
      </c>
      <c r="E306" s="275" t="s">
        <v>1124</v>
      </c>
      <c r="F306" s="275">
        <f t="shared" si="21"/>
        <v>4210394</v>
      </c>
      <c r="G306" s="275" t="s">
        <v>1125</v>
      </c>
      <c r="H306" s="275" t="s">
        <v>1125</v>
      </c>
      <c r="I306" s="276" t="str">
        <f t="shared" ca="1" si="23"/>
        <v>OK</v>
      </c>
      <c r="J306" s="276" t="str">
        <f t="shared" si="22"/>
        <v>OK</v>
      </c>
      <c r="L306" s="275">
        <v>1061371</v>
      </c>
      <c r="M306" s="275" t="s">
        <v>1062</v>
      </c>
      <c r="N306" s="275" t="s">
        <v>1244</v>
      </c>
      <c r="O306" s="275" t="s">
        <v>530</v>
      </c>
      <c r="P306" s="275" t="s">
        <v>1126</v>
      </c>
      <c r="R306" s="275" t="s">
        <v>1244</v>
      </c>
      <c r="S306" s="275" t="s">
        <v>530</v>
      </c>
      <c r="T306" s="275" t="s">
        <v>1126</v>
      </c>
      <c r="W306" s="275" t="s">
        <v>300</v>
      </c>
      <c r="X306" s="275">
        <f t="shared" si="20"/>
        <v>1</v>
      </c>
    </row>
    <row r="307" spans="2:24" ht="21.75" customHeight="1">
      <c r="B307" s="285">
        <v>41</v>
      </c>
      <c r="C307" s="297" t="s">
        <v>2247</v>
      </c>
      <c r="D307" s="276">
        <v>441</v>
      </c>
      <c r="E307" s="275" t="s">
        <v>1127</v>
      </c>
      <c r="F307" s="275">
        <f t="shared" si="21"/>
        <v>4210395</v>
      </c>
      <c r="G307" s="275" t="s">
        <v>1128</v>
      </c>
      <c r="H307" s="275" t="s">
        <v>1128</v>
      </c>
      <c r="I307" s="276" t="str">
        <f t="shared" ca="1" si="23"/>
        <v>OK</v>
      </c>
      <c r="J307" s="276" t="str">
        <f t="shared" si="22"/>
        <v>OK</v>
      </c>
      <c r="L307" s="275">
        <v>1059151</v>
      </c>
      <c r="M307" s="275" t="s">
        <v>660</v>
      </c>
      <c r="N307" s="275" t="s">
        <v>661</v>
      </c>
      <c r="O307" s="275" t="s">
        <v>400</v>
      </c>
      <c r="P307" s="275" t="s">
        <v>662</v>
      </c>
      <c r="R307" s="275" t="s">
        <v>661</v>
      </c>
      <c r="S307" s="275" t="s">
        <v>400</v>
      </c>
      <c r="T307" s="275" t="s">
        <v>662</v>
      </c>
      <c r="W307" s="275" t="s">
        <v>305</v>
      </c>
      <c r="X307" s="275">
        <f t="shared" si="20"/>
        <v>1</v>
      </c>
    </row>
    <row r="308" spans="2:24" ht="21.75" customHeight="1">
      <c r="B308" s="285">
        <v>42</v>
      </c>
      <c r="C308" s="297" t="s">
        <v>2248</v>
      </c>
      <c r="D308" s="276">
        <v>442</v>
      </c>
      <c r="E308" s="275" t="s">
        <v>1129</v>
      </c>
      <c r="F308" s="275">
        <f t="shared" si="21"/>
        <v>4210396</v>
      </c>
      <c r="G308" s="275" t="s">
        <v>1130</v>
      </c>
      <c r="H308" s="275" t="s">
        <v>1130</v>
      </c>
      <c r="I308" s="276" t="str">
        <f t="shared" ca="1" si="23"/>
        <v>OK</v>
      </c>
      <c r="J308" s="276" t="str">
        <f t="shared" si="22"/>
        <v>OK</v>
      </c>
      <c r="L308" s="275">
        <v>1066679</v>
      </c>
      <c r="M308" s="275" t="s">
        <v>1131</v>
      </c>
      <c r="N308" s="275" t="s">
        <v>1259</v>
      </c>
      <c r="O308" s="275" t="s">
        <v>530</v>
      </c>
      <c r="P308" s="275" t="s">
        <v>1148</v>
      </c>
      <c r="R308" s="275" t="s">
        <v>1259</v>
      </c>
      <c r="S308" s="275" t="s">
        <v>530</v>
      </c>
      <c r="T308" s="275" t="s">
        <v>1148</v>
      </c>
      <c r="W308" s="275" t="s">
        <v>313</v>
      </c>
      <c r="X308" s="275">
        <f t="shared" si="20"/>
        <v>1</v>
      </c>
    </row>
    <row r="309" spans="2:24" ht="21.75" customHeight="1">
      <c r="B309" s="285">
        <v>43</v>
      </c>
      <c r="C309" s="297" t="s">
        <v>2249</v>
      </c>
      <c r="D309" s="276">
        <v>443</v>
      </c>
      <c r="E309" s="275" t="s">
        <v>1132</v>
      </c>
      <c r="F309" s="275">
        <f t="shared" si="21"/>
        <v>4210481</v>
      </c>
      <c r="G309" s="275" t="s">
        <v>1133</v>
      </c>
      <c r="H309" s="275" t="s">
        <v>1133</v>
      </c>
      <c r="I309" s="276" t="str">
        <f t="shared" ca="1" si="23"/>
        <v>OK</v>
      </c>
      <c r="J309" s="276" t="str">
        <f t="shared" si="22"/>
        <v>OK</v>
      </c>
      <c r="L309" s="275">
        <v>1069003</v>
      </c>
      <c r="M309" s="275" t="s">
        <v>786</v>
      </c>
      <c r="N309" s="275" t="s">
        <v>1231</v>
      </c>
      <c r="O309" s="275" t="s">
        <v>400</v>
      </c>
      <c r="P309" s="275" t="s">
        <v>788</v>
      </c>
      <c r="R309" s="275" t="s">
        <v>1231</v>
      </c>
      <c r="S309" s="275" t="s">
        <v>400</v>
      </c>
      <c r="T309" s="275" t="s">
        <v>788</v>
      </c>
      <c r="W309" s="275" t="s">
        <v>1704</v>
      </c>
      <c r="X309" s="275">
        <f t="shared" si="20"/>
        <v>1</v>
      </c>
    </row>
    <row r="310" spans="2:24" ht="24" customHeight="1">
      <c r="B310" s="285">
        <v>44</v>
      </c>
      <c r="C310" s="297" t="s">
        <v>2250</v>
      </c>
      <c r="D310" s="276">
        <v>444</v>
      </c>
      <c r="E310" s="275" t="s">
        <v>1134</v>
      </c>
      <c r="F310" s="275">
        <f t="shared" si="21"/>
        <v>4210483</v>
      </c>
      <c r="G310" s="275" t="s">
        <v>1135</v>
      </c>
      <c r="H310" s="275" t="s">
        <v>1135</v>
      </c>
      <c r="I310" s="276" t="str">
        <f t="shared" ca="1" si="23"/>
        <v>OK</v>
      </c>
      <c r="J310" s="276" t="str">
        <f t="shared" si="22"/>
        <v>OK</v>
      </c>
      <c r="L310" s="275">
        <v>1068718</v>
      </c>
      <c r="M310" s="275" t="s">
        <v>1803</v>
      </c>
      <c r="N310" s="275" t="s">
        <v>1260</v>
      </c>
      <c r="O310" s="275" t="s">
        <v>530</v>
      </c>
      <c r="P310" s="275" t="s">
        <v>1261</v>
      </c>
      <c r="R310" s="275" t="s">
        <v>1260</v>
      </c>
      <c r="S310" s="275" t="s">
        <v>530</v>
      </c>
      <c r="T310" s="275" t="s">
        <v>1261</v>
      </c>
      <c r="W310" s="275" t="s">
        <v>1705</v>
      </c>
      <c r="X310" s="275">
        <f t="shared" si="20"/>
        <v>1</v>
      </c>
    </row>
    <row r="311" spans="2:24" ht="21.75" customHeight="1">
      <c r="B311" s="285">
        <v>45</v>
      </c>
      <c r="C311" s="297" t="s">
        <v>320</v>
      </c>
      <c r="D311" s="276">
        <v>445</v>
      </c>
      <c r="E311" s="275" t="s">
        <v>1137</v>
      </c>
      <c r="F311" s="275">
        <f t="shared" si="21"/>
        <v>4210487</v>
      </c>
      <c r="G311" s="275" t="s">
        <v>1138</v>
      </c>
      <c r="H311" s="275" t="s">
        <v>1138</v>
      </c>
      <c r="I311" s="276" t="str">
        <f t="shared" ca="1" si="23"/>
        <v>OK</v>
      </c>
      <c r="J311" s="276" t="str">
        <f t="shared" si="22"/>
        <v>OK</v>
      </c>
      <c r="L311" s="275">
        <v>1051446</v>
      </c>
      <c r="M311" s="275" t="s">
        <v>1573</v>
      </c>
      <c r="N311" s="275" t="s">
        <v>1263</v>
      </c>
      <c r="O311" s="275" t="s">
        <v>400</v>
      </c>
      <c r="P311" s="275" t="s">
        <v>1264</v>
      </c>
      <c r="R311" s="275" t="s">
        <v>1263</v>
      </c>
      <c r="S311" s="275" t="s">
        <v>400</v>
      </c>
      <c r="T311" s="275" t="s">
        <v>1264</v>
      </c>
      <c r="W311" s="275" t="s">
        <v>320</v>
      </c>
      <c r="X311" s="275">
        <f t="shared" si="20"/>
        <v>1</v>
      </c>
    </row>
    <row r="312" spans="2:24" ht="21.75" customHeight="1">
      <c r="B312" s="285">
        <v>46</v>
      </c>
      <c r="C312" s="297" t="s">
        <v>2251</v>
      </c>
      <c r="D312" s="276">
        <v>446</v>
      </c>
      <c r="E312" s="275" t="s">
        <v>1139</v>
      </c>
      <c r="F312" s="275">
        <f t="shared" si="21"/>
        <v>4210488</v>
      </c>
      <c r="G312" s="275" t="s">
        <v>1140</v>
      </c>
      <c r="H312" s="275" t="s">
        <v>1140</v>
      </c>
      <c r="I312" s="276" t="str">
        <f t="shared" ca="1" si="23"/>
        <v>OK</v>
      </c>
      <c r="J312" s="276" t="str">
        <f t="shared" si="22"/>
        <v>OK</v>
      </c>
      <c r="L312" s="275">
        <v>1069202</v>
      </c>
      <c r="M312" s="275" t="s">
        <v>1574</v>
      </c>
      <c r="N312" s="275" t="s">
        <v>1804</v>
      </c>
      <c r="O312" s="275" t="s">
        <v>530</v>
      </c>
      <c r="P312" s="275" t="s">
        <v>1265</v>
      </c>
      <c r="R312" s="275" t="s">
        <v>1804</v>
      </c>
      <c r="S312" s="275" t="s">
        <v>530</v>
      </c>
      <c r="T312" s="275" t="s">
        <v>1265</v>
      </c>
      <c r="W312" s="275" t="s">
        <v>1706</v>
      </c>
      <c r="X312" s="275">
        <f t="shared" si="20"/>
        <v>1</v>
      </c>
    </row>
    <row r="313" spans="2:24" ht="21.75" customHeight="1">
      <c r="B313" s="285">
        <v>47</v>
      </c>
      <c r="C313" s="297" t="s">
        <v>2252</v>
      </c>
      <c r="D313" s="276">
        <v>447</v>
      </c>
      <c r="E313" s="275" t="s">
        <v>1141</v>
      </c>
      <c r="F313" s="275">
        <f t="shared" si="21"/>
        <v>4210489</v>
      </c>
      <c r="G313" s="275" t="s">
        <v>1142</v>
      </c>
      <c r="H313" s="275" t="s">
        <v>1142</v>
      </c>
      <c r="I313" s="276" t="str">
        <f t="shared" ca="1" si="23"/>
        <v>OK</v>
      </c>
      <c r="J313" s="276" t="str">
        <f t="shared" si="22"/>
        <v>OK</v>
      </c>
      <c r="L313" s="275">
        <v>1068987</v>
      </c>
      <c r="M313" s="275" t="s">
        <v>1575</v>
      </c>
      <c r="N313" s="275" t="s">
        <v>1805</v>
      </c>
      <c r="O313" s="275" t="s">
        <v>530</v>
      </c>
      <c r="P313" s="275" t="s">
        <v>1266</v>
      </c>
      <c r="R313" s="275" t="s">
        <v>1805</v>
      </c>
      <c r="S313" s="275" t="s">
        <v>530</v>
      </c>
      <c r="T313" s="275" t="s">
        <v>1266</v>
      </c>
      <c r="W313" s="275" t="s">
        <v>1707</v>
      </c>
      <c r="X313" s="275">
        <f t="shared" si="20"/>
        <v>1</v>
      </c>
    </row>
    <row r="314" spans="2:24" ht="21.75" customHeight="1">
      <c r="B314" s="285">
        <v>48</v>
      </c>
      <c r="C314" s="297" t="s">
        <v>1986</v>
      </c>
      <c r="D314" s="276">
        <v>448</v>
      </c>
      <c r="E314" s="275" t="s">
        <v>1144</v>
      </c>
      <c r="F314" s="275">
        <f t="shared" si="21"/>
        <v>4210536</v>
      </c>
      <c r="G314" s="275" t="s">
        <v>1145</v>
      </c>
      <c r="H314" s="275" t="s">
        <v>1145</v>
      </c>
      <c r="I314" s="276" t="str">
        <f t="shared" ca="1" si="23"/>
        <v>OK</v>
      </c>
      <c r="J314" s="276" t="str">
        <f t="shared" si="22"/>
        <v>OK</v>
      </c>
      <c r="L314" s="275">
        <v>1069108</v>
      </c>
      <c r="M314" s="275" t="s">
        <v>1581</v>
      </c>
      <c r="N314" s="275" t="s">
        <v>1268</v>
      </c>
      <c r="O314" s="275" t="s">
        <v>530</v>
      </c>
      <c r="P314" s="275" t="s">
        <v>1576</v>
      </c>
      <c r="R314" s="275" t="s">
        <v>1268</v>
      </c>
      <c r="S314" s="275" t="s">
        <v>530</v>
      </c>
      <c r="T314" s="275" t="s">
        <v>1576</v>
      </c>
      <c r="W314" s="275" t="s">
        <v>1794</v>
      </c>
      <c r="X314" s="275">
        <f t="shared" si="20"/>
        <v>1</v>
      </c>
    </row>
    <row r="315" spans="2:24" ht="21.75" customHeight="1">
      <c r="B315" s="285">
        <v>49</v>
      </c>
      <c r="C315" s="297" t="s">
        <v>2253</v>
      </c>
      <c r="D315" s="276">
        <v>449</v>
      </c>
      <c r="E315" s="275" t="s">
        <v>1146</v>
      </c>
      <c r="F315" s="275">
        <f t="shared" si="21"/>
        <v>4210590</v>
      </c>
      <c r="G315" s="275" t="s">
        <v>1147</v>
      </c>
      <c r="H315" s="275" t="s">
        <v>1147</v>
      </c>
      <c r="I315" s="276" t="str">
        <f t="shared" ca="1" si="23"/>
        <v>OK</v>
      </c>
      <c r="J315" s="276" t="str">
        <f t="shared" si="22"/>
        <v>OK</v>
      </c>
      <c r="L315" s="275">
        <v>1066679</v>
      </c>
      <c r="M315" s="275" t="s">
        <v>1131</v>
      </c>
      <c r="N315" s="275" t="s">
        <v>1269</v>
      </c>
      <c r="O315" s="275" t="s">
        <v>530</v>
      </c>
      <c r="P315" s="275" t="s">
        <v>1148</v>
      </c>
      <c r="R315" s="275" t="s">
        <v>1269</v>
      </c>
      <c r="S315" s="275" t="s">
        <v>530</v>
      </c>
      <c r="T315" s="275" t="s">
        <v>1148</v>
      </c>
      <c r="W315" s="275" t="s">
        <v>1708</v>
      </c>
      <c r="X315" s="275">
        <f t="shared" si="20"/>
        <v>1</v>
      </c>
    </row>
    <row r="316" spans="2:24" ht="21.75" customHeight="1">
      <c r="B316" s="285">
        <v>50</v>
      </c>
      <c r="C316" s="297" t="s">
        <v>2254</v>
      </c>
      <c r="D316" s="276">
        <v>450</v>
      </c>
      <c r="E316" s="275" t="s">
        <v>1149</v>
      </c>
      <c r="F316" s="275">
        <f t="shared" si="21"/>
        <v>4210596</v>
      </c>
      <c r="G316" s="275" t="s">
        <v>1150</v>
      </c>
      <c r="H316" s="275" t="s">
        <v>1150</v>
      </c>
      <c r="I316" s="276" t="str">
        <f t="shared" ca="1" si="23"/>
        <v>OK</v>
      </c>
      <c r="J316" s="276" t="str">
        <f t="shared" si="22"/>
        <v>OK</v>
      </c>
      <c r="L316" s="275">
        <v>1071476</v>
      </c>
      <c r="M316" s="275" t="s">
        <v>1151</v>
      </c>
      <c r="N316" s="275" t="s">
        <v>1152</v>
      </c>
      <c r="O316" s="275" t="s">
        <v>530</v>
      </c>
      <c r="P316" s="275" t="s">
        <v>1153</v>
      </c>
      <c r="R316" s="275" t="s">
        <v>1152</v>
      </c>
      <c r="S316" s="275" t="s">
        <v>530</v>
      </c>
      <c r="T316" s="275" t="s">
        <v>1153</v>
      </c>
      <c r="W316" s="275" t="s">
        <v>1709</v>
      </c>
      <c r="X316" s="275">
        <f t="shared" si="20"/>
        <v>1</v>
      </c>
    </row>
    <row r="317" spans="2:24" ht="21.75" customHeight="1">
      <c r="B317" s="285">
        <v>51</v>
      </c>
      <c r="C317" s="297" t="s">
        <v>2255</v>
      </c>
      <c r="D317" s="276">
        <v>451</v>
      </c>
      <c r="E317" s="275" t="s">
        <v>1154</v>
      </c>
      <c r="F317" s="275">
        <f t="shared" si="21"/>
        <v>4210597</v>
      </c>
      <c r="G317" s="275" t="s">
        <v>1155</v>
      </c>
      <c r="H317" s="275" t="s">
        <v>1155</v>
      </c>
      <c r="I317" s="276" t="str">
        <f t="shared" ca="1" si="23"/>
        <v>OK</v>
      </c>
      <c r="J317" s="276" t="str">
        <f t="shared" si="22"/>
        <v>OK</v>
      </c>
      <c r="L317" s="275">
        <v>1071406</v>
      </c>
      <c r="M317" s="275" t="s">
        <v>438</v>
      </c>
      <c r="N317" s="275" t="s">
        <v>1156</v>
      </c>
      <c r="O317" s="275" t="s">
        <v>400</v>
      </c>
      <c r="P317" s="275" t="s">
        <v>439</v>
      </c>
      <c r="R317" s="275" t="s">
        <v>1156</v>
      </c>
      <c r="S317" s="275" t="s">
        <v>400</v>
      </c>
      <c r="T317" s="275" t="s">
        <v>439</v>
      </c>
      <c r="W317" s="275" t="s">
        <v>266</v>
      </c>
      <c r="X317" s="275">
        <f t="shared" si="20"/>
        <v>1</v>
      </c>
    </row>
    <row r="318" spans="2:24" ht="21.75" customHeight="1">
      <c r="B318" s="285">
        <v>52</v>
      </c>
      <c r="C318" s="286" t="s">
        <v>2256</v>
      </c>
      <c r="D318" s="276">
        <v>452</v>
      </c>
      <c r="E318" s="280">
        <v>4220005</v>
      </c>
      <c r="F318" s="275">
        <f t="shared" si="21"/>
        <v>4220005</v>
      </c>
      <c r="G318" s="275" t="s">
        <v>2257</v>
      </c>
      <c r="H318" s="275" t="s">
        <v>2257</v>
      </c>
      <c r="I318" s="276" t="str">
        <f t="shared" ca="1" si="23"/>
        <v>OK</v>
      </c>
      <c r="J318" s="276" t="str">
        <f t="shared" si="22"/>
        <v>OK</v>
      </c>
      <c r="L318" s="275">
        <v>1080139</v>
      </c>
      <c r="M318" s="275" t="s">
        <v>1880</v>
      </c>
      <c r="N318" s="275" t="s">
        <v>2013</v>
      </c>
      <c r="O318" s="275" t="s">
        <v>400</v>
      </c>
      <c r="P318" s="275" t="s">
        <v>1745</v>
      </c>
      <c r="R318" s="275" t="s">
        <v>2013</v>
      </c>
      <c r="S318" s="275" t="s">
        <v>400</v>
      </c>
      <c r="T318" s="275" t="s">
        <v>1745</v>
      </c>
      <c r="U318" s="275" t="s">
        <v>2371</v>
      </c>
      <c r="W318" s="275" t="s">
        <v>2052</v>
      </c>
      <c r="X318" s="275">
        <f t="shared" si="20"/>
        <v>1</v>
      </c>
    </row>
    <row r="319" spans="2:24" ht="21.75" customHeight="1">
      <c r="B319" s="285">
        <v>53</v>
      </c>
      <c r="C319" s="297" t="s">
        <v>1314</v>
      </c>
      <c r="D319" s="276">
        <v>453</v>
      </c>
      <c r="E319" s="280">
        <v>4220001</v>
      </c>
      <c r="F319" s="275">
        <f t="shared" si="21"/>
        <v>4220001</v>
      </c>
      <c r="G319" s="275" t="s">
        <v>1344</v>
      </c>
      <c r="H319" s="275" t="s">
        <v>1344</v>
      </c>
      <c r="I319" s="276" t="str">
        <f t="shared" ca="1" si="23"/>
        <v>OK</v>
      </c>
      <c r="J319" s="276" t="str">
        <f t="shared" si="22"/>
        <v>OK</v>
      </c>
      <c r="L319" s="275">
        <v>1063127</v>
      </c>
      <c r="M319" s="275" t="s">
        <v>1079</v>
      </c>
      <c r="N319" s="275" t="s">
        <v>1419</v>
      </c>
      <c r="O319" s="275" t="s">
        <v>530</v>
      </c>
      <c r="P319" s="275" t="s">
        <v>1809</v>
      </c>
      <c r="R319" s="275" t="s">
        <v>1419</v>
      </c>
      <c r="S319" s="275" t="s">
        <v>530</v>
      </c>
      <c r="T319" s="275" t="s">
        <v>1809</v>
      </c>
      <c r="W319" s="275" t="s">
        <v>1314</v>
      </c>
      <c r="X319" s="275">
        <f t="shared" si="20"/>
        <v>1</v>
      </c>
    </row>
    <row r="320" spans="2:24" ht="21.75" customHeight="1">
      <c r="B320" s="285">
        <v>54</v>
      </c>
      <c r="C320" s="297" t="s">
        <v>1676</v>
      </c>
      <c r="D320" s="276">
        <v>454</v>
      </c>
      <c r="E320" s="280">
        <v>4220002</v>
      </c>
      <c r="F320" s="275">
        <f t="shared" si="21"/>
        <v>4220002</v>
      </c>
      <c r="G320" s="275" t="s">
        <v>1710</v>
      </c>
      <c r="H320" s="275" t="s">
        <v>1710</v>
      </c>
      <c r="I320" s="276" t="str">
        <f t="shared" ca="1" si="23"/>
        <v>OK</v>
      </c>
      <c r="J320" s="276" t="str">
        <f t="shared" si="22"/>
        <v>OK</v>
      </c>
      <c r="L320" s="275">
        <v>1078366</v>
      </c>
      <c r="M320" s="275" t="s">
        <v>1527</v>
      </c>
      <c r="N320" s="275" t="s">
        <v>1806</v>
      </c>
      <c r="O320" s="275" t="s">
        <v>530</v>
      </c>
      <c r="P320" s="275" t="s">
        <v>686</v>
      </c>
      <c r="R320" s="275" t="s">
        <v>1806</v>
      </c>
      <c r="S320" s="275" t="s">
        <v>530</v>
      </c>
      <c r="T320" s="275" t="s">
        <v>686</v>
      </c>
      <c r="W320" s="275" t="s">
        <v>1795</v>
      </c>
      <c r="X320" s="275">
        <f t="shared" si="20"/>
        <v>1</v>
      </c>
    </row>
    <row r="321" spans="1:24" ht="21.75" customHeight="1">
      <c r="B321" s="285">
        <v>55</v>
      </c>
      <c r="C321" s="297" t="s">
        <v>1671</v>
      </c>
      <c r="D321" s="276">
        <v>455</v>
      </c>
      <c r="E321" s="280">
        <v>4220003</v>
      </c>
      <c r="F321" s="275">
        <f t="shared" si="21"/>
        <v>4220003</v>
      </c>
      <c r="G321" s="275" t="s">
        <v>1711</v>
      </c>
      <c r="H321" s="275" t="s">
        <v>1711</v>
      </c>
      <c r="I321" s="276" t="str">
        <f t="shared" ca="1" si="23"/>
        <v>OK</v>
      </c>
      <c r="J321" s="276" t="str">
        <f t="shared" si="22"/>
        <v>OK</v>
      </c>
      <c r="L321" s="275">
        <v>1063669</v>
      </c>
      <c r="M321" s="275" t="s">
        <v>1531</v>
      </c>
      <c r="N321" s="275" t="s">
        <v>1807</v>
      </c>
      <c r="O321" s="275" t="s">
        <v>530</v>
      </c>
      <c r="P321" s="275" t="s">
        <v>726</v>
      </c>
      <c r="R321" s="275" t="s">
        <v>1807</v>
      </c>
      <c r="S321" s="275" t="s">
        <v>530</v>
      </c>
      <c r="T321" s="275" t="s">
        <v>726</v>
      </c>
      <c r="W321" s="275" t="s">
        <v>1796</v>
      </c>
      <c r="X321" s="275">
        <f t="shared" si="20"/>
        <v>1</v>
      </c>
    </row>
    <row r="322" spans="1:24" ht="21.75" customHeight="1">
      <c r="B322" s="285">
        <v>56</v>
      </c>
      <c r="C322" s="297" t="s">
        <v>1672</v>
      </c>
      <c r="D322" s="276">
        <v>456</v>
      </c>
      <c r="E322" s="280">
        <v>4220004</v>
      </c>
      <c r="F322" s="275">
        <f t="shared" si="21"/>
        <v>4220004</v>
      </c>
      <c r="G322" s="275" t="s">
        <v>1712</v>
      </c>
      <c r="H322" s="275" t="s">
        <v>1712</v>
      </c>
      <c r="I322" s="276" t="str">
        <f t="shared" ca="1" si="23"/>
        <v>OK</v>
      </c>
      <c r="J322" s="276" t="str">
        <f t="shared" si="22"/>
        <v>OK</v>
      </c>
      <c r="L322" s="275">
        <v>1068987</v>
      </c>
      <c r="M322" s="275" t="s">
        <v>1575</v>
      </c>
      <c r="N322" s="275" t="s">
        <v>1808</v>
      </c>
      <c r="O322" s="275" t="s">
        <v>530</v>
      </c>
      <c r="P322" s="275" t="s">
        <v>1266</v>
      </c>
      <c r="R322" s="275" t="s">
        <v>1808</v>
      </c>
      <c r="S322" s="275" t="s">
        <v>530</v>
      </c>
      <c r="T322" s="275" t="s">
        <v>1266</v>
      </c>
      <c r="W322" s="275" t="s">
        <v>1797</v>
      </c>
      <c r="X322" s="275">
        <f t="shared" si="20"/>
        <v>1</v>
      </c>
    </row>
    <row r="323" spans="1:24" ht="21.75" customHeight="1">
      <c r="A323" s="281" t="s">
        <v>1420</v>
      </c>
      <c r="B323" s="298">
        <v>1</v>
      </c>
      <c r="C323" s="290" t="s">
        <v>155</v>
      </c>
      <c r="D323" s="276">
        <f>B323+500</f>
        <v>501</v>
      </c>
      <c r="E323" s="275" t="s">
        <v>1163</v>
      </c>
      <c r="F323" s="275">
        <f t="shared" si="21"/>
        <v>7210041</v>
      </c>
      <c r="G323" s="275" t="s">
        <v>1164</v>
      </c>
      <c r="H323" s="275" t="s">
        <v>1164</v>
      </c>
      <c r="I323" s="276" t="str">
        <f t="shared" ca="1" si="23"/>
        <v>OK</v>
      </c>
      <c r="J323" s="276" t="str">
        <f t="shared" si="22"/>
        <v>OK</v>
      </c>
      <c r="L323" s="275">
        <v>1060121</v>
      </c>
      <c r="M323" s="275" t="s">
        <v>1944</v>
      </c>
      <c r="N323" s="275" t="s">
        <v>1272</v>
      </c>
      <c r="O323" s="275" t="s">
        <v>1273</v>
      </c>
      <c r="P323" s="275" t="s">
        <v>1953</v>
      </c>
      <c r="R323" s="275" t="s">
        <v>1272</v>
      </c>
      <c r="S323" s="275" t="s">
        <v>1273</v>
      </c>
      <c r="T323" s="275" t="s">
        <v>1953</v>
      </c>
      <c r="W323" s="275" t="s">
        <v>1811</v>
      </c>
      <c r="X323" s="275">
        <f t="shared" si="20"/>
        <v>1</v>
      </c>
    </row>
    <row r="324" spans="1:24" ht="21.75" customHeight="1">
      <c r="B324" s="298">
        <f>B323+1</f>
        <v>2</v>
      </c>
      <c r="C324" s="290" t="s">
        <v>165</v>
      </c>
      <c r="D324" s="276">
        <f t="shared" ref="D324:D340" si="24">B324+500</f>
        <v>502</v>
      </c>
      <c r="E324" s="275" t="s">
        <v>1165</v>
      </c>
      <c r="F324" s="275">
        <f t="shared" si="21"/>
        <v>7210042</v>
      </c>
      <c r="G324" s="275" t="s">
        <v>1166</v>
      </c>
      <c r="H324" s="275" t="s">
        <v>1166</v>
      </c>
      <c r="I324" s="276" t="str">
        <f t="shared" ca="1" si="23"/>
        <v>OK</v>
      </c>
      <c r="J324" s="276" t="str">
        <f t="shared" si="22"/>
        <v>OK</v>
      </c>
      <c r="L324" s="275">
        <v>1060103</v>
      </c>
      <c r="M324" s="275" t="s">
        <v>1914</v>
      </c>
      <c r="N324" s="275" t="s">
        <v>1274</v>
      </c>
      <c r="O324" s="275" t="s">
        <v>400</v>
      </c>
      <c r="P324" s="275" t="s">
        <v>1275</v>
      </c>
      <c r="R324" s="275" t="s">
        <v>1274</v>
      </c>
      <c r="S324" s="275" t="s">
        <v>400</v>
      </c>
      <c r="T324" s="275" t="s">
        <v>1275</v>
      </c>
      <c r="W324" s="275" t="s">
        <v>1812</v>
      </c>
      <c r="X324" s="275">
        <f t="shared" si="20"/>
        <v>1</v>
      </c>
    </row>
    <row r="325" spans="1:24" ht="21.75" customHeight="1">
      <c r="B325" s="298">
        <f t="shared" ref="B325:B340" si="25">B324+1</f>
        <v>3</v>
      </c>
      <c r="C325" s="290" t="s">
        <v>175</v>
      </c>
      <c r="D325" s="276">
        <f t="shared" si="24"/>
        <v>503</v>
      </c>
      <c r="E325" s="275" t="s">
        <v>1167</v>
      </c>
      <c r="F325" s="275">
        <f t="shared" si="21"/>
        <v>7210043</v>
      </c>
      <c r="G325" s="275" t="s">
        <v>1168</v>
      </c>
      <c r="H325" s="275" t="s">
        <v>1168</v>
      </c>
      <c r="I325" s="276" t="str">
        <f t="shared" ca="1" si="23"/>
        <v>OK</v>
      </c>
      <c r="J325" s="276" t="str">
        <f t="shared" si="22"/>
        <v>OK</v>
      </c>
      <c r="L325" s="275">
        <v>1060117</v>
      </c>
      <c r="M325" s="275" t="s">
        <v>1945</v>
      </c>
      <c r="N325" s="275" t="s">
        <v>1169</v>
      </c>
      <c r="O325" s="275" t="s">
        <v>530</v>
      </c>
      <c r="P325" s="275" t="s">
        <v>1276</v>
      </c>
      <c r="R325" s="275" t="s">
        <v>1169</v>
      </c>
      <c r="S325" s="275" t="s">
        <v>530</v>
      </c>
      <c r="T325" s="275" t="s">
        <v>1276</v>
      </c>
      <c r="W325" s="275" t="s">
        <v>1813</v>
      </c>
      <c r="X325" s="275">
        <f t="shared" si="20"/>
        <v>1</v>
      </c>
    </row>
    <row r="326" spans="1:24" ht="21.75" customHeight="1">
      <c r="B326" s="298">
        <f t="shared" si="25"/>
        <v>4</v>
      </c>
      <c r="C326" s="290" t="s">
        <v>202</v>
      </c>
      <c r="D326" s="276">
        <f t="shared" si="24"/>
        <v>504</v>
      </c>
      <c r="E326" s="275" t="s">
        <v>1170</v>
      </c>
      <c r="F326" s="275">
        <f t="shared" si="21"/>
        <v>7210044</v>
      </c>
      <c r="G326" s="275" t="s">
        <v>1171</v>
      </c>
      <c r="H326" s="275" t="s">
        <v>1171</v>
      </c>
      <c r="I326" s="276" t="str">
        <f t="shared" ca="1" si="23"/>
        <v>OK</v>
      </c>
      <c r="J326" s="276" t="str">
        <f t="shared" si="22"/>
        <v>OK</v>
      </c>
      <c r="L326" s="275">
        <v>1060116</v>
      </c>
      <c r="M326" s="275" t="s">
        <v>1946</v>
      </c>
      <c r="N326" s="275" t="s">
        <v>1277</v>
      </c>
      <c r="O326" s="275" t="s">
        <v>400</v>
      </c>
      <c r="P326" s="275" t="s">
        <v>1278</v>
      </c>
      <c r="R326" s="275" t="s">
        <v>1277</v>
      </c>
      <c r="S326" s="275" t="s">
        <v>400</v>
      </c>
      <c r="T326" s="275" t="s">
        <v>1278</v>
      </c>
      <c r="W326" s="275" t="s">
        <v>1814</v>
      </c>
      <c r="X326" s="275">
        <f t="shared" ref="X326:X348" si="26">IF(W326=C326,1,2)</f>
        <v>1</v>
      </c>
    </row>
    <row r="327" spans="1:24" ht="21.75" customHeight="1">
      <c r="B327" s="298">
        <f t="shared" si="25"/>
        <v>5</v>
      </c>
      <c r="C327" s="290" t="s">
        <v>180</v>
      </c>
      <c r="D327" s="276">
        <f t="shared" si="24"/>
        <v>505</v>
      </c>
      <c r="E327" s="275" t="s">
        <v>1172</v>
      </c>
      <c r="F327" s="275">
        <f t="shared" si="21"/>
        <v>7210045</v>
      </c>
      <c r="G327" s="275" t="s">
        <v>1173</v>
      </c>
      <c r="H327" s="275" t="s">
        <v>1173</v>
      </c>
      <c r="I327" s="276" t="str">
        <f t="shared" ca="1" si="23"/>
        <v>OK</v>
      </c>
      <c r="J327" s="276" t="str">
        <f t="shared" si="22"/>
        <v>OK</v>
      </c>
      <c r="L327" s="275">
        <v>1061862</v>
      </c>
      <c r="M327" s="275" t="s">
        <v>1947</v>
      </c>
      <c r="N327" s="275" t="s">
        <v>1279</v>
      </c>
      <c r="O327" s="275" t="s">
        <v>400</v>
      </c>
      <c r="P327" s="275" t="s">
        <v>1280</v>
      </c>
      <c r="R327" s="275" t="s">
        <v>1279</v>
      </c>
      <c r="S327" s="275" t="s">
        <v>400</v>
      </c>
      <c r="T327" s="275" t="s">
        <v>1280</v>
      </c>
      <c r="W327" s="275" t="s">
        <v>1941</v>
      </c>
      <c r="X327" s="275">
        <f t="shared" si="26"/>
        <v>1</v>
      </c>
    </row>
    <row r="328" spans="1:24" ht="21.75" customHeight="1">
      <c r="B328" s="298">
        <f t="shared" si="25"/>
        <v>6</v>
      </c>
      <c r="C328" s="290" t="s">
        <v>2284</v>
      </c>
      <c r="D328" s="276">
        <f t="shared" si="24"/>
        <v>506</v>
      </c>
      <c r="E328" s="275" t="s">
        <v>1174</v>
      </c>
      <c r="F328" s="275">
        <f t="shared" si="21"/>
        <v>7210097</v>
      </c>
      <c r="G328" s="275" t="s">
        <v>1175</v>
      </c>
      <c r="H328" s="275" t="s">
        <v>1175</v>
      </c>
      <c r="I328" s="276" t="str">
        <f t="shared" ca="1" si="23"/>
        <v>OK</v>
      </c>
      <c r="J328" s="276" t="str">
        <f t="shared" si="22"/>
        <v>OK</v>
      </c>
      <c r="L328" s="275">
        <v>1061019</v>
      </c>
      <c r="M328" s="275" t="s">
        <v>1948</v>
      </c>
      <c r="N328" s="275" t="s">
        <v>1281</v>
      </c>
      <c r="O328" s="275" t="s">
        <v>535</v>
      </c>
      <c r="P328" s="275" t="s">
        <v>1954</v>
      </c>
      <c r="R328" s="275" t="s">
        <v>1281</v>
      </c>
      <c r="S328" s="275" t="s">
        <v>535</v>
      </c>
      <c r="T328" s="275" t="s">
        <v>1954</v>
      </c>
      <c r="W328" s="275" t="s">
        <v>2284</v>
      </c>
      <c r="X328" s="275">
        <f t="shared" si="26"/>
        <v>1</v>
      </c>
    </row>
    <row r="329" spans="1:24" ht="21.75" customHeight="1">
      <c r="B329" s="298">
        <f t="shared" si="25"/>
        <v>7</v>
      </c>
      <c r="C329" s="299" t="s">
        <v>186</v>
      </c>
      <c r="D329" s="276">
        <f t="shared" si="24"/>
        <v>507</v>
      </c>
      <c r="E329" s="275" t="s">
        <v>1176</v>
      </c>
      <c r="F329" s="275">
        <f t="shared" si="21"/>
        <v>7210238</v>
      </c>
      <c r="G329" s="275" t="s">
        <v>1177</v>
      </c>
      <c r="H329" s="275" t="s">
        <v>1177</v>
      </c>
      <c r="I329" s="276" t="str">
        <f t="shared" ca="1" si="23"/>
        <v>OK</v>
      </c>
      <c r="J329" s="276" t="str">
        <f t="shared" si="22"/>
        <v>OK</v>
      </c>
      <c r="L329" s="275">
        <v>1064018</v>
      </c>
      <c r="M329" s="275" t="s">
        <v>1817</v>
      </c>
      <c r="N329" s="275" t="s">
        <v>1282</v>
      </c>
      <c r="O329" s="275" t="s">
        <v>530</v>
      </c>
      <c r="P329" s="275" t="s">
        <v>1955</v>
      </c>
      <c r="R329" s="275" t="s">
        <v>1282</v>
      </c>
      <c r="S329" s="275" t="s">
        <v>530</v>
      </c>
      <c r="T329" s="275" t="s">
        <v>1955</v>
      </c>
      <c r="W329" s="275" t="s">
        <v>186</v>
      </c>
      <c r="X329" s="275">
        <f t="shared" si="26"/>
        <v>1</v>
      </c>
    </row>
    <row r="330" spans="1:24" ht="21.75" customHeight="1">
      <c r="B330" s="298">
        <f t="shared" si="25"/>
        <v>8</v>
      </c>
      <c r="C330" s="299" t="s">
        <v>238</v>
      </c>
      <c r="D330" s="276">
        <f t="shared" si="24"/>
        <v>508</v>
      </c>
      <c r="E330" s="280" t="s">
        <v>1178</v>
      </c>
      <c r="F330" s="275">
        <v>7210351</v>
      </c>
      <c r="G330" s="275" t="s">
        <v>1179</v>
      </c>
      <c r="H330" s="275" t="s">
        <v>1179</v>
      </c>
      <c r="I330" s="276" t="str">
        <f t="shared" ca="1" si="23"/>
        <v>OK</v>
      </c>
      <c r="J330" s="276" t="str">
        <f t="shared" si="22"/>
        <v>OK</v>
      </c>
      <c r="L330" s="275">
        <v>1066661</v>
      </c>
      <c r="M330" s="275" t="s">
        <v>1949</v>
      </c>
      <c r="N330" s="275" t="s">
        <v>1180</v>
      </c>
      <c r="O330" s="275" t="s">
        <v>400</v>
      </c>
      <c r="P330" s="275" t="s">
        <v>1458</v>
      </c>
      <c r="R330" s="275" t="s">
        <v>1180</v>
      </c>
      <c r="S330" s="275" t="s">
        <v>400</v>
      </c>
      <c r="T330" s="275" t="s">
        <v>1458</v>
      </c>
      <c r="W330" s="275" t="s">
        <v>238</v>
      </c>
      <c r="X330" s="275">
        <f t="shared" si="26"/>
        <v>1</v>
      </c>
    </row>
    <row r="331" spans="1:24" ht="21.75" customHeight="1">
      <c r="B331" s="298">
        <f t="shared" si="25"/>
        <v>9</v>
      </c>
      <c r="C331" s="299" t="s">
        <v>209</v>
      </c>
      <c r="D331" s="276">
        <f t="shared" si="24"/>
        <v>509</v>
      </c>
      <c r="E331" s="280" t="s">
        <v>1181</v>
      </c>
      <c r="F331" s="275">
        <v>7210399</v>
      </c>
      <c r="G331" s="275" t="s">
        <v>1182</v>
      </c>
      <c r="H331" s="275" t="s">
        <v>1182</v>
      </c>
      <c r="I331" s="276" t="str">
        <f t="shared" ca="1" si="23"/>
        <v>OK</v>
      </c>
      <c r="J331" s="276" t="str">
        <f t="shared" si="22"/>
        <v>OK</v>
      </c>
      <c r="L331" s="275">
        <v>1066668</v>
      </c>
      <c r="M331" s="275" t="s">
        <v>1950</v>
      </c>
      <c r="N331" s="275" t="s">
        <v>2363</v>
      </c>
      <c r="O331" s="275" t="s">
        <v>2361</v>
      </c>
      <c r="P331" s="275" t="s">
        <v>2362</v>
      </c>
      <c r="Q331" s="275" t="s">
        <v>63</v>
      </c>
      <c r="R331" s="275" t="s">
        <v>1818</v>
      </c>
      <c r="S331" s="275" t="s">
        <v>1506</v>
      </c>
      <c r="T331" s="275" t="s">
        <v>1577</v>
      </c>
      <c r="W331" s="275" t="s">
        <v>209</v>
      </c>
      <c r="X331" s="275">
        <f t="shared" si="26"/>
        <v>1</v>
      </c>
    </row>
    <row r="332" spans="1:24" ht="21.75" customHeight="1">
      <c r="B332" s="298">
        <f t="shared" si="25"/>
        <v>10</v>
      </c>
      <c r="C332" s="300" t="s">
        <v>2258</v>
      </c>
      <c r="D332" s="276">
        <f t="shared" si="24"/>
        <v>510</v>
      </c>
      <c r="E332" s="280" t="s">
        <v>1183</v>
      </c>
      <c r="F332" s="275">
        <v>7210602</v>
      </c>
      <c r="G332" s="275" t="s">
        <v>1184</v>
      </c>
      <c r="H332" s="275" t="s">
        <v>1184</v>
      </c>
      <c r="I332" s="276" t="str">
        <f t="shared" ca="1" si="23"/>
        <v>OK</v>
      </c>
      <c r="J332" s="276" t="str">
        <f t="shared" si="22"/>
        <v>OK</v>
      </c>
      <c r="L332" s="275">
        <v>1071405</v>
      </c>
      <c r="M332" s="275" t="s">
        <v>1185</v>
      </c>
      <c r="N332" s="275" t="s">
        <v>1538</v>
      </c>
      <c r="O332" s="275" t="s">
        <v>530</v>
      </c>
      <c r="P332" s="275" t="s">
        <v>2011</v>
      </c>
      <c r="R332" s="275" t="s">
        <v>1538</v>
      </c>
      <c r="S332" s="275" t="s">
        <v>530</v>
      </c>
      <c r="T332" s="275" t="s">
        <v>2011</v>
      </c>
      <c r="W332" s="275" t="s">
        <v>1815</v>
      </c>
      <c r="X332" s="275">
        <f t="shared" si="26"/>
        <v>1</v>
      </c>
    </row>
    <row r="333" spans="1:24" s="276" customFormat="1" ht="23.25" customHeight="1">
      <c r="A333" s="275"/>
      <c r="B333" s="298">
        <f t="shared" si="25"/>
        <v>11</v>
      </c>
      <c r="C333" s="301" t="s">
        <v>1816</v>
      </c>
      <c r="D333" s="276">
        <f t="shared" si="24"/>
        <v>511</v>
      </c>
      <c r="E333" s="280">
        <v>7220002</v>
      </c>
      <c r="F333" s="275">
        <v>7220002</v>
      </c>
      <c r="G333" s="275" t="s">
        <v>1346</v>
      </c>
      <c r="H333" s="275" t="s">
        <v>1346</v>
      </c>
      <c r="I333" s="276" t="str">
        <f t="shared" ca="1" si="23"/>
        <v>OK</v>
      </c>
      <c r="J333" s="276" t="str">
        <f t="shared" si="22"/>
        <v>OK</v>
      </c>
      <c r="K333" s="275"/>
      <c r="L333" s="275">
        <v>1064040</v>
      </c>
      <c r="M333" s="275" t="s">
        <v>749</v>
      </c>
      <c r="N333" s="275" t="s">
        <v>750</v>
      </c>
      <c r="O333" s="275" t="s">
        <v>751</v>
      </c>
      <c r="P333" s="275" t="s">
        <v>752</v>
      </c>
      <c r="Q333" s="275"/>
      <c r="R333" s="275" t="s">
        <v>750</v>
      </c>
      <c r="S333" s="275" t="s">
        <v>751</v>
      </c>
      <c r="T333" s="275" t="s">
        <v>752</v>
      </c>
      <c r="W333" s="276" t="s">
        <v>1816</v>
      </c>
      <c r="X333" s="275">
        <f t="shared" si="26"/>
        <v>1</v>
      </c>
    </row>
    <row r="334" spans="1:24" s="276" customFormat="1">
      <c r="A334" s="275"/>
      <c r="B334" s="298">
        <f t="shared" si="25"/>
        <v>12</v>
      </c>
      <c r="C334" s="301" t="s">
        <v>2259</v>
      </c>
      <c r="D334" s="276">
        <f t="shared" si="24"/>
        <v>512</v>
      </c>
      <c r="E334" s="280">
        <v>7220003</v>
      </c>
      <c r="F334" s="275">
        <v>7220003</v>
      </c>
      <c r="G334" s="275" t="s">
        <v>1504</v>
      </c>
      <c r="H334" s="275" t="s">
        <v>1504</v>
      </c>
      <c r="I334" s="276" t="str">
        <f t="shared" ca="1" si="23"/>
        <v>OK</v>
      </c>
      <c r="J334" s="276" t="str">
        <f t="shared" si="22"/>
        <v>OK</v>
      </c>
      <c r="K334" s="275"/>
      <c r="L334" s="275">
        <v>1076471</v>
      </c>
      <c r="M334" s="275" t="s">
        <v>1578</v>
      </c>
      <c r="N334" s="275" t="s">
        <v>1579</v>
      </c>
      <c r="O334" s="275" t="s">
        <v>400</v>
      </c>
      <c r="P334" s="275" t="s">
        <v>1580</v>
      </c>
      <c r="Q334" s="275"/>
      <c r="R334" s="275" t="s">
        <v>1579</v>
      </c>
      <c r="S334" s="275" t="s">
        <v>400</v>
      </c>
      <c r="T334" s="275" t="s">
        <v>1580</v>
      </c>
      <c r="W334" s="276" t="s">
        <v>1713</v>
      </c>
      <c r="X334" s="275">
        <f t="shared" si="26"/>
        <v>1</v>
      </c>
    </row>
    <row r="335" spans="1:24">
      <c r="B335" s="298">
        <f t="shared" si="25"/>
        <v>13</v>
      </c>
      <c r="C335" s="301" t="s">
        <v>2055</v>
      </c>
      <c r="D335" s="276">
        <f t="shared" si="24"/>
        <v>513</v>
      </c>
      <c r="E335" s="280">
        <v>7220006</v>
      </c>
      <c r="F335" s="275">
        <v>7220006</v>
      </c>
      <c r="G335" s="275" t="s">
        <v>1714</v>
      </c>
      <c r="H335" s="275" t="s">
        <v>1714</v>
      </c>
      <c r="I335" s="276" t="str">
        <f t="shared" ca="1" si="23"/>
        <v>OK</v>
      </c>
      <c r="J335" s="276" t="str">
        <f t="shared" si="22"/>
        <v>OK</v>
      </c>
      <c r="L335" s="275">
        <v>1078345</v>
      </c>
      <c r="M335" s="275" t="s">
        <v>1951</v>
      </c>
      <c r="N335" s="275" t="s">
        <v>1819</v>
      </c>
      <c r="O335" s="275" t="s">
        <v>400</v>
      </c>
      <c r="P335" s="275" t="s">
        <v>1820</v>
      </c>
      <c r="R335" s="275" t="s">
        <v>1819</v>
      </c>
      <c r="S335" s="275" t="s">
        <v>400</v>
      </c>
      <c r="T335" s="275" t="s">
        <v>1820</v>
      </c>
      <c r="U335" s="275" t="s">
        <v>2371</v>
      </c>
      <c r="W335" s="275" t="s">
        <v>2054</v>
      </c>
      <c r="X335" s="275">
        <f t="shared" si="26"/>
        <v>1</v>
      </c>
    </row>
    <row r="336" spans="1:24">
      <c r="B336" s="298">
        <f t="shared" si="25"/>
        <v>14</v>
      </c>
      <c r="C336" s="301" t="s">
        <v>2260</v>
      </c>
      <c r="D336" s="276">
        <f t="shared" si="24"/>
        <v>514</v>
      </c>
      <c r="E336" s="280">
        <v>7220007</v>
      </c>
      <c r="F336" s="275">
        <v>7220007</v>
      </c>
      <c r="G336" s="275" t="s">
        <v>1865</v>
      </c>
      <c r="H336" s="275" t="s">
        <v>1865</v>
      </c>
      <c r="I336" s="276" t="str">
        <f t="shared" ca="1" si="23"/>
        <v>OK</v>
      </c>
      <c r="J336" s="276" t="str">
        <f t="shared" si="22"/>
        <v>OK</v>
      </c>
      <c r="L336" s="275">
        <v>1080023</v>
      </c>
      <c r="M336" s="275" t="s">
        <v>2356</v>
      </c>
      <c r="N336" s="275" t="s">
        <v>1952</v>
      </c>
      <c r="O336" s="275" t="s">
        <v>400</v>
      </c>
      <c r="P336" s="275" t="s">
        <v>1956</v>
      </c>
      <c r="R336" s="275" t="s">
        <v>1952</v>
      </c>
      <c r="S336" s="275" t="s">
        <v>400</v>
      </c>
      <c r="T336" s="275" t="s">
        <v>1956</v>
      </c>
      <c r="W336" s="275" t="s">
        <v>1942</v>
      </c>
      <c r="X336" s="275">
        <f t="shared" si="26"/>
        <v>1</v>
      </c>
    </row>
    <row r="337" spans="1:24">
      <c r="B337" s="298">
        <f t="shared" si="25"/>
        <v>15</v>
      </c>
      <c r="C337" s="301" t="s">
        <v>2261</v>
      </c>
      <c r="D337" s="276">
        <f t="shared" si="24"/>
        <v>515</v>
      </c>
      <c r="E337" s="280">
        <v>7220008</v>
      </c>
      <c r="F337" s="275">
        <v>7220008</v>
      </c>
      <c r="G337" s="275" t="s">
        <v>1866</v>
      </c>
      <c r="H337" s="275" t="s">
        <v>1866</v>
      </c>
      <c r="I337" s="276" t="str">
        <f t="shared" ca="1" si="23"/>
        <v>OK</v>
      </c>
      <c r="J337" s="276" t="str">
        <f t="shared" si="22"/>
        <v>OK</v>
      </c>
      <c r="L337" s="275">
        <v>1071622</v>
      </c>
      <c r="M337" s="275" t="s">
        <v>2357</v>
      </c>
      <c r="N337" s="275" t="s">
        <v>1561</v>
      </c>
      <c r="O337" s="275" t="s">
        <v>400</v>
      </c>
      <c r="P337" s="275" t="s">
        <v>1457</v>
      </c>
      <c r="R337" s="275" t="s">
        <v>1561</v>
      </c>
      <c r="S337" s="275" t="s">
        <v>400</v>
      </c>
      <c r="T337" s="275" t="s">
        <v>1457</v>
      </c>
      <c r="W337" s="275" t="s">
        <v>1943</v>
      </c>
      <c r="X337" s="275">
        <f t="shared" si="26"/>
        <v>1</v>
      </c>
    </row>
    <row r="338" spans="1:24">
      <c r="B338" s="298">
        <f t="shared" si="25"/>
        <v>16</v>
      </c>
      <c r="C338" s="301" t="s">
        <v>2263</v>
      </c>
      <c r="D338" s="276">
        <f t="shared" si="24"/>
        <v>516</v>
      </c>
      <c r="E338" s="280">
        <v>7220009</v>
      </c>
      <c r="F338" s="275">
        <v>7220009</v>
      </c>
      <c r="G338" s="275" t="s">
        <v>2264</v>
      </c>
      <c r="H338" s="275" t="s">
        <v>2264</v>
      </c>
      <c r="I338" s="276" t="str">
        <f t="shared" ca="1" si="23"/>
        <v>OK</v>
      </c>
      <c r="J338" s="276" t="str">
        <f t="shared" si="22"/>
        <v>OK</v>
      </c>
      <c r="L338" s="275">
        <v>1080508</v>
      </c>
      <c r="M338" s="275" t="s">
        <v>2358</v>
      </c>
      <c r="N338" s="275" t="s">
        <v>2359</v>
      </c>
      <c r="O338" s="275" t="s">
        <v>530</v>
      </c>
      <c r="P338" s="275" t="s">
        <v>2360</v>
      </c>
      <c r="R338" s="275" t="s">
        <v>2359</v>
      </c>
      <c r="S338" s="275" t="s">
        <v>530</v>
      </c>
      <c r="T338" s="275" t="s">
        <v>2360</v>
      </c>
      <c r="W338" s="275" t="s">
        <v>2262</v>
      </c>
      <c r="X338" s="275">
        <f t="shared" si="26"/>
        <v>1</v>
      </c>
    </row>
    <row r="339" spans="1:24">
      <c r="B339" s="298">
        <f t="shared" si="25"/>
        <v>17</v>
      </c>
      <c r="C339" s="301" t="s">
        <v>2266</v>
      </c>
      <c r="D339" s="276">
        <f t="shared" si="24"/>
        <v>517</v>
      </c>
      <c r="E339" s="280">
        <v>7220010</v>
      </c>
      <c r="F339" s="275">
        <v>7220010</v>
      </c>
      <c r="G339" s="275" t="s">
        <v>2267</v>
      </c>
      <c r="H339" s="275" t="s">
        <v>2267</v>
      </c>
      <c r="I339" s="276" t="str">
        <f t="shared" ca="1" si="23"/>
        <v>OK</v>
      </c>
      <c r="J339" s="276" t="str">
        <f t="shared" si="22"/>
        <v>OK</v>
      </c>
      <c r="L339" s="275">
        <v>1080508</v>
      </c>
      <c r="M339" s="275" t="s">
        <v>2358</v>
      </c>
      <c r="N339" s="275" t="s">
        <v>2359</v>
      </c>
      <c r="O339" s="275" t="s">
        <v>530</v>
      </c>
      <c r="P339" s="275" t="s">
        <v>2360</v>
      </c>
      <c r="R339" s="275" t="s">
        <v>2359</v>
      </c>
      <c r="S339" s="275" t="s">
        <v>530</v>
      </c>
      <c r="T339" s="275" t="s">
        <v>2360</v>
      </c>
      <c r="W339" s="275" t="s">
        <v>2265</v>
      </c>
      <c r="X339" s="275">
        <f t="shared" si="26"/>
        <v>1</v>
      </c>
    </row>
    <row r="340" spans="1:24">
      <c r="B340" s="298">
        <f t="shared" si="25"/>
        <v>18</v>
      </c>
      <c r="C340" s="301" t="s">
        <v>2269</v>
      </c>
      <c r="D340" s="276">
        <f t="shared" si="24"/>
        <v>518</v>
      </c>
      <c r="E340" s="280">
        <v>7220011</v>
      </c>
      <c r="F340" s="275">
        <v>7220011</v>
      </c>
      <c r="G340" s="275" t="s">
        <v>2270</v>
      </c>
      <c r="H340" s="275" t="s">
        <v>2270</v>
      </c>
      <c r="I340" s="276" t="str">
        <f t="shared" ca="1" si="23"/>
        <v>OK</v>
      </c>
      <c r="J340" s="276" t="str">
        <f t="shared" si="22"/>
        <v>OK</v>
      </c>
      <c r="L340" s="275">
        <v>1080508</v>
      </c>
      <c r="M340" s="275" t="s">
        <v>2358</v>
      </c>
      <c r="N340" s="275" t="s">
        <v>2359</v>
      </c>
      <c r="O340" s="275" t="s">
        <v>530</v>
      </c>
      <c r="P340" s="275" t="s">
        <v>2360</v>
      </c>
      <c r="R340" s="275" t="s">
        <v>2359</v>
      </c>
      <c r="S340" s="275" t="s">
        <v>530</v>
      </c>
      <c r="T340" s="275" t="s">
        <v>2360</v>
      </c>
      <c r="W340" s="275" t="s">
        <v>2268</v>
      </c>
      <c r="X340" s="275">
        <f t="shared" si="26"/>
        <v>1</v>
      </c>
    </row>
    <row r="341" spans="1:24" ht="23.5">
      <c r="A341" s="281" t="s">
        <v>1421</v>
      </c>
      <c r="B341" s="285">
        <v>1</v>
      </c>
      <c r="C341" s="286" t="s">
        <v>169</v>
      </c>
      <c r="D341" s="276">
        <v>602</v>
      </c>
      <c r="E341" s="275" t="s">
        <v>1186</v>
      </c>
      <c r="F341" s="275">
        <v>5210002</v>
      </c>
      <c r="G341" s="275" t="s">
        <v>1187</v>
      </c>
      <c r="H341" s="275" t="s">
        <v>1187</v>
      </c>
      <c r="I341" s="276" t="str">
        <f t="shared" ca="1" si="23"/>
        <v>OK</v>
      </c>
      <c r="J341" s="276" t="str">
        <f t="shared" si="22"/>
        <v>OK</v>
      </c>
      <c r="L341" s="275">
        <v>1060122</v>
      </c>
      <c r="N341" s="275" t="s">
        <v>1959</v>
      </c>
      <c r="P341" s="275" t="s">
        <v>1188</v>
      </c>
      <c r="R341" s="275" t="s">
        <v>1959</v>
      </c>
      <c r="T341" s="275" t="s">
        <v>1188</v>
      </c>
      <c r="W341" s="275" t="s">
        <v>169</v>
      </c>
      <c r="X341" s="275">
        <f t="shared" si="26"/>
        <v>1</v>
      </c>
    </row>
    <row r="342" spans="1:24">
      <c r="B342" s="285">
        <v>2</v>
      </c>
      <c r="C342" s="286" t="s">
        <v>219</v>
      </c>
      <c r="D342" s="276">
        <v>605</v>
      </c>
      <c r="E342" s="275" t="s">
        <v>1190</v>
      </c>
      <c r="F342" s="275">
        <v>5210004</v>
      </c>
      <c r="G342" s="275" t="s">
        <v>1191</v>
      </c>
      <c r="H342" s="275" t="s">
        <v>1191</v>
      </c>
      <c r="I342" s="276" t="str">
        <f t="shared" ca="1" si="23"/>
        <v>OK</v>
      </c>
      <c r="J342" s="276" t="str">
        <f t="shared" ref="J342:J352" si="27">IF(EXACT(G342,H342),"OK","変更あり！")</f>
        <v>OK</v>
      </c>
      <c r="L342" s="275">
        <v>1060127</v>
      </c>
      <c r="N342" s="275" t="s">
        <v>1192</v>
      </c>
      <c r="P342" s="275" t="s">
        <v>1193</v>
      </c>
      <c r="R342" s="275" t="s">
        <v>1192</v>
      </c>
      <c r="T342" s="275" t="s">
        <v>1193</v>
      </c>
      <c r="W342" s="275" t="s">
        <v>219</v>
      </c>
      <c r="X342" s="275">
        <f t="shared" si="26"/>
        <v>1</v>
      </c>
    </row>
    <row r="343" spans="1:24" ht="13.5" customHeight="1">
      <c r="B343" s="285">
        <v>3</v>
      </c>
      <c r="C343" s="286" t="s">
        <v>206</v>
      </c>
      <c r="D343" s="276">
        <v>603</v>
      </c>
      <c r="E343" s="275">
        <v>5220002</v>
      </c>
      <c r="F343" s="275">
        <v>5220002</v>
      </c>
      <c r="G343" s="275" t="s">
        <v>2271</v>
      </c>
      <c r="H343" s="275" t="s">
        <v>2271</v>
      </c>
      <c r="I343" s="276" t="str">
        <f t="shared" ca="1" si="23"/>
        <v>OK</v>
      </c>
      <c r="J343" s="276" t="str">
        <f t="shared" si="27"/>
        <v>OK</v>
      </c>
      <c r="L343" s="275">
        <v>1081630</v>
      </c>
      <c r="M343" s="275" t="s">
        <v>2364</v>
      </c>
      <c r="N343" s="275" t="s">
        <v>1208</v>
      </c>
      <c r="P343" s="275" t="s">
        <v>2365</v>
      </c>
      <c r="R343" s="275" t="s">
        <v>1208</v>
      </c>
      <c r="T343" s="275" t="s">
        <v>2365</v>
      </c>
      <c r="W343" s="275" t="s">
        <v>206</v>
      </c>
      <c r="X343" s="275">
        <f t="shared" si="26"/>
        <v>1</v>
      </c>
    </row>
    <row r="344" spans="1:24">
      <c r="B344" s="285">
        <v>4</v>
      </c>
      <c r="C344" s="288" t="s">
        <v>197</v>
      </c>
      <c r="D344" s="276">
        <v>604</v>
      </c>
      <c r="E344" s="275" t="s">
        <v>1189</v>
      </c>
      <c r="F344" s="275">
        <v>5210524</v>
      </c>
      <c r="G344" s="275" t="s">
        <v>1347</v>
      </c>
      <c r="H344" s="275" t="s">
        <v>1347</v>
      </c>
      <c r="I344" s="276" t="str">
        <f t="shared" ca="1" si="23"/>
        <v>OK</v>
      </c>
      <c r="J344" s="276" t="str">
        <f t="shared" si="27"/>
        <v>OK</v>
      </c>
      <c r="L344" s="275">
        <v>1050669</v>
      </c>
      <c r="M344" s="275" t="s">
        <v>1957</v>
      </c>
      <c r="N344" s="275" t="s">
        <v>1960</v>
      </c>
      <c r="P344" s="275" t="s">
        <v>2366</v>
      </c>
      <c r="R344" s="275" t="s">
        <v>1960</v>
      </c>
      <c r="T344" s="275" t="s">
        <v>2366</v>
      </c>
      <c r="W344" s="275" t="s">
        <v>197</v>
      </c>
      <c r="X344" s="275">
        <f t="shared" si="26"/>
        <v>1</v>
      </c>
    </row>
    <row r="345" spans="1:24">
      <c r="B345" s="285">
        <v>5</v>
      </c>
      <c r="C345" s="288" t="s">
        <v>241</v>
      </c>
      <c r="D345" s="276">
        <v>607</v>
      </c>
      <c r="E345" s="275" t="s">
        <v>1197</v>
      </c>
      <c r="F345" s="275">
        <v>5210537</v>
      </c>
      <c r="G345" s="275" t="s">
        <v>2272</v>
      </c>
      <c r="H345" s="275" t="s">
        <v>2272</v>
      </c>
      <c r="I345" s="276" t="str">
        <f t="shared" ca="1" si="23"/>
        <v>OK</v>
      </c>
      <c r="J345" s="276" t="str">
        <f t="shared" si="27"/>
        <v>OK</v>
      </c>
      <c r="L345" s="275">
        <v>1069375</v>
      </c>
      <c r="N345" s="275" t="s">
        <v>1961</v>
      </c>
      <c r="P345" s="275" t="s">
        <v>1459</v>
      </c>
      <c r="R345" s="275" t="s">
        <v>1961</v>
      </c>
      <c r="T345" s="275" t="s">
        <v>1459</v>
      </c>
      <c r="W345" s="275" t="s">
        <v>241</v>
      </c>
      <c r="X345" s="275">
        <f t="shared" si="26"/>
        <v>1</v>
      </c>
    </row>
    <row r="346" spans="1:24">
      <c r="B346" s="285">
        <v>6</v>
      </c>
      <c r="C346" s="288" t="s">
        <v>2274</v>
      </c>
      <c r="D346" s="276">
        <v>606</v>
      </c>
      <c r="E346" s="275" t="s">
        <v>1194</v>
      </c>
      <c r="F346" s="275">
        <v>5210418</v>
      </c>
      <c r="G346" s="275" t="s">
        <v>1195</v>
      </c>
      <c r="H346" s="275" t="s">
        <v>1195</v>
      </c>
      <c r="I346" s="276" t="str">
        <f t="shared" ca="1" si="23"/>
        <v>OK</v>
      </c>
      <c r="J346" s="276" t="str">
        <f t="shared" si="27"/>
        <v>OK</v>
      </c>
      <c r="L346" s="275">
        <v>1076825</v>
      </c>
      <c r="M346" s="275" t="s">
        <v>1958</v>
      </c>
      <c r="N346" s="275" t="s">
        <v>1196</v>
      </c>
      <c r="P346" s="275" t="s">
        <v>2367</v>
      </c>
      <c r="R346" s="275" t="s">
        <v>1196</v>
      </c>
      <c r="T346" s="275" t="s">
        <v>2367</v>
      </c>
      <c r="W346" s="275" t="s">
        <v>2273</v>
      </c>
      <c r="X346" s="275">
        <f t="shared" si="26"/>
        <v>1</v>
      </c>
    </row>
    <row r="347" spans="1:24" ht="23.5">
      <c r="A347" s="281" t="s">
        <v>1422</v>
      </c>
      <c r="B347" s="285">
        <v>1</v>
      </c>
      <c r="C347" s="302" t="s">
        <v>1306</v>
      </c>
      <c r="D347" s="276">
        <v>701</v>
      </c>
      <c r="E347" s="280">
        <v>8220001</v>
      </c>
      <c r="F347" s="275">
        <f t="shared" ref="F347:F348" si="28">VALUE(E347)</f>
        <v>8220001</v>
      </c>
      <c r="G347" s="275" t="s">
        <v>1348</v>
      </c>
      <c r="H347" s="275" t="s">
        <v>1348</v>
      </c>
      <c r="I347" s="276" t="str">
        <f t="shared" ca="1" si="23"/>
        <v>OK</v>
      </c>
      <c r="J347" s="276" t="str">
        <f t="shared" si="27"/>
        <v>OK</v>
      </c>
      <c r="W347" s="275" t="s">
        <v>1306</v>
      </c>
      <c r="X347" s="275">
        <f t="shared" si="26"/>
        <v>1</v>
      </c>
    </row>
    <row r="348" spans="1:24">
      <c r="B348" s="285">
        <v>2</v>
      </c>
      <c r="C348" s="302" t="s">
        <v>1307</v>
      </c>
      <c r="D348" s="276">
        <v>702</v>
      </c>
      <c r="E348" s="280">
        <v>8220002</v>
      </c>
      <c r="F348" s="275">
        <f t="shared" si="28"/>
        <v>8220002</v>
      </c>
      <c r="G348" s="275" t="s">
        <v>1349</v>
      </c>
      <c r="H348" s="275" t="s">
        <v>1349</v>
      </c>
      <c r="I348" s="276" t="str">
        <f t="shared" ca="1" si="23"/>
        <v>OK</v>
      </c>
      <c r="J348" s="276" t="str">
        <f t="shared" si="27"/>
        <v>OK</v>
      </c>
      <c r="W348" s="275" t="s">
        <v>1307</v>
      </c>
      <c r="X348" s="275">
        <f t="shared" si="26"/>
        <v>1</v>
      </c>
    </row>
    <row r="349" spans="1:24">
      <c r="B349" s="303"/>
      <c r="C349" s="288"/>
      <c r="I349" s="276"/>
      <c r="J349" s="276"/>
    </row>
    <row r="350" spans="1:24">
      <c r="B350" s="303"/>
      <c r="C350" s="288"/>
      <c r="I350" s="276"/>
      <c r="J350" s="276"/>
    </row>
    <row r="351" spans="1:24">
      <c r="B351" s="303"/>
      <c r="C351" s="288"/>
      <c r="I351" s="276"/>
      <c r="J351" s="276"/>
    </row>
    <row r="352" spans="1:24">
      <c r="A352" s="276"/>
      <c r="B352" s="276"/>
      <c r="C352" s="275"/>
      <c r="E352" s="276" t="s">
        <v>2275</v>
      </c>
      <c r="F352" s="276"/>
      <c r="G352" s="275" t="str">
        <f t="shared" ref="G352" ca="1" si="29">CHAR(RANDBETWEEN(65,90))&amp;CHAR(RANDBETWEEN(65,90))&amp;CHAR(RANDBETWEEN(65,90))&amp;RANDBETWEEN(10000,99999)</f>
        <v>BAJ44042</v>
      </c>
      <c r="H352" s="275" t="str">
        <f t="shared" ref="H352" ca="1" si="30">G352</f>
        <v>BAJ44042</v>
      </c>
      <c r="I352" s="276" t="str">
        <f ca="1">IF(COUNTIF($G$5:$G$352,G352)=1,"OK","重複あり！")</f>
        <v>OK</v>
      </c>
      <c r="J352" s="276" t="str">
        <f t="shared" ca="1" si="27"/>
        <v>OK</v>
      </c>
      <c r="L352" s="276"/>
      <c r="M352" s="276"/>
      <c r="N352" s="276"/>
      <c r="O352" s="276"/>
      <c r="P352" s="276"/>
      <c r="R352" s="276"/>
      <c r="S352" s="276"/>
    </row>
    <row r="353" spans="1:19">
      <c r="A353" s="276"/>
      <c r="B353" s="276"/>
      <c r="C353" s="275"/>
      <c r="E353" s="276"/>
      <c r="F353" s="276"/>
      <c r="G353" s="276"/>
      <c r="H353" s="276"/>
      <c r="I353" s="276"/>
      <c r="J353" s="276"/>
      <c r="K353" s="276"/>
      <c r="L353" s="276"/>
      <c r="M353" s="276"/>
      <c r="N353" s="276"/>
      <c r="O353" s="276"/>
      <c r="P353" s="276"/>
      <c r="Q353" s="276"/>
      <c r="R353" s="276"/>
      <c r="S353" s="276"/>
    </row>
    <row r="354" spans="1:19">
      <c r="M354" s="276"/>
      <c r="N354" s="276"/>
      <c r="O354" s="276"/>
      <c r="P354" s="276"/>
      <c r="Q354" s="276"/>
      <c r="R354" s="276"/>
      <c r="S354" s="276"/>
    </row>
  </sheetData>
  <sheetProtection algorithmName="SHA-512" hashValue="7BPTFdvCIsgtssXGzoRGsmVXCjq70PcIFhUuKMA2JnMYa4Yi+L1LKb5IEwD1UEXSkRfYUbxShcQyyCdkqhQY3g==" saltValue="gQU6uGLVZg946fZV4+N1lA==" spinCount="100000" sheet="1" selectLockedCells="1" selectUnlockedCells="1"/>
  <autoFilter ref="B4:X348" xr:uid="{C3338CD1-E65C-4ACB-97B1-7A811DDA78B7}"/>
  <phoneticPr fontId="1"/>
  <conditionalFormatting sqref="J3:K3">
    <cfRule type="containsText" dxfId="19" priority="1" operator="containsText" text="↓問題あり">
      <formula>NOT(ISERROR(SEARCH("↓問題あり",J3)))</formula>
    </cfRule>
  </conditionalFormatting>
  <conditionalFormatting sqref="R5:T348 R349:S351">
    <cfRule type="cellIs" dxfId="18" priority="2" operator="notEqual">
      <formula>N5</formula>
    </cfRule>
  </conditionalFormatting>
  <printOptions horizontalCentered="1"/>
  <pageMargins left="0" right="0" top="0.39370078740157483" bottom="0.39370078740157483" header="0.31496062992125984" footer="0.31496062992125984"/>
  <pageSetup paperSize="9" scale="6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68B7-FA42-4F79-96E7-67127B1F9826}">
  <sheetPr>
    <pageSetUpPr fitToPage="1"/>
  </sheetPr>
  <dimension ref="B2:F19"/>
  <sheetViews>
    <sheetView zoomScale="70" zoomScaleNormal="70" workbookViewId="0"/>
  </sheetViews>
  <sheetFormatPr defaultRowHeight="15"/>
  <cols>
    <col min="1" max="1" width="2.26953125" style="94" customWidth="1"/>
    <col min="2" max="2" width="4.6328125" style="105" customWidth="1"/>
    <col min="3" max="3" width="18.7265625" style="94" customWidth="1"/>
    <col min="4" max="4" width="62.26953125" style="94" customWidth="1"/>
    <col min="5" max="5" width="15.453125" style="94" customWidth="1"/>
    <col min="6" max="6" width="35.453125" style="94" customWidth="1"/>
    <col min="7" max="16384" width="8.7265625" style="94"/>
  </cols>
  <sheetData>
    <row r="2" spans="2:6" ht="21.5" customHeight="1">
      <c r="B2" s="122"/>
      <c r="C2" s="121" t="s">
        <v>1387</v>
      </c>
      <c r="D2" s="121" t="s">
        <v>1366</v>
      </c>
      <c r="E2" s="121" t="s">
        <v>1372</v>
      </c>
      <c r="F2" s="121" t="s">
        <v>1388</v>
      </c>
    </row>
    <row r="3" spans="2:6" ht="119" customHeight="1">
      <c r="B3" s="128" t="s">
        <v>1364</v>
      </c>
      <c r="C3" s="124" t="s">
        <v>1373</v>
      </c>
      <c r="D3" s="124" t="s">
        <v>2387</v>
      </c>
      <c r="E3" s="125" t="s">
        <v>1385</v>
      </c>
      <c r="F3" s="124" t="s">
        <v>2388</v>
      </c>
    </row>
    <row r="4" spans="2:6" ht="39" customHeight="1">
      <c r="B4" s="128" t="s">
        <v>1365</v>
      </c>
      <c r="C4" s="124" t="s">
        <v>1392</v>
      </c>
      <c r="D4" s="124" t="s">
        <v>1393</v>
      </c>
      <c r="E4" s="125" t="s">
        <v>1385</v>
      </c>
      <c r="F4" s="305" t="s">
        <v>2392</v>
      </c>
    </row>
    <row r="5" spans="2:6" ht="34.5" customHeight="1">
      <c r="B5" s="128" t="s">
        <v>1374</v>
      </c>
      <c r="C5" s="124" t="s">
        <v>1390</v>
      </c>
      <c r="D5" s="124" t="s">
        <v>2021</v>
      </c>
      <c r="E5" s="126" t="s">
        <v>1394</v>
      </c>
      <c r="F5" s="305"/>
    </row>
    <row r="6" spans="2:6" ht="47" customHeight="1">
      <c r="B6" s="128" t="s">
        <v>1376</v>
      </c>
      <c r="C6" s="124" t="s">
        <v>1375</v>
      </c>
      <c r="D6" s="124" t="s">
        <v>2389</v>
      </c>
      <c r="E6" s="125" t="s">
        <v>1385</v>
      </c>
      <c r="F6" s="305"/>
    </row>
    <row r="7" spans="2:6" ht="53.5" hidden="1" customHeight="1">
      <c r="B7" s="128" t="s">
        <v>1461</v>
      </c>
      <c r="C7" s="124" t="s">
        <v>1434</v>
      </c>
      <c r="D7" s="124" t="s">
        <v>1435</v>
      </c>
      <c r="E7" s="125" t="s">
        <v>1385</v>
      </c>
      <c r="F7" s="124" t="s">
        <v>1436</v>
      </c>
    </row>
    <row r="8" spans="2:6" ht="18" customHeight="1">
      <c r="B8" s="128" t="s">
        <v>2027</v>
      </c>
      <c r="C8" s="124" t="s">
        <v>1377</v>
      </c>
      <c r="D8" s="124" t="s">
        <v>1367</v>
      </c>
      <c r="E8" s="125" t="s">
        <v>1386</v>
      </c>
      <c r="F8" s="124"/>
    </row>
    <row r="9" spans="2:6" ht="18.5" customHeight="1">
      <c r="B9" s="128" t="s">
        <v>2028</v>
      </c>
      <c r="C9" s="124" t="s">
        <v>1378</v>
      </c>
      <c r="D9" s="124" t="s">
        <v>1368</v>
      </c>
      <c r="E9" s="125" t="s">
        <v>1385</v>
      </c>
      <c r="F9" s="124"/>
    </row>
    <row r="10" spans="2:6" ht="17" customHeight="1">
      <c r="B10" s="128" t="s">
        <v>1462</v>
      </c>
      <c r="C10" s="124" t="s">
        <v>1379</v>
      </c>
      <c r="D10" s="124" t="s">
        <v>1369</v>
      </c>
      <c r="E10" s="125" t="s">
        <v>1386</v>
      </c>
      <c r="F10" s="124"/>
    </row>
    <row r="11" spans="2:6" ht="22" customHeight="1">
      <c r="B11" s="128" t="s">
        <v>1463</v>
      </c>
      <c r="C11" s="124" t="s">
        <v>1380</v>
      </c>
      <c r="D11" s="124" t="s">
        <v>1370</v>
      </c>
      <c r="E11" s="125" t="s">
        <v>1385</v>
      </c>
      <c r="F11" s="124"/>
    </row>
    <row r="12" spans="2:6" ht="41" customHeight="1">
      <c r="B12" s="128" t="s">
        <v>1464</v>
      </c>
      <c r="C12" s="124" t="s">
        <v>1381</v>
      </c>
      <c r="D12" s="124" t="s">
        <v>2390</v>
      </c>
      <c r="E12" s="125" t="s">
        <v>1386</v>
      </c>
      <c r="F12" s="124"/>
    </row>
    <row r="13" spans="2:6" ht="53.5" customHeight="1">
      <c r="B13" s="128" t="s">
        <v>1465</v>
      </c>
      <c r="C13" s="124" t="s">
        <v>59</v>
      </c>
      <c r="D13" s="124" t="s">
        <v>2391</v>
      </c>
      <c r="E13" s="306" t="s">
        <v>1386</v>
      </c>
      <c r="F13" s="305" t="s">
        <v>2393</v>
      </c>
    </row>
    <row r="14" spans="2:6" ht="54.5" customHeight="1">
      <c r="B14" s="128" t="s">
        <v>1466</v>
      </c>
      <c r="C14" s="124" t="s">
        <v>1382</v>
      </c>
      <c r="D14" s="124" t="s">
        <v>1371</v>
      </c>
      <c r="E14" s="306"/>
      <c r="F14" s="305"/>
    </row>
    <row r="15" spans="2:6" ht="66.5" customHeight="1">
      <c r="B15" s="128" t="s">
        <v>1467</v>
      </c>
      <c r="C15" s="124" t="s">
        <v>1383</v>
      </c>
      <c r="D15" s="124" t="s">
        <v>2394</v>
      </c>
      <c r="E15" s="306"/>
      <c r="F15" s="305"/>
    </row>
    <row r="16" spans="2:6" ht="30" customHeight="1">
      <c r="B16" s="128" t="s">
        <v>1468</v>
      </c>
      <c r="C16" s="124" t="s">
        <v>1384</v>
      </c>
      <c r="D16" s="124" t="s">
        <v>2395</v>
      </c>
      <c r="E16" s="125" t="s">
        <v>1386</v>
      </c>
      <c r="F16" s="124"/>
    </row>
    <row r="17" spans="2:6" ht="30.5" customHeight="1">
      <c r="B17" s="128" t="s">
        <v>2404</v>
      </c>
      <c r="C17" s="124" t="s">
        <v>121</v>
      </c>
      <c r="D17" s="124" t="s">
        <v>2396</v>
      </c>
      <c r="E17" s="125" t="s">
        <v>1385</v>
      </c>
      <c r="F17" s="124"/>
    </row>
    <row r="18" spans="2:6" ht="41.5" customHeight="1">
      <c r="B18" s="128" t="s">
        <v>2408</v>
      </c>
      <c r="C18" s="124" t="s">
        <v>2410</v>
      </c>
      <c r="D18" s="124" t="s">
        <v>2411</v>
      </c>
      <c r="E18" s="125" t="s">
        <v>1385</v>
      </c>
      <c r="F18" s="124"/>
    </row>
    <row r="19" spans="2:6" ht="34.5" customHeight="1">
      <c r="B19" s="128" t="s">
        <v>2409</v>
      </c>
      <c r="C19" s="124" t="s">
        <v>2405</v>
      </c>
      <c r="D19" s="124" t="s">
        <v>2407</v>
      </c>
      <c r="E19" s="127" t="s">
        <v>2406</v>
      </c>
      <c r="F19" s="124"/>
    </row>
  </sheetData>
  <mergeCells count="3">
    <mergeCell ref="F13:F15"/>
    <mergeCell ref="E13:E15"/>
    <mergeCell ref="F4:F6"/>
  </mergeCells>
  <phoneticPr fontId="1"/>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B452-9AA4-4BB3-9D2B-C5CE08EF48E6}">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7496-C327-465F-8B69-7ACF930CEF30}">
  <sheetPr>
    <tabColor rgb="FFFF99FF"/>
  </sheetPr>
  <dimension ref="B1:G10"/>
  <sheetViews>
    <sheetView tabSelected="1" zoomScale="70" zoomScaleNormal="70" workbookViewId="0">
      <selection activeCell="F5" sqref="F5"/>
    </sheetView>
  </sheetViews>
  <sheetFormatPr defaultRowHeight="16"/>
  <cols>
    <col min="1" max="1" width="1.54296875" style="95" customWidth="1"/>
    <col min="2" max="2" width="4.81640625" style="95" customWidth="1"/>
    <col min="3" max="3" width="15.90625" style="95" customWidth="1"/>
    <col min="4" max="4" width="52.1796875" style="143" customWidth="1"/>
    <col min="5" max="5" width="16" style="133" customWidth="1"/>
    <col min="6" max="6" width="13.90625" style="95" customWidth="1"/>
    <col min="7" max="7" width="59.54296875" style="95" customWidth="1"/>
    <col min="8" max="16384" width="8.7265625" style="95"/>
  </cols>
  <sheetData>
    <row r="1" spans="2:7" ht="6" customHeight="1"/>
    <row r="2" spans="2:7" ht="25.5" customHeight="1">
      <c r="B2" s="179" t="s">
        <v>2441</v>
      </c>
    </row>
    <row r="3" spans="2:7" s="137" customFormat="1" ht="23.5" customHeight="1" thickBot="1">
      <c r="B3" s="179" t="s">
        <v>2440</v>
      </c>
      <c r="C3" s="134"/>
      <c r="D3" s="144"/>
      <c r="E3" s="136"/>
      <c r="F3" s="135"/>
      <c r="G3" s="135"/>
    </row>
    <row r="4" spans="2:7" ht="41.5" customHeight="1">
      <c r="B4" s="138" t="s">
        <v>1399</v>
      </c>
      <c r="C4" s="138" t="s">
        <v>2424</v>
      </c>
      <c r="D4" s="138" t="s">
        <v>2425</v>
      </c>
      <c r="E4" s="139" t="s">
        <v>2426</v>
      </c>
      <c r="F4" s="140" t="s">
        <v>2427</v>
      </c>
      <c r="G4" s="141" t="s">
        <v>2428</v>
      </c>
    </row>
    <row r="5" spans="2:7" ht="40" customHeight="1">
      <c r="B5" s="150">
        <v>1</v>
      </c>
      <c r="C5" s="145" t="s">
        <v>2432</v>
      </c>
      <c r="D5" s="145" t="s">
        <v>2429</v>
      </c>
      <c r="E5" s="147" t="str">
        <f>IF(AND(①基本情報!D3&lt;&gt;"",①基本情報!D4&lt;&gt;"",①基本情報!D5&lt;&gt;"",①基本情報!M4&lt;&gt;"",①基本情報!M8&lt;&gt;"",①基本情報!P8&lt;&gt;"",①基本情報!M23&lt;&gt;"")=TRUE,"〇","×")</f>
        <v>×</v>
      </c>
      <c r="F5" s="142"/>
      <c r="G5" s="146" t="s">
        <v>2433</v>
      </c>
    </row>
    <row r="6" spans="2:7" ht="40" customHeight="1">
      <c r="B6" s="150">
        <v>2</v>
      </c>
      <c r="C6" s="145" t="s">
        <v>2432</v>
      </c>
      <c r="D6" s="145" t="s">
        <v>2430</v>
      </c>
      <c r="E6" s="148" t="e">
        <f>IF(①基本情報!M5="OK","〇","×")</f>
        <v>#N/A</v>
      </c>
      <c r="F6" s="142"/>
      <c r="G6" s="146"/>
    </row>
    <row r="7" spans="2:7" ht="40" customHeight="1">
      <c r="B7" s="150">
        <v>3</v>
      </c>
      <c r="C7" s="145" t="s">
        <v>2432</v>
      </c>
      <c r="D7" s="145" t="s">
        <v>2435</v>
      </c>
      <c r="E7" s="147" t="str">
        <f>IF(①基本情報!M23="概算払いは請求しない","該当なし",IF(①基本情報!M24&lt;&gt;"","〇","×"))</f>
        <v>×</v>
      </c>
      <c r="F7" s="142"/>
      <c r="G7" s="274" t="s">
        <v>2438</v>
      </c>
    </row>
    <row r="8" spans="2:7" ht="40" customHeight="1">
      <c r="B8" s="150">
        <v>4</v>
      </c>
      <c r="C8" s="145" t="s">
        <v>2432</v>
      </c>
      <c r="D8" s="145" t="s">
        <v>2442</v>
      </c>
      <c r="E8" s="147" t="str">
        <f>IF(①基本情報!M23="了承の上、概算払いを請求する","該当なし",IF(①基本情報!M24="","〇","×"))</f>
        <v>〇</v>
      </c>
      <c r="F8" s="142"/>
      <c r="G8" s="274" t="s">
        <v>2439</v>
      </c>
    </row>
    <row r="9" spans="2:7" ht="42" customHeight="1">
      <c r="B9" s="150">
        <v>5</v>
      </c>
      <c r="C9" s="145" t="s">
        <v>2434</v>
      </c>
      <c r="D9" s="145" t="s">
        <v>2431</v>
      </c>
      <c r="E9" s="148" t="str">
        <f>IF(AND(③職員名簿!B11&lt;&gt;"",③職員名簿!C11&lt;&gt;"",③職員名簿!F11&lt;&gt;"",③職員名簿!I11&lt;&gt;"",③職員名簿!L11&lt;&gt;"")=TRUE,"〇","×")</f>
        <v>×</v>
      </c>
      <c r="F9" s="142"/>
      <c r="G9" s="146"/>
    </row>
    <row r="10" spans="2:7" ht="46" customHeight="1">
      <c r="B10" s="150">
        <v>6</v>
      </c>
      <c r="C10" s="145" t="s">
        <v>2434</v>
      </c>
      <c r="D10" s="145" t="s">
        <v>2437</v>
      </c>
      <c r="E10" s="148" t="str">
        <f>IF(COUNTIF(③職員名簿!R11:T100,"NG")&gt;0,"×","〇")</f>
        <v>〇</v>
      </c>
      <c r="F10" s="142"/>
      <c r="G10" s="149" t="s">
        <v>2436</v>
      </c>
    </row>
  </sheetData>
  <sheetProtection algorithmName="SHA-512" hashValue="z099WAON2iVHXQWmN6cUUc+/+2Ce/Nl/ic5giRInzwFbSnHkCs7En5fLeQYjQ3Z1XH/dJ2sw6FZNj+2f0Sj6Kg==" saltValue="nnj8dO6Hv8+gnSonu9Knjg==" spinCount="100000" sheet="1" objects="1" scenarios="1" selectLockedCells="1"/>
  <protectedRanges>
    <protectedRange sqref="F9:F10 F5:F8" name="範囲1"/>
  </protectedRanges>
  <phoneticPr fontId="1"/>
  <conditionalFormatting sqref="E5:E10">
    <cfRule type="containsText" dxfId="17" priority="1" operator="containsText" text="×">
      <formula>NOT(ISERROR(SEARCH("×",E5)))</formula>
    </cfRule>
  </conditionalFormatting>
  <conditionalFormatting sqref="F5:F10">
    <cfRule type="containsBlanks" dxfId="16" priority="2">
      <formula>LEN(TRIM(F5))=0</formula>
    </cfRule>
  </conditionalFormatting>
  <dataValidations count="2">
    <dataValidation type="list" allowBlank="1" showInputMessage="1" showErrorMessage="1" sqref="F10" xr:uid="{F5E8F3A5-2FF8-49C3-9CA6-D6EE7B40A4B1}">
      <formula1>"✓,該当なし"</formula1>
    </dataValidation>
    <dataValidation type="list" allowBlank="1" showInputMessage="1" showErrorMessage="1" sqref="F5:F9" xr:uid="{507632B2-2BAE-440E-B413-AE9E0F28FAA3}">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BD9-7860-4DA2-9B1D-C22A063B7E02}">
  <sheetPr codeName="Sheet3">
    <tabColor rgb="FF002060"/>
  </sheetPr>
  <dimension ref="A1:AM82"/>
  <sheetViews>
    <sheetView showGridLines="0" zoomScale="72" zoomScaleNormal="72" zoomScaleSheetLayoutView="75" workbookViewId="0">
      <selection activeCell="D3" sqref="D3:J3"/>
    </sheetView>
  </sheetViews>
  <sheetFormatPr defaultColWidth="9" defaultRowHeight="15"/>
  <cols>
    <col min="1" max="1" width="3.08984375" style="152" customWidth="1"/>
    <col min="2" max="2" width="3.7265625" style="152" customWidth="1"/>
    <col min="3" max="3" width="6.08984375" style="152" customWidth="1"/>
    <col min="4" max="4" width="9" style="152" customWidth="1"/>
    <col min="5" max="5" width="10.26953125" style="152" customWidth="1"/>
    <col min="6" max="11" width="6.90625" style="152" customWidth="1"/>
    <col min="12" max="12" width="10.36328125" style="152" customWidth="1"/>
    <col min="13" max="18" width="6.90625" style="152" customWidth="1"/>
    <col min="19" max="19" width="3.7265625" style="152" customWidth="1"/>
    <col min="20" max="23" width="9" style="152" hidden="1" customWidth="1"/>
    <col min="24" max="16384" width="9" style="152"/>
  </cols>
  <sheetData>
    <row r="1" spans="2:39" ht="27.5" customHeight="1">
      <c r="B1" s="178" t="s">
        <v>1198</v>
      </c>
      <c r="T1" s="168" t="s">
        <v>2423</v>
      </c>
      <c r="U1" s="168" t="s">
        <v>2423</v>
      </c>
      <c r="V1" s="168" t="s">
        <v>2423</v>
      </c>
      <c r="W1" s="168" t="s">
        <v>2423</v>
      </c>
      <c r="X1" s="168"/>
      <c r="Y1" s="168"/>
      <c r="Z1" s="168"/>
      <c r="AA1" s="168"/>
      <c r="AB1" s="168"/>
      <c r="AC1" s="168"/>
      <c r="AD1" s="168"/>
      <c r="AE1" s="168"/>
      <c r="AF1" s="169"/>
      <c r="AG1" s="169"/>
      <c r="AH1" s="169"/>
      <c r="AI1" s="169"/>
      <c r="AJ1" s="169"/>
      <c r="AK1" s="168"/>
      <c r="AL1" s="168"/>
      <c r="AM1" s="168"/>
    </row>
    <row r="2" spans="2:39" ht="53.25" customHeight="1">
      <c r="T2" s="168"/>
      <c r="U2" s="168"/>
      <c r="V2" s="168"/>
      <c r="W2" s="168"/>
      <c r="X2" s="168"/>
      <c r="Y2" s="168"/>
      <c r="Z2" s="168"/>
      <c r="AA2" s="168"/>
      <c r="AB2" s="168"/>
      <c r="AC2" s="168"/>
      <c r="AD2" s="168"/>
      <c r="AE2" s="168"/>
      <c r="AF2" s="169"/>
      <c r="AG2" s="169"/>
      <c r="AH2" s="169"/>
      <c r="AI2" s="169"/>
      <c r="AJ2" s="169"/>
      <c r="AK2" s="168"/>
      <c r="AL2" s="168"/>
      <c r="AM2" s="168"/>
    </row>
    <row r="3" spans="2:39" ht="22.5" customHeight="1">
      <c r="C3" s="153" t="s">
        <v>1199</v>
      </c>
      <c r="D3" s="326"/>
      <c r="E3" s="326"/>
      <c r="F3" s="326"/>
      <c r="G3" s="326"/>
      <c r="H3" s="326"/>
      <c r="I3" s="326"/>
      <c r="J3" s="326"/>
      <c r="M3" s="327" t="s">
        <v>1284</v>
      </c>
      <c r="N3" s="327"/>
      <c r="O3" s="327"/>
      <c r="T3" s="168"/>
      <c r="U3" s="168"/>
      <c r="V3" s="168"/>
      <c r="W3" s="168"/>
      <c r="X3" s="168"/>
      <c r="Y3" s="168"/>
      <c r="Z3" s="168"/>
      <c r="AA3" s="168"/>
      <c r="AB3" s="168"/>
      <c r="AC3" s="168"/>
      <c r="AD3" s="168"/>
      <c r="AE3" s="168"/>
      <c r="AF3" s="169"/>
      <c r="AG3" s="169"/>
      <c r="AH3" s="169"/>
      <c r="AI3" s="169"/>
      <c r="AJ3" s="169"/>
      <c r="AK3" s="168"/>
      <c r="AL3" s="168"/>
      <c r="AM3" s="168"/>
    </row>
    <row r="4" spans="2:39" ht="22.5" customHeight="1">
      <c r="C4" s="153" t="s">
        <v>1200</v>
      </c>
      <c r="D4" s="326"/>
      <c r="E4" s="326"/>
      <c r="F4" s="326"/>
      <c r="G4" s="326"/>
      <c r="H4" s="326"/>
      <c r="I4" s="326"/>
      <c r="J4" s="326"/>
      <c r="M4" s="312"/>
      <c r="N4" s="312"/>
      <c r="O4" s="312"/>
      <c r="T4" s="168"/>
      <c r="U4" s="168"/>
      <c r="V4" s="168"/>
      <c r="W4" s="168"/>
      <c r="X4" s="168"/>
      <c r="Y4" s="168"/>
      <c r="Z4" s="168"/>
      <c r="AA4" s="168"/>
      <c r="AB4" s="168"/>
      <c r="AC4" s="168"/>
      <c r="AD4" s="168"/>
      <c r="AE4" s="168"/>
      <c r="AF4" s="169"/>
      <c r="AG4" s="169"/>
      <c r="AH4" s="169"/>
      <c r="AI4" s="169"/>
      <c r="AJ4" s="169"/>
      <c r="AK4" s="168"/>
      <c r="AL4" s="168"/>
      <c r="AM4" s="168"/>
    </row>
    <row r="5" spans="2:39" ht="22.5" customHeight="1">
      <c r="C5" s="153" t="s">
        <v>1201</v>
      </c>
      <c r="D5" s="326"/>
      <c r="E5" s="326"/>
      <c r="F5" s="326"/>
      <c r="G5" s="326"/>
      <c r="H5" s="326"/>
      <c r="I5" s="326"/>
      <c r="J5" s="326"/>
      <c r="M5" s="328" t="e">
        <f>IF(EXACT(VLOOKUP(D5,補助金用基本データ!$C$5:$S$350,5,FALSE),ASC(①基本情報!M4))=TRUE,"OK","パスワードが違います")</f>
        <v>#N/A</v>
      </c>
      <c r="N5" s="328"/>
      <c r="O5" s="328"/>
      <c r="Q5" s="152" t="e">
        <f>IF(M5="OK",VLOOKUP(D5,補助金用基本データ!C5:S350,2,FALSE),"")</f>
        <v>#N/A</v>
      </c>
      <c r="T5" s="168"/>
      <c r="U5" s="168"/>
      <c r="V5" s="168"/>
      <c r="W5" s="168"/>
      <c r="X5" s="168"/>
      <c r="Y5" s="168"/>
      <c r="Z5" s="168"/>
      <c r="AA5" s="168"/>
      <c r="AB5" s="168"/>
      <c r="AC5" s="168"/>
      <c r="AD5" s="168"/>
      <c r="AE5" s="168"/>
      <c r="AF5" s="169"/>
      <c r="AG5" s="169"/>
      <c r="AH5" s="169"/>
      <c r="AI5" s="169"/>
      <c r="AJ5" s="169"/>
      <c r="AK5" s="168"/>
      <c r="AL5" s="168"/>
      <c r="AM5" s="168"/>
    </row>
    <row r="6" spans="2:39" ht="12.5" customHeight="1">
      <c r="C6" s="154"/>
      <c r="D6" s="155"/>
      <c r="J6" s="156"/>
      <c r="T6" s="168"/>
      <c r="U6" s="168"/>
      <c r="V6" s="168"/>
      <c r="W6" s="168"/>
      <c r="X6" s="168"/>
      <c r="Y6" s="168"/>
      <c r="Z6" s="168"/>
      <c r="AA6" s="168"/>
      <c r="AB6" s="168"/>
      <c r="AC6" s="168"/>
      <c r="AD6" s="168"/>
      <c r="AE6" s="168"/>
      <c r="AF6" s="169"/>
      <c r="AG6" s="169"/>
      <c r="AH6" s="169"/>
      <c r="AI6" s="169"/>
      <c r="AJ6" s="169"/>
      <c r="AK6" s="168"/>
      <c r="AL6" s="168"/>
      <c r="AM6" s="168"/>
    </row>
    <row r="7" spans="2:39" ht="22.5" customHeight="1">
      <c r="M7" s="309" t="s">
        <v>1202</v>
      </c>
      <c r="N7" s="310"/>
      <c r="O7" s="311"/>
      <c r="P7" s="309" t="s">
        <v>1203</v>
      </c>
      <c r="Q7" s="310"/>
      <c r="R7" s="311"/>
      <c r="T7" s="168"/>
      <c r="U7" s="168"/>
      <c r="V7" s="168"/>
      <c r="W7" s="168"/>
      <c r="X7" s="168"/>
      <c r="Y7" s="168"/>
      <c r="Z7" s="168"/>
      <c r="AA7" s="168"/>
      <c r="AB7" s="168"/>
      <c r="AC7" s="168"/>
      <c r="AD7" s="168"/>
      <c r="AE7" s="168"/>
      <c r="AF7" s="169"/>
      <c r="AG7" s="169"/>
      <c r="AH7" s="169"/>
      <c r="AI7" s="169"/>
      <c r="AJ7" s="169"/>
      <c r="AK7" s="168"/>
      <c r="AL7" s="168"/>
      <c r="AM7" s="168"/>
    </row>
    <row r="8" spans="2:39" ht="22.5" customHeight="1">
      <c r="M8" s="312"/>
      <c r="N8" s="312"/>
      <c r="O8" s="312"/>
      <c r="P8" s="313"/>
      <c r="Q8" s="313"/>
      <c r="R8" s="313"/>
      <c r="T8" s="168"/>
      <c r="U8" s="168"/>
      <c r="V8" s="168"/>
      <c r="W8" s="168"/>
      <c r="X8" s="168"/>
      <c r="Y8" s="168"/>
      <c r="Z8" s="168"/>
      <c r="AA8" s="168"/>
      <c r="AB8" s="168"/>
      <c r="AC8" s="168"/>
      <c r="AD8" s="168"/>
      <c r="AE8" s="168"/>
      <c r="AF8" s="168"/>
      <c r="AG8" s="168"/>
      <c r="AH8" s="168"/>
      <c r="AI8" s="168"/>
      <c r="AJ8" s="168"/>
      <c r="AK8" s="168"/>
      <c r="AL8" s="168"/>
      <c r="AM8" s="168"/>
    </row>
    <row r="9" spans="2:39" ht="15" customHeight="1">
      <c r="T9" s="168"/>
      <c r="U9" s="168"/>
      <c r="V9" s="168"/>
      <c r="W9" s="168"/>
      <c r="X9" s="168"/>
      <c r="Y9" s="168"/>
      <c r="Z9" s="168"/>
      <c r="AA9" s="168"/>
      <c r="AB9" s="168"/>
      <c r="AC9" s="168"/>
      <c r="AD9" s="168"/>
      <c r="AE9" s="168"/>
      <c r="AF9" s="168"/>
      <c r="AG9" s="168"/>
      <c r="AH9" s="168"/>
      <c r="AI9" s="168"/>
      <c r="AJ9" s="168"/>
      <c r="AK9" s="168"/>
      <c r="AL9" s="168"/>
      <c r="AM9" s="168"/>
    </row>
    <row r="10" spans="2:39" ht="33" customHeight="1" thickBot="1">
      <c r="B10" s="157" t="s">
        <v>1471</v>
      </c>
      <c r="C10" s="158"/>
      <c r="D10" s="158"/>
      <c r="E10" s="158"/>
      <c r="F10" s="158"/>
      <c r="G10" s="158"/>
      <c r="H10" s="158"/>
      <c r="I10" s="158"/>
      <c r="J10" s="158"/>
      <c r="K10" s="94"/>
      <c r="L10" s="94"/>
      <c r="M10" s="94"/>
      <c r="N10" s="94"/>
      <c r="O10" s="94"/>
      <c r="P10" s="94"/>
      <c r="Q10" s="94"/>
      <c r="T10" s="168"/>
      <c r="U10" s="168"/>
      <c r="V10" s="168"/>
      <c r="W10" s="168"/>
      <c r="X10" s="168"/>
      <c r="Y10" s="168"/>
      <c r="Z10" s="168"/>
      <c r="AA10" s="168"/>
      <c r="AB10" s="168"/>
      <c r="AC10" s="168"/>
      <c r="AD10" s="168"/>
      <c r="AE10" s="168"/>
      <c r="AF10" s="168"/>
      <c r="AG10" s="168"/>
      <c r="AH10" s="168"/>
      <c r="AI10" s="168"/>
      <c r="AJ10" s="168"/>
      <c r="AK10" s="168"/>
      <c r="AL10" s="168"/>
      <c r="AM10" s="168"/>
    </row>
    <row r="11" spans="2:39" ht="22.5" customHeight="1" thickBot="1">
      <c r="B11" s="88"/>
      <c r="C11" s="89"/>
      <c r="D11" s="89"/>
      <c r="E11" s="89"/>
      <c r="F11" s="89"/>
      <c r="G11" s="89"/>
      <c r="H11" s="89"/>
      <c r="I11" s="89"/>
      <c r="J11" s="89"/>
      <c r="K11" s="89"/>
      <c r="L11" s="89"/>
      <c r="M11" s="89"/>
      <c r="N11" s="89"/>
      <c r="O11" s="89"/>
      <c r="P11" s="89"/>
      <c r="Q11" s="89"/>
      <c r="R11" s="90"/>
      <c r="S11" s="91"/>
      <c r="T11" s="168"/>
      <c r="U11" s="168"/>
      <c r="V11" s="168"/>
      <c r="W11" s="168"/>
      <c r="X11" s="168"/>
      <c r="Y11" s="168"/>
      <c r="Z11" s="168"/>
      <c r="AA11" s="168"/>
      <c r="AB11" s="168"/>
      <c r="AC11" s="168"/>
      <c r="AD11" s="168"/>
      <c r="AE11" s="168"/>
      <c r="AF11" s="168"/>
      <c r="AG11" s="168"/>
      <c r="AH11" s="168"/>
      <c r="AI11" s="168"/>
      <c r="AJ11" s="168"/>
      <c r="AK11" s="168"/>
      <c r="AL11" s="168"/>
      <c r="AM11" s="168"/>
    </row>
    <row r="12" spans="2:39" ht="22.5" customHeight="1">
      <c r="B12" s="92"/>
      <c r="C12" s="320" t="s">
        <v>2382</v>
      </c>
      <c r="D12" s="321"/>
      <c r="E12" s="321"/>
      <c r="F12" s="321"/>
      <c r="G12" s="321"/>
      <c r="H12" s="321"/>
      <c r="I12" s="321"/>
      <c r="J12" s="321"/>
      <c r="K12" s="321"/>
      <c r="L12" s="321"/>
      <c r="M12" s="321"/>
      <c r="N12" s="321"/>
      <c r="O12" s="321"/>
      <c r="P12" s="321"/>
      <c r="Q12" s="321"/>
      <c r="R12" s="322"/>
      <c r="S12" s="93"/>
      <c r="T12" s="168"/>
      <c r="U12" s="168"/>
      <c r="V12" s="168"/>
      <c r="W12" s="168"/>
      <c r="X12" s="168"/>
      <c r="Y12" s="168"/>
      <c r="Z12" s="168"/>
      <c r="AA12" s="168"/>
      <c r="AB12" s="168"/>
      <c r="AC12" s="168"/>
      <c r="AD12" s="168"/>
      <c r="AE12" s="168"/>
      <c r="AF12" s="168"/>
      <c r="AG12" s="168"/>
      <c r="AH12" s="168"/>
      <c r="AI12" s="168"/>
      <c r="AJ12" s="168"/>
      <c r="AK12" s="168"/>
      <c r="AL12" s="168"/>
      <c r="AM12" s="168"/>
    </row>
    <row r="13" spans="2:39" ht="22.5" customHeight="1">
      <c r="B13" s="92"/>
      <c r="C13" s="323"/>
      <c r="D13" s="324"/>
      <c r="E13" s="324"/>
      <c r="F13" s="324"/>
      <c r="G13" s="324"/>
      <c r="H13" s="324"/>
      <c r="I13" s="324"/>
      <c r="J13" s="324"/>
      <c r="K13" s="324"/>
      <c r="L13" s="324"/>
      <c r="M13" s="324"/>
      <c r="N13" s="324"/>
      <c r="O13" s="324"/>
      <c r="P13" s="324"/>
      <c r="Q13" s="324"/>
      <c r="R13" s="325"/>
      <c r="S13" s="93"/>
      <c r="T13" s="168"/>
      <c r="U13" s="168"/>
      <c r="V13" s="168"/>
      <c r="W13" s="168"/>
      <c r="X13" s="168"/>
      <c r="Y13" s="168"/>
      <c r="Z13" s="168"/>
      <c r="AA13" s="168"/>
      <c r="AB13" s="168"/>
      <c r="AC13" s="168"/>
      <c r="AD13" s="168"/>
      <c r="AE13" s="168"/>
      <c r="AF13" s="168"/>
      <c r="AG13" s="168"/>
      <c r="AH13" s="168"/>
      <c r="AI13" s="168"/>
      <c r="AJ13" s="168"/>
      <c r="AK13" s="168"/>
      <c r="AL13" s="168"/>
      <c r="AM13" s="168"/>
    </row>
    <row r="14" spans="2:39" ht="22.5" customHeight="1">
      <c r="B14" s="92"/>
      <c r="C14" s="323"/>
      <c r="D14" s="324"/>
      <c r="E14" s="324"/>
      <c r="F14" s="324"/>
      <c r="G14" s="324"/>
      <c r="H14" s="324"/>
      <c r="I14" s="324"/>
      <c r="J14" s="324"/>
      <c r="K14" s="324"/>
      <c r="L14" s="324"/>
      <c r="M14" s="324"/>
      <c r="N14" s="324"/>
      <c r="O14" s="324"/>
      <c r="P14" s="324"/>
      <c r="Q14" s="324"/>
      <c r="R14" s="325"/>
      <c r="S14" s="93"/>
      <c r="T14" s="168"/>
      <c r="U14" s="168"/>
      <c r="V14" s="168"/>
      <c r="W14" s="168"/>
      <c r="X14" s="168"/>
      <c r="Y14" s="168"/>
      <c r="Z14" s="168"/>
      <c r="AA14" s="168"/>
      <c r="AB14" s="168"/>
      <c r="AC14" s="168"/>
      <c r="AD14" s="168"/>
      <c r="AE14" s="168"/>
      <c r="AF14" s="168"/>
      <c r="AG14" s="168"/>
      <c r="AH14" s="168"/>
      <c r="AI14" s="168"/>
      <c r="AJ14" s="168"/>
      <c r="AK14" s="168"/>
      <c r="AL14" s="168"/>
      <c r="AM14" s="168"/>
    </row>
    <row r="15" spans="2:39" ht="22.5" customHeight="1">
      <c r="B15" s="92"/>
      <c r="C15" s="323"/>
      <c r="D15" s="324"/>
      <c r="E15" s="324"/>
      <c r="F15" s="324"/>
      <c r="G15" s="324"/>
      <c r="H15" s="324"/>
      <c r="I15" s="324"/>
      <c r="J15" s="324"/>
      <c r="K15" s="324"/>
      <c r="L15" s="324"/>
      <c r="M15" s="324"/>
      <c r="N15" s="324"/>
      <c r="O15" s="324"/>
      <c r="P15" s="324"/>
      <c r="Q15" s="324"/>
      <c r="R15" s="325"/>
      <c r="S15" s="93"/>
      <c r="T15" s="168"/>
      <c r="U15" s="168"/>
      <c r="V15" s="168"/>
      <c r="W15" s="168"/>
      <c r="X15" s="168"/>
      <c r="Y15" s="168"/>
      <c r="Z15" s="168"/>
      <c r="AA15" s="168"/>
      <c r="AB15" s="168"/>
      <c r="AC15" s="168"/>
      <c r="AD15" s="168"/>
      <c r="AE15" s="168"/>
      <c r="AF15" s="168"/>
      <c r="AG15" s="168"/>
      <c r="AH15" s="168"/>
      <c r="AI15" s="168"/>
      <c r="AJ15" s="168"/>
      <c r="AK15" s="168"/>
      <c r="AL15" s="168"/>
      <c r="AM15" s="168"/>
    </row>
    <row r="16" spans="2:39" ht="22.5" customHeight="1">
      <c r="B16" s="92"/>
      <c r="C16" s="323"/>
      <c r="D16" s="324"/>
      <c r="E16" s="324"/>
      <c r="F16" s="324"/>
      <c r="G16" s="324"/>
      <c r="H16" s="324"/>
      <c r="I16" s="324"/>
      <c r="J16" s="324"/>
      <c r="K16" s="324"/>
      <c r="L16" s="324"/>
      <c r="M16" s="324"/>
      <c r="N16" s="324"/>
      <c r="O16" s="324"/>
      <c r="P16" s="324"/>
      <c r="Q16" s="324"/>
      <c r="R16" s="325"/>
      <c r="S16" s="93"/>
      <c r="T16" s="168"/>
      <c r="U16" s="168"/>
      <c r="V16" s="168"/>
      <c r="W16" s="168"/>
      <c r="X16" s="170"/>
      <c r="Y16" s="168"/>
      <c r="Z16" s="168"/>
      <c r="AA16" s="168"/>
      <c r="AB16" s="168"/>
      <c r="AC16" s="168"/>
      <c r="AD16" s="168"/>
      <c r="AE16" s="168"/>
      <c r="AF16" s="168"/>
      <c r="AG16" s="168"/>
      <c r="AH16" s="168"/>
      <c r="AI16" s="168"/>
      <c r="AJ16" s="168"/>
      <c r="AK16" s="168"/>
      <c r="AL16" s="168"/>
      <c r="AM16" s="168"/>
    </row>
    <row r="17" spans="1:39" ht="22.5" customHeight="1">
      <c r="B17" s="92"/>
      <c r="C17" s="323"/>
      <c r="D17" s="324"/>
      <c r="E17" s="324"/>
      <c r="F17" s="324"/>
      <c r="G17" s="324"/>
      <c r="H17" s="324"/>
      <c r="I17" s="324"/>
      <c r="J17" s="324"/>
      <c r="K17" s="324"/>
      <c r="L17" s="324"/>
      <c r="M17" s="324"/>
      <c r="N17" s="324"/>
      <c r="O17" s="324"/>
      <c r="P17" s="324"/>
      <c r="Q17" s="324"/>
      <c r="R17" s="325"/>
      <c r="S17" s="93"/>
      <c r="T17" s="168"/>
      <c r="U17" s="168"/>
      <c r="V17" s="168"/>
      <c r="W17" s="168"/>
      <c r="X17" s="170"/>
      <c r="Y17" s="168"/>
      <c r="Z17" s="168"/>
      <c r="AA17" s="168"/>
      <c r="AB17" s="168"/>
      <c r="AC17" s="168"/>
      <c r="AD17" s="168"/>
      <c r="AE17" s="168"/>
      <c r="AF17" s="168"/>
      <c r="AG17" s="168"/>
      <c r="AH17" s="168"/>
      <c r="AI17" s="168"/>
      <c r="AJ17" s="168"/>
      <c r="AK17" s="168"/>
      <c r="AL17" s="168"/>
      <c r="AM17" s="168"/>
    </row>
    <row r="18" spans="1:39" ht="22.5" customHeight="1">
      <c r="B18" s="92"/>
      <c r="C18" s="323"/>
      <c r="D18" s="324"/>
      <c r="E18" s="324"/>
      <c r="F18" s="324"/>
      <c r="G18" s="324"/>
      <c r="H18" s="324"/>
      <c r="I18" s="324"/>
      <c r="J18" s="324"/>
      <c r="K18" s="324"/>
      <c r="L18" s="324"/>
      <c r="M18" s="324"/>
      <c r="N18" s="324"/>
      <c r="O18" s="324"/>
      <c r="P18" s="324"/>
      <c r="Q18" s="324"/>
      <c r="R18" s="325"/>
      <c r="S18" s="93"/>
      <c r="T18" s="168"/>
      <c r="U18" s="168"/>
      <c r="V18" s="168"/>
      <c r="W18" s="168"/>
      <c r="X18" s="168"/>
      <c r="Y18" s="168"/>
      <c r="Z18" s="168"/>
      <c r="AA18" s="168"/>
      <c r="AB18" s="168"/>
      <c r="AC18" s="168"/>
      <c r="AD18" s="168"/>
      <c r="AE18" s="168"/>
      <c r="AF18" s="168"/>
      <c r="AG18" s="168"/>
      <c r="AH18" s="168"/>
      <c r="AI18" s="168"/>
      <c r="AJ18" s="168"/>
      <c r="AK18" s="168"/>
      <c r="AL18" s="168"/>
      <c r="AM18" s="168"/>
    </row>
    <row r="19" spans="1:39" ht="22.5" customHeight="1">
      <c r="B19" s="92"/>
      <c r="C19" s="323"/>
      <c r="D19" s="324"/>
      <c r="E19" s="324"/>
      <c r="F19" s="324"/>
      <c r="G19" s="324"/>
      <c r="H19" s="324"/>
      <c r="I19" s="324"/>
      <c r="J19" s="324"/>
      <c r="K19" s="324"/>
      <c r="L19" s="324"/>
      <c r="M19" s="324"/>
      <c r="N19" s="324"/>
      <c r="O19" s="324"/>
      <c r="P19" s="324"/>
      <c r="Q19" s="324"/>
      <c r="R19" s="325"/>
      <c r="S19" s="93"/>
      <c r="T19" s="168"/>
      <c r="U19" s="168"/>
      <c r="V19" s="168"/>
      <c r="W19" s="168"/>
      <c r="X19" s="168"/>
      <c r="Y19" s="168"/>
      <c r="Z19" s="168"/>
      <c r="AA19" s="168"/>
      <c r="AB19" s="168"/>
      <c r="AC19" s="168"/>
      <c r="AD19" s="168"/>
      <c r="AE19" s="168"/>
      <c r="AF19" s="168"/>
      <c r="AG19" s="168"/>
      <c r="AH19" s="168"/>
      <c r="AI19" s="168"/>
      <c r="AJ19" s="168"/>
      <c r="AK19" s="168"/>
      <c r="AL19" s="168"/>
      <c r="AM19" s="168"/>
    </row>
    <row r="20" spans="1:39" ht="22.5" customHeight="1">
      <c r="B20" s="92"/>
      <c r="C20" s="323"/>
      <c r="D20" s="324"/>
      <c r="E20" s="324"/>
      <c r="F20" s="324"/>
      <c r="G20" s="324"/>
      <c r="H20" s="324"/>
      <c r="I20" s="324"/>
      <c r="J20" s="324"/>
      <c r="K20" s="324"/>
      <c r="L20" s="324"/>
      <c r="M20" s="324"/>
      <c r="N20" s="324"/>
      <c r="O20" s="324"/>
      <c r="P20" s="324"/>
      <c r="Q20" s="324"/>
      <c r="R20" s="325"/>
      <c r="S20" s="93"/>
      <c r="T20" s="168"/>
      <c r="U20" s="168"/>
      <c r="V20" s="168"/>
      <c r="W20" s="168"/>
      <c r="X20" s="168"/>
      <c r="Y20" s="168"/>
      <c r="Z20" s="168"/>
      <c r="AA20" s="168"/>
      <c r="AB20" s="168"/>
      <c r="AC20" s="168"/>
      <c r="AD20" s="168"/>
      <c r="AE20" s="168"/>
      <c r="AF20" s="168"/>
      <c r="AG20" s="168"/>
      <c r="AH20" s="168"/>
      <c r="AI20" s="168"/>
      <c r="AJ20" s="168"/>
      <c r="AK20" s="168"/>
      <c r="AL20" s="168"/>
      <c r="AM20" s="168"/>
    </row>
    <row r="21" spans="1:39" ht="16.5" customHeight="1">
      <c r="B21" s="92"/>
      <c r="C21" s="323"/>
      <c r="D21" s="324"/>
      <c r="E21" s="324"/>
      <c r="F21" s="324"/>
      <c r="G21" s="324"/>
      <c r="H21" s="324"/>
      <c r="I21" s="324"/>
      <c r="J21" s="324"/>
      <c r="K21" s="324"/>
      <c r="L21" s="324"/>
      <c r="M21" s="324"/>
      <c r="N21" s="324"/>
      <c r="O21" s="324"/>
      <c r="P21" s="324"/>
      <c r="Q21" s="324"/>
      <c r="R21" s="325"/>
      <c r="S21" s="93"/>
      <c r="T21" s="168"/>
      <c r="U21" s="168"/>
      <c r="V21" s="168"/>
      <c r="W21" s="168"/>
      <c r="X21" s="168"/>
      <c r="Y21" s="168"/>
      <c r="Z21" s="168"/>
      <c r="AA21" s="168"/>
      <c r="AB21" s="168"/>
      <c r="AC21" s="168"/>
      <c r="AD21" s="168"/>
      <c r="AE21" s="168"/>
      <c r="AF21" s="168"/>
      <c r="AG21" s="168"/>
      <c r="AH21" s="168"/>
      <c r="AI21" s="168"/>
      <c r="AJ21" s="168"/>
      <c r="AK21" s="168"/>
      <c r="AL21" s="168"/>
      <c r="AM21" s="168"/>
    </row>
    <row r="22" spans="1:39" ht="14" customHeight="1" thickBot="1">
      <c r="B22" s="92"/>
      <c r="C22" s="159"/>
      <c r="D22" s="94"/>
      <c r="E22" s="94"/>
      <c r="F22" s="94"/>
      <c r="G22" s="94"/>
      <c r="H22" s="94"/>
      <c r="I22" s="94"/>
      <c r="J22" s="94"/>
      <c r="K22" s="94"/>
      <c r="L22" s="94"/>
      <c r="M22" s="94"/>
      <c r="N22" s="94"/>
      <c r="O22" s="94"/>
      <c r="P22" s="94"/>
      <c r="Q22" s="94"/>
      <c r="R22" s="160"/>
      <c r="S22" s="93"/>
      <c r="T22" s="168"/>
      <c r="U22" s="168"/>
      <c r="V22" s="168"/>
      <c r="W22" s="168"/>
      <c r="X22" s="168"/>
      <c r="Y22" s="168"/>
      <c r="Z22" s="168"/>
      <c r="AA22" s="168"/>
      <c r="AB22" s="168"/>
      <c r="AC22" s="168"/>
      <c r="AD22" s="168"/>
      <c r="AE22" s="168"/>
      <c r="AF22" s="168"/>
      <c r="AG22" s="168"/>
      <c r="AH22" s="168"/>
      <c r="AI22" s="168"/>
      <c r="AJ22" s="168"/>
      <c r="AK22" s="168"/>
      <c r="AL22" s="168"/>
      <c r="AM22" s="168"/>
    </row>
    <row r="23" spans="1:39" s="94" customFormat="1" ht="30.5" customHeight="1" thickBot="1">
      <c r="B23" s="92"/>
      <c r="C23" s="159"/>
      <c r="D23" s="161" t="s">
        <v>2023</v>
      </c>
      <c r="E23" s="95"/>
      <c r="F23" s="95"/>
      <c r="G23" s="95"/>
      <c r="H23" s="95"/>
      <c r="I23" s="95"/>
      <c r="J23" s="95"/>
      <c r="K23" s="95"/>
      <c r="M23" s="314"/>
      <c r="N23" s="315"/>
      <c r="O23" s="315"/>
      <c r="P23" s="315"/>
      <c r="Q23" s="315"/>
      <c r="R23" s="316"/>
      <c r="S23" s="96"/>
      <c r="T23" s="170"/>
      <c r="U23" s="170"/>
      <c r="V23" s="170"/>
      <c r="W23" s="170"/>
      <c r="X23" s="168"/>
      <c r="Y23" s="170"/>
      <c r="Z23" s="170"/>
      <c r="AA23" s="170"/>
      <c r="AB23" s="170"/>
      <c r="AC23" s="170"/>
      <c r="AD23" s="170"/>
      <c r="AE23" s="170"/>
      <c r="AF23" s="170"/>
      <c r="AG23" s="170"/>
      <c r="AH23" s="170"/>
      <c r="AI23" s="170"/>
      <c r="AJ23" s="170"/>
      <c r="AK23" s="170"/>
      <c r="AL23" s="170"/>
      <c r="AM23" s="170"/>
    </row>
    <row r="24" spans="1:39" ht="29" customHeight="1" thickBot="1">
      <c r="B24" s="92"/>
      <c r="C24" s="162"/>
      <c r="D24" s="163" t="s">
        <v>1350</v>
      </c>
      <c r="E24" s="164"/>
      <c r="F24" s="164"/>
      <c r="G24" s="164"/>
      <c r="H24" s="164"/>
      <c r="I24" s="164"/>
      <c r="J24" s="164"/>
      <c r="K24" s="164"/>
      <c r="L24" s="165"/>
      <c r="M24" s="317"/>
      <c r="N24" s="318"/>
      <c r="O24" s="318"/>
      <c r="P24" s="318"/>
      <c r="Q24" s="318"/>
      <c r="R24" s="319"/>
      <c r="S24" s="93"/>
      <c r="T24" s="168"/>
      <c r="U24" s="168"/>
      <c r="V24" s="168"/>
      <c r="W24" s="168"/>
      <c r="X24" s="168"/>
      <c r="Y24" s="168"/>
      <c r="Z24" s="168"/>
      <c r="AA24" s="168"/>
      <c r="AB24" s="168"/>
      <c r="AC24" s="168"/>
      <c r="AD24" s="168"/>
      <c r="AE24" s="168"/>
      <c r="AF24" s="168"/>
      <c r="AG24" s="168"/>
      <c r="AH24" s="168"/>
      <c r="AI24" s="168"/>
      <c r="AJ24" s="168"/>
      <c r="AK24" s="168"/>
      <c r="AL24" s="168"/>
      <c r="AM24" s="168"/>
    </row>
    <row r="25" spans="1:39" ht="22.5" customHeight="1" thickBot="1">
      <c r="B25" s="97"/>
      <c r="C25" s="98"/>
      <c r="D25" s="98"/>
      <c r="E25" s="98"/>
      <c r="F25" s="98"/>
      <c r="G25" s="98"/>
      <c r="H25" s="98"/>
      <c r="I25" s="98"/>
      <c r="J25" s="98"/>
      <c r="K25" s="98"/>
      <c r="L25" s="98"/>
      <c r="M25" s="98"/>
      <c r="N25" s="98"/>
      <c r="O25" s="98"/>
      <c r="P25" s="98"/>
      <c r="Q25" s="98"/>
      <c r="R25" s="99"/>
      <c r="S25" s="100"/>
      <c r="T25" s="168"/>
      <c r="U25" s="168"/>
      <c r="V25" s="168"/>
      <c r="W25" s="168"/>
      <c r="X25" s="168"/>
      <c r="Y25" s="168"/>
      <c r="Z25" s="168"/>
      <c r="AA25" s="168"/>
      <c r="AB25" s="168"/>
      <c r="AC25" s="168"/>
      <c r="AD25" s="168"/>
      <c r="AE25" s="168"/>
      <c r="AF25" s="168"/>
      <c r="AG25" s="168"/>
      <c r="AH25" s="168"/>
      <c r="AI25" s="168"/>
      <c r="AJ25" s="168"/>
      <c r="AK25" s="168"/>
      <c r="AL25" s="168"/>
      <c r="AM25" s="168"/>
    </row>
    <row r="26" spans="1:39" ht="22.5" customHeight="1">
      <c r="B26" s="94"/>
      <c r="C26" s="94"/>
      <c r="D26" s="94"/>
      <c r="E26" s="94"/>
      <c r="F26" s="94"/>
      <c r="G26" s="94"/>
      <c r="H26" s="94"/>
      <c r="I26" s="94"/>
      <c r="J26" s="94"/>
      <c r="K26" s="94"/>
      <c r="L26" s="94"/>
      <c r="M26" s="94"/>
      <c r="N26" s="94"/>
      <c r="O26" s="94"/>
      <c r="P26" s="94"/>
      <c r="Q26" s="94"/>
      <c r="T26" s="168"/>
      <c r="U26" s="168"/>
      <c r="V26" s="168"/>
      <c r="W26" s="168"/>
      <c r="X26" s="168"/>
      <c r="Y26" s="168"/>
      <c r="Z26" s="168"/>
      <c r="AA26" s="168"/>
      <c r="AB26" s="168"/>
      <c r="AC26" s="168"/>
      <c r="AD26" s="168"/>
      <c r="AE26" s="168"/>
      <c r="AF26" s="168"/>
      <c r="AG26" s="168"/>
      <c r="AH26" s="168"/>
      <c r="AI26" s="168"/>
      <c r="AJ26" s="168"/>
      <c r="AK26" s="168"/>
      <c r="AL26" s="168"/>
      <c r="AM26" s="168"/>
    </row>
    <row r="27" spans="1:39" ht="22.5" customHeight="1">
      <c r="B27" s="94"/>
      <c r="C27" s="94"/>
      <c r="D27" s="94"/>
      <c r="E27" s="94"/>
      <c r="F27" s="94"/>
      <c r="G27" s="94"/>
      <c r="H27" s="94"/>
      <c r="I27" s="94"/>
      <c r="J27" s="94"/>
      <c r="K27" s="94"/>
      <c r="L27" s="94"/>
      <c r="M27" s="94"/>
      <c r="N27" s="94"/>
      <c r="O27" s="94"/>
      <c r="P27" s="94"/>
      <c r="Q27" s="94"/>
      <c r="T27" s="168"/>
      <c r="U27" s="168" t="s">
        <v>1358</v>
      </c>
      <c r="V27" s="168">
        <v>1</v>
      </c>
      <c r="W27" s="170" t="e">
        <f>VLOOKUP(M23,U27:V28,2,FALSE)</f>
        <v>#N/A</v>
      </c>
      <c r="X27" s="168"/>
      <c r="Y27" s="168"/>
      <c r="Z27" s="168"/>
      <c r="AA27" s="168"/>
      <c r="AB27" s="168"/>
      <c r="AC27" s="168"/>
      <c r="AD27" s="168"/>
      <c r="AE27" s="168"/>
      <c r="AF27" s="168"/>
      <c r="AG27" s="168"/>
      <c r="AH27" s="168"/>
      <c r="AI27" s="168"/>
      <c r="AJ27" s="168"/>
      <c r="AK27" s="168"/>
      <c r="AL27" s="168"/>
      <c r="AM27" s="168"/>
    </row>
    <row r="28" spans="1:39" ht="22.5" customHeight="1">
      <c r="T28" s="168"/>
      <c r="U28" s="168" t="s">
        <v>1359</v>
      </c>
      <c r="V28" s="168">
        <v>2</v>
      </c>
      <c r="W28" s="168"/>
      <c r="X28" s="168"/>
      <c r="Y28" s="168"/>
      <c r="Z28" s="168"/>
      <c r="AA28" s="168"/>
      <c r="AB28" s="168"/>
      <c r="AC28" s="168"/>
      <c r="AD28" s="168"/>
      <c r="AE28" s="168"/>
      <c r="AF28" s="168"/>
      <c r="AG28" s="168"/>
      <c r="AH28" s="168"/>
      <c r="AI28" s="168"/>
      <c r="AJ28" s="168"/>
      <c r="AK28" s="168"/>
      <c r="AL28" s="168"/>
      <c r="AM28" s="168"/>
    </row>
    <row r="29" spans="1:39" ht="22.5" customHeight="1">
      <c r="T29" s="168"/>
      <c r="U29" s="170" t="s">
        <v>1362</v>
      </c>
      <c r="V29" s="168">
        <v>1</v>
      </c>
      <c r="W29" s="170" t="e">
        <f>VLOOKUP(M24,$U$29:$V$39,2,FALSE)</f>
        <v>#N/A</v>
      </c>
      <c r="X29" s="168"/>
      <c r="Y29" s="168"/>
      <c r="Z29" s="168"/>
      <c r="AA29" s="168"/>
      <c r="AB29" s="168"/>
      <c r="AC29" s="168"/>
      <c r="AD29" s="168"/>
      <c r="AE29" s="168"/>
      <c r="AF29" s="168"/>
      <c r="AG29" s="168"/>
      <c r="AH29" s="168"/>
      <c r="AI29" s="168"/>
      <c r="AJ29" s="168"/>
      <c r="AK29" s="168"/>
      <c r="AL29" s="168"/>
      <c r="AM29" s="168"/>
    </row>
    <row r="30" spans="1:39" ht="22.5" customHeight="1">
      <c r="T30" s="168"/>
      <c r="U30" s="170" t="s">
        <v>1351</v>
      </c>
      <c r="V30" s="168">
        <v>2</v>
      </c>
      <c r="W30" s="168"/>
      <c r="X30" s="168"/>
      <c r="Y30" s="168"/>
      <c r="Z30" s="168"/>
      <c r="AA30" s="168"/>
      <c r="AB30" s="168"/>
      <c r="AC30" s="168"/>
      <c r="AD30" s="168"/>
      <c r="AE30" s="168"/>
      <c r="AF30" s="168"/>
      <c r="AG30" s="168"/>
      <c r="AH30" s="168"/>
      <c r="AI30" s="168"/>
      <c r="AJ30" s="168"/>
      <c r="AK30" s="168"/>
      <c r="AL30" s="168"/>
      <c r="AM30" s="168"/>
    </row>
    <row r="31" spans="1:39" ht="31.5" customHeight="1">
      <c r="E31" s="151"/>
      <c r="F31" s="151"/>
      <c r="G31" s="151"/>
      <c r="H31" s="151"/>
      <c r="I31" s="151"/>
      <c r="J31" s="151"/>
      <c r="K31" s="151"/>
      <c r="L31" s="151"/>
      <c r="T31" s="168" t="s">
        <v>1204</v>
      </c>
      <c r="U31" s="170" t="s">
        <v>1352</v>
      </c>
      <c r="V31" s="168">
        <v>3</v>
      </c>
      <c r="W31" s="168"/>
      <c r="X31" s="168"/>
      <c r="Y31" s="168"/>
      <c r="Z31" s="168"/>
      <c r="AA31" s="168"/>
      <c r="AB31" s="168"/>
      <c r="AC31" s="168"/>
      <c r="AD31" s="168"/>
      <c r="AE31" s="168"/>
      <c r="AF31" s="168"/>
      <c r="AG31" s="168"/>
      <c r="AH31" s="168"/>
      <c r="AI31" s="168"/>
      <c r="AJ31" s="168"/>
      <c r="AK31" s="168"/>
      <c r="AL31" s="168"/>
      <c r="AM31" s="168"/>
    </row>
    <row r="32" spans="1:39" ht="31.5" customHeight="1">
      <c r="A32" s="168"/>
      <c r="B32" s="168"/>
      <c r="C32" s="168"/>
      <c r="D32" s="168"/>
      <c r="E32" s="174"/>
      <c r="F32" s="174"/>
      <c r="G32" s="174"/>
      <c r="H32" s="174"/>
      <c r="I32" s="174"/>
      <c r="J32" s="174"/>
      <c r="K32" s="174"/>
      <c r="L32" s="174"/>
      <c r="M32" s="168"/>
      <c r="N32" s="168"/>
      <c r="O32" s="168"/>
      <c r="P32" s="168"/>
      <c r="Q32" s="168"/>
      <c r="R32" s="168"/>
      <c r="S32" s="168"/>
      <c r="T32" s="170"/>
      <c r="U32" s="170" t="s">
        <v>1353</v>
      </c>
      <c r="V32" s="168">
        <v>4</v>
      </c>
      <c r="W32" s="168"/>
      <c r="X32" s="168"/>
      <c r="Y32" s="168"/>
      <c r="Z32" s="168"/>
      <c r="AA32" s="168"/>
      <c r="AB32" s="168"/>
      <c r="AC32" s="168"/>
      <c r="AD32" s="168"/>
      <c r="AE32" s="168"/>
      <c r="AF32" s="168"/>
      <c r="AG32" s="168"/>
      <c r="AH32" s="168"/>
      <c r="AI32" s="168"/>
      <c r="AJ32" s="168"/>
      <c r="AK32" s="168"/>
      <c r="AL32" s="168"/>
      <c r="AM32" s="168"/>
    </row>
    <row r="33" spans="1:39" ht="31.5" customHeight="1">
      <c r="A33" s="168"/>
      <c r="B33" s="168"/>
      <c r="C33" s="168"/>
      <c r="D33" s="168"/>
      <c r="E33" s="174"/>
      <c r="F33" s="174"/>
      <c r="G33" s="174"/>
      <c r="H33" s="174"/>
      <c r="I33" s="174"/>
      <c r="J33" s="174"/>
      <c r="K33" s="174"/>
      <c r="L33" s="174"/>
      <c r="M33" s="168"/>
      <c r="N33" s="168"/>
      <c r="O33" s="168"/>
      <c r="P33" s="168"/>
      <c r="Q33" s="168"/>
      <c r="R33" s="168"/>
      <c r="S33" s="168"/>
      <c r="T33" s="168"/>
      <c r="U33" s="170" t="s">
        <v>1354</v>
      </c>
      <c r="V33" s="168">
        <v>5</v>
      </c>
      <c r="W33" s="168"/>
      <c r="X33" s="168"/>
      <c r="Y33" s="168"/>
      <c r="Z33" s="168"/>
      <c r="AA33" s="168"/>
      <c r="AB33" s="168"/>
      <c r="AC33" s="168"/>
      <c r="AD33" s="168"/>
      <c r="AE33" s="168"/>
      <c r="AF33" s="168"/>
      <c r="AG33" s="168"/>
      <c r="AH33" s="168"/>
      <c r="AI33" s="168"/>
      <c r="AJ33" s="168"/>
      <c r="AK33" s="168"/>
      <c r="AL33" s="168"/>
      <c r="AM33" s="168"/>
    </row>
    <row r="34" spans="1:39" ht="31.5" customHeight="1">
      <c r="A34" s="168"/>
      <c r="B34" s="168"/>
      <c r="C34" s="168"/>
      <c r="D34" s="168"/>
      <c r="E34" s="174"/>
      <c r="F34" s="174"/>
      <c r="G34" s="174"/>
      <c r="H34" s="174"/>
      <c r="I34" s="174"/>
      <c r="J34" s="174"/>
      <c r="K34" s="174"/>
      <c r="L34" s="174"/>
      <c r="M34" s="168"/>
      <c r="N34" s="168"/>
      <c r="O34" s="168"/>
      <c r="P34" s="168"/>
      <c r="Q34" s="168"/>
      <c r="R34" s="168"/>
      <c r="S34" s="168"/>
      <c r="T34" s="168"/>
      <c r="U34" s="170" t="s">
        <v>1355</v>
      </c>
      <c r="V34" s="168">
        <v>6</v>
      </c>
      <c r="W34" s="168"/>
      <c r="X34" s="168"/>
      <c r="Y34" s="168"/>
      <c r="Z34" s="168"/>
      <c r="AA34" s="168"/>
      <c r="AB34" s="168"/>
      <c r="AC34" s="168"/>
      <c r="AD34" s="168"/>
      <c r="AE34" s="168"/>
      <c r="AF34" s="168"/>
      <c r="AG34" s="168"/>
      <c r="AH34" s="168"/>
      <c r="AI34" s="168"/>
      <c r="AJ34" s="168"/>
      <c r="AK34" s="168"/>
      <c r="AL34" s="168"/>
      <c r="AM34" s="168"/>
    </row>
    <row r="35" spans="1:39" ht="33.75" customHeight="1">
      <c r="A35" s="168"/>
      <c r="B35" s="168"/>
      <c r="C35" s="168"/>
      <c r="D35" s="168"/>
      <c r="E35" s="174"/>
      <c r="F35" s="174"/>
      <c r="G35" s="174"/>
      <c r="H35" s="174"/>
      <c r="I35" s="174"/>
      <c r="J35" s="174"/>
      <c r="K35" s="174"/>
      <c r="L35" s="174"/>
      <c r="M35" s="168"/>
      <c r="N35" s="168"/>
      <c r="O35" s="168"/>
      <c r="P35" s="168"/>
      <c r="Q35" s="168"/>
      <c r="R35" s="168"/>
      <c r="S35" s="168"/>
      <c r="T35" s="168"/>
      <c r="U35" s="170" t="s">
        <v>1356</v>
      </c>
      <c r="V35" s="168">
        <v>7</v>
      </c>
      <c r="W35" s="168"/>
      <c r="X35" s="168"/>
      <c r="Y35" s="168"/>
      <c r="Z35" s="168"/>
      <c r="AA35" s="168"/>
      <c r="AB35" s="168"/>
      <c r="AC35" s="168"/>
      <c r="AD35" s="168"/>
      <c r="AE35" s="168"/>
      <c r="AF35" s="168"/>
      <c r="AG35" s="168"/>
      <c r="AH35" s="168"/>
      <c r="AI35" s="168"/>
      <c r="AJ35" s="168"/>
      <c r="AK35" s="168"/>
      <c r="AL35" s="168"/>
      <c r="AM35" s="168"/>
    </row>
    <row r="36" spans="1:39" ht="33.75" customHeight="1">
      <c r="A36" s="168"/>
      <c r="B36" s="168"/>
      <c r="C36" s="168"/>
      <c r="D36" s="168"/>
      <c r="E36" s="174"/>
      <c r="F36" s="174"/>
      <c r="G36" s="174"/>
      <c r="H36" s="174"/>
      <c r="I36" s="174"/>
      <c r="J36" s="174"/>
      <c r="K36" s="174"/>
      <c r="L36" s="174"/>
      <c r="M36" s="168"/>
      <c r="N36" s="168"/>
      <c r="O36" s="168"/>
      <c r="P36" s="168"/>
      <c r="Q36" s="168"/>
      <c r="R36" s="168"/>
      <c r="S36" s="168"/>
      <c r="T36" s="168"/>
      <c r="U36" s="170" t="s">
        <v>1357</v>
      </c>
      <c r="V36" s="168">
        <v>8</v>
      </c>
      <c r="W36" s="168"/>
      <c r="X36" s="168"/>
      <c r="Y36" s="168"/>
      <c r="Z36" s="168"/>
      <c r="AA36" s="168"/>
      <c r="AB36" s="168"/>
      <c r="AC36" s="168"/>
      <c r="AD36" s="168"/>
      <c r="AE36" s="168"/>
      <c r="AF36" s="168"/>
      <c r="AG36" s="168"/>
      <c r="AH36" s="168"/>
      <c r="AI36" s="168"/>
      <c r="AJ36" s="168"/>
      <c r="AK36" s="168"/>
      <c r="AL36" s="168"/>
      <c r="AM36" s="168"/>
    </row>
    <row r="37" spans="1:39">
      <c r="A37" s="168"/>
      <c r="B37" s="168"/>
      <c r="C37" s="168"/>
      <c r="D37" s="168"/>
      <c r="E37" s="168"/>
      <c r="F37" s="168"/>
      <c r="G37" s="168"/>
      <c r="H37" s="168"/>
      <c r="I37" s="168"/>
      <c r="J37" s="168"/>
      <c r="K37" s="168"/>
      <c r="L37" s="168"/>
      <c r="M37" s="168"/>
      <c r="N37" s="168"/>
      <c r="O37" s="168"/>
      <c r="P37" s="168"/>
      <c r="Q37" s="168"/>
      <c r="R37" s="168"/>
      <c r="S37" s="168"/>
      <c r="T37" s="168"/>
      <c r="U37" s="170" t="e">
        <f>IF(VLOOKUP($Q$5,補助金用基本データ!$D$5:$U$350,18,FALSE)="","９カ月分","")</f>
        <v>#N/A</v>
      </c>
      <c r="V37" s="168" t="e">
        <f>IF(U37="９カ月分",9,"")</f>
        <v>#N/A</v>
      </c>
      <c r="W37" s="168"/>
      <c r="X37" s="168"/>
      <c r="Y37" s="168"/>
      <c r="Z37" s="168"/>
      <c r="AA37" s="168"/>
      <c r="AB37" s="168"/>
      <c r="AC37" s="168"/>
      <c r="AD37" s="168"/>
      <c r="AE37" s="168"/>
      <c r="AF37" s="168"/>
      <c r="AG37" s="168"/>
      <c r="AH37" s="168"/>
      <c r="AI37" s="168"/>
      <c r="AJ37" s="168"/>
      <c r="AK37" s="168"/>
      <c r="AL37" s="168"/>
      <c r="AM37" s="168"/>
    </row>
    <row r="38" spans="1:39">
      <c r="A38" s="168"/>
      <c r="B38" s="168"/>
      <c r="C38" s="168"/>
      <c r="D38" s="168"/>
      <c r="E38" s="168"/>
      <c r="F38" s="168"/>
      <c r="G38" s="168"/>
      <c r="H38" s="168"/>
      <c r="I38" s="168"/>
      <c r="J38" s="168"/>
      <c r="K38" s="168"/>
      <c r="L38" s="168"/>
      <c r="M38" s="168"/>
      <c r="N38" s="168"/>
      <c r="O38" s="168"/>
      <c r="P38" s="168"/>
      <c r="Q38" s="168"/>
      <c r="R38" s="168"/>
      <c r="S38" s="168"/>
      <c r="T38" s="168"/>
      <c r="U38" s="170" t="e">
        <f>IF(VLOOKUP($Q$5,補助金用基本データ!$D$5:$U$350,18,FALSE)="","１０カ月分","")</f>
        <v>#N/A</v>
      </c>
      <c r="V38" s="168" t="e">
        <f>IF(U38="１０カ月分",10,"")</f>
        <v>#N/A</v>
      </c>
      <c r="W38" s="168"/>
      <c r="X38" s="168"/>
      <c r="Y38" s="168"/>
      <c r="Z38" s="168"/>
      <c r="AA38" s="168"/>
      <c r="AB38" s="168"/>
      <c r="AC38" s="168"/>
      <c r="AD38" s="168"/>
      <c r="AE38" s="168"/>
      <c r="AF38" s="168"/>
      <c r="AG38" s="168"/>
      <c r="AH38" s="168"/>
      <c r="AI38" s="168"/>
      <c r="AJ38" s="168"/>
      <c r="AK38" s="168"/>
      <c r="AL38" s="168"/>
      <c r="AM38" s="168"/>
    </row>
    <row r="39" spans="1:39">
      <c r="A39" s="168"/>
      <c r="B39" s="168"/>
      <c r="C39" s="168"/>
      <c r="D39" s="168"/>
      <c r="E39" s="168"/>
      <c r="F39" s="168"/>
      <c r="G39" s="168"/>
      <c r="H39" s="168"/>
      <c r="I39" s="168"/>
      <c r="J39" s="168"/>
      <c r="K39" s="168"/>
      <c r="L39" s="168"/>
      <c r="M39" s="168"/>
      <c r="N39" s="168"/>
      <c r="O39" s="168"/>
      <c r="P39" s="168"/>
      <c r="Q39" s="168"/>
      <c r="R39" s="168"/>
      <c r="S39" s="168"/>
      <c r="T39" s="168"/>
      <c r="U39" s="170" t="e">
        <f>IF(VLOOKUP($Q$5,補助金用基本データ!$D$5:$U$350,18,FALSE)="","１１カ月分（最大）","")</f>
        <v>#N/A</v>
      </c>
      <c r="V39" s="168" t="e">
        <f>IF(U39="１１カ月分（最大）",11,"")</f>
        <v>#N/A</v>
      </c>
      <c r="W39" s="168"/>
      <c r="X39" s="168"/>
      <c r="Y39" s="168"/>
      <c r="Z39" s="168"/>
      <c r="AA39" s="168"/>
      <c r="AB39" s="168"/>
      <c r="AC39" s="168"/>
      <c r="AD39" s="168"/>
      <c r="AE39" s="168"/>
      <c r="AF39" s="168"/>
      <c r="AG39" s="168"/>
      <c r="AH39" s="168"/>
      <c r="AI39" s="168"/>
      <c r="AJ39" s="168"/>
      <c r="AK39" s="168"/>
      <c r="AL39" s="168"/>
      <c r="AM39" s="168"/>
    </row>
    <row r="40" spans="1:39">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row>
    <row r="41" spans="1:39">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row>
    <row r="42" spans="1:39">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row>
    <row r="43" spans="1:39">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row>
    <row r="44" spans="1:39">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row>
    <row r="45" spans="1:39">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row>
    <row r="46" spans="1:39" ht="39" customHeight="1">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row>
    <row r="47" spans="1:39">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row>
    <row r="48" spans="1:39">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row>
    <row r="49" spans="1:39">
      <c r="A49" s="308"/>
      <c r="B49" s="308"/>
      <c r="C49" s="308"/>
      <c r="D49" s="175"/>
      <c r="E49" s="175"/>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row>
    <row r="50" spans="1:39" ht="16">
      <c r="A50" s="168"/>
      <c r="B50" s="307"/>
      <c r="C50" s="307"/>
      <c r="D50" s="176"/>
      <c r="E50" s="176"/>
      <c r="F50" s="177"/>
      <c r="G50" s="177"/>
      <c r="H50" s="177"/>
      <c r="I50" s="177"/>
      <c r="J50" s="177"/>
      <c r="K50" s="177"/>
      <c r="L50" s="177"/>
      <c r="M50" s="177"/>
      <c r="N50" s="177"/>
      <c r="O50" s="177"/>
      <c r="P50" s="177"/>
      <c r="Q50" s="177"/>
      <c r="R50" s="177"/>
      <c r="S50" s="168"/>
      <c r="T50" s="168"/>
      <c r="U50" s="171"/>
      <c r="V50" s="171"/>
      <c r="W50" s="171"/>
      <c r="X50" s="168"/>
      <c r="Y50" s="168"/>
      <c r="Z50" s="168"/>
      <c r="AA50" s="168"/>
      <c r="AB50" s="168"/>
      <c r="AC50" s="168"/>
      <c r="AD50" s="168"/>
      <c r="AE50" s="168"/>
      <c r="AF50" s="168"/>
      <c r="AG50" s="168"/>
      <c r="AH50" s="168"/>
      <c r="AI50" s="168"/>
      <c r="AJ50" s="168"/>
      <c r="AK50" s="168"/>
      <c r="AL50" s="168"/>
      <c r="AM50" s="168"/>
    </row>
    <row r="51" spans="1:39" ht="16">
      <c r="A51" s="168"/>
      <c r="B51" s="307"/>
      <c r="C51" s="307"/>
      <c r="D51" s="176"/>
      <c r="E51" s="176"/>
      <c r="F51" s="177"/>
      <c r="G51" s="177"/>
      <c r="H51" s="177"/>
      <c r="I51" s="177"/>
      <c r="J51" s="177"/>
      <c r="K51" s="177"/>
      <c r="L51" s="177"/>
      <c r="M51" s="177"/>
      <c r="N51" s="177"/>
      <c r="O51" s="177"/>
      <c r="P51" s="177"/>
      <c r="Q51" s="177"/>
      <c r="R51" s="177"/>
      <c r="S51" s="168"/>
      <c r="T51" s="168"/>
      <c r="U51" s="171"/>
      <c r="V51" s="171"/>
      <c r="W51" s="171"/>
      <c r="X51" s="171"/>
      <c r="Y51" s="168"/>
      <c r="Z51" s="168"/>
      <c r="AA51" s="168"/>
      <c r="AB51" s="168"/>
      <c r="AC51" s="168"/>
      <c r="AD51" s="168"/>
      <c r="AE51" s="168"/>
      <c r="AF51" s="168"/>
      <c r="AG51" s="168"/>
      <c r="AH51" s="168"/>
      <c r="AI51" s="168"/>
      <c r="AJ51" s="168"/>
      <c r="AK51" s="168"/>
      <c r="AL51" s="168"/>
      <c r="AM51" s="168"/>
    </row>
    <row r="52" spans="1:39" ht="16">
      <c r="A52" s="168"/>
      <c r="B52" s="307"/>
      <c r="C52" s="307"/>
      <c r="D52" s="176"/>
      <c r="E52" s="176"/>
      <c r="F52" s="177"/>
      <c r="G52" s="177"/>
      <c r="H52" s="177"/>
      <c r="I52" s="177"/>
      <c r="J52" s="177"/>
      <c r="K52" s="177"/>
      <c r="L52" s="177"/>
      <c r="M52" s="177"/>
      <c r="N52" s="177"/>
      <c r="O52" s="177"/>
      <c r="P52" s="177"/>
      <c r="Q52" s="177"/>
      <c r="R52" s="177"/>
      <c r="S52" s="168"/>
      <c r="T52" s="168"/>
      <c r="U52" s="172"/>
      <c r="V52" s="172"/>
      <c r="W52" s="172"/>
      <c r="X52" s="171"/>
      <c r="Y52" s="168"/>
      <c r="Z52" s="168"/>
      <c r="AA52" s="168"/>
      <c r="AB52" s="168"/>
      <c r="AC52" s="168"/>
      <c r="AD52" s="168"/>
      <c r="AE52" s="168"/>
      <c r="AF52" s="168"/>
      <c r="AG52" s="168"/>
      <c r="AH52" s="168"/>
      <c r="AI52" s="168"/>
      <c r="AJ52" s="168"/>
      <c r="AK52" s="168"/>
      <c r="AL52" s="168"/>
      <c r="AM52" s="168"/>
    </row>
    <row r="53" spans="1:39" ht="16">
      <c r="A53" s="168"/>
      <c r="B53" s="307"/>
      <c r="C53" s="307"/>
      <c r="D53" s="176"/>
      <c r="E53" s="176"/>
      <c r="F53" s="177"/>
      <c r="G53" s="177"/>
      <c r="H53" s="177"/>
      <c r="I53" s="177"/>
      <c r="J53" s="177"/>
      <c r="K53" s="177"/>
      <c r="L53" s="177"/>
      <c r="M53" s="177"/>
      <c r="N53" s="177"/>
      <c r="O53" s="177"/>
      <c r="P53" s="177"/>
      <c r="Q53" s="177"/>
      <c r="R53" s="177"/>
      <c r="S53" s="168"/>
      <c r="T53" s="171"/>
      <c r="U53" s="171"/>
      <c r="V53" s="171"/>
      <c r="W53" s="171"/>
      <c r="X53" s="172"/>
      <c r="Y53" s="171"/>
      <c r="Z53" s="171"/>
      <c r="AA53" s="171"/>
      <c r="AB53" s="171"/>
      <c r="AC53" s="171"/>
      <c r="AD53" s="171"/>
      <c r="AE53" s="168"/>
      <c r="AF53" s="168"/>
      <c r="AG53" s="168"/>
      <c r="AH53" s="168"/>
      <c r="AI53" s="168"/>
      <c r="AJ53" s="168"/>
      <c r="AK53" s="168"/>
      <c r="AL53" s="168"/>
      <c r="AM53" s="168"/>
    </row>
    <row r="54" spans="1:39" ht="16">
      <c r="A54" s="168"/>
      <c r="B54" s="307"/>
      <c r="C54" s="307"/>
      <c r="D54" s="176"/>
      <c r="E54" s="176"/>
      <c r="F54" s="177"/>
      <c r="G54" s="177"/>
      <c r="H54" s="177"/>
      <c r="I54" s="177"/>
      <c r="J54" s="177"/>
      <c r="K54" s="177"/>
      <c r="L54" s="177"/>
      <c r="M54" s="177"/>
      <c r="N54" s="177"/>
      <c r="O54" s="177"/>
      <c r="P54" s="177"/>
      <c r="Q54" s="177"/>
      <c r="R54" s="177"/>
      <c r="S54" s="168"/>
      <c r="T54" s="171"/>
      <c r="U54" s="172"/>
      <c r="V54" s="172"/>
      <c r="W54" s="172"/>
      <c r="X54" s="171"/>
      <c r="Y54" s="171"/>
      <c r="Z54" s="171"/>
      <c r="AA54" s="171"/>
      <c r="AB54" s="171"/>
      <c r="AC54" s="171"/>
      <c r="AD54" s="171"/>
      <c r="AE54" s="168"/>
      <c r="AF54" s="168"/>
      <c r="AG54" s="168"/>
      <c r="AH54" s="168"/>
      <c r="AI54" s="168"/>
      <c r="AJ54" s="168"/>
      <c r="AK54" s="168"/>
      <c r="AL54" s="168"/>
      <c r="AM54" s="168"/>
    </row>
    <row r="55" spans="1:39" ht="19.5" customHeight="1">
      <c r="A55" s="168"/>
      <c r="B55" s="168"/>
      <c r="C55" s="168"/>
      <c r="D55" s="168"/>
      <c r="E55" s="168"/>
      <c r="F55" s="168"/>
      <c r="G55" s="168"/>
      <c r="H55" s="168"/>
      <c r="I55" s="168"/>
      <c r="J55" s="168"/>
      <c r="K55" s="168"/>
      <c r="L55" s="168"/>
      <c r="M55" s="168"/>
      <c r="N55" s="168"/>
      <c r="O55" s="168"/>
      <c r="P55" s="168"/>
      <c r="Q55" s="168"/>
      <c r="R55" s="168"/>
      <c r="S55" s="168"/>
      <c r="T55" s="172"/>
      <c r="U55" s="172"/>
      <c r="V55" s="172"/>
      <c r="W55" s="172"/>
      <c r="X55" s="172"/>
      <c r="Y55" s="172"/>
      <c r="Z55" s="172"/>
      <c r="AA55" s="172"/>
      <c r="AB55" s="172"/>
      <c r="AC55" s="172"/>
      <c r="AD55" s="172"/>
      <c r="AE55" s="168"/>
      <c r="AF55" s="168"/>
      <c r="AG55" s="168"/>
      <c r="AH55" s="168"/>
      <c r="AI55" s="168"/>
      <c r="AJ55" s="168"/>
      <c r="AK55" s="168"/>
      <c r="AL55" s="168"/>
      <c r="AM55" s="168"/>
    </row>
    <row r="56" spans="1:39" ht="16">
      <c r="A56" s="308"/>
      <c r="B56" s="308"/>
      <c r="C56" s="308"/>
      <c r="D56" s="175"/>
      <c r="E56" s="175"/>
      <c r="F56" s="168"/>
      <c r="G56" s="168"/>
      <c r="H56" s="168"/>
      <c r="I56" s="168"/>
      <c r="J56" s="168"/>
      <c r="K56" s="168"/>
      <c r="L56" s="168"/>
      <c r="M56" s="168"/>
      <c r="N56" s="168"/>
      <c r="O56" s="168"/>
      <c r="P56" s="168"/>
      <c r="Q56" s="168"/>
      <c r="R56" s="168"/>
      <c r="S56" s="168"/>
      <c r="T56" s="171"/>
      <c r="U56" s="172"/>
      <c r="V56" s="172"/>
      <c r="W56" s="172"/>
      <c r="X56" s="172"/>
      <c r="Y56" s="171"/>
      <c r="Z56" s="171"/>
      <c r="AA56" s="171"/>
      <c r="AB56" s="171"/>
      <c r="AC56" s="171"/>
      <c r="AD56" s="171"/>
      <c r="AE56" s="168"/>
      <c r="AF56" s="168"/>
      <c r="AG56" s="168"/>
      <c r="AH56" s="168"/>
      <c r="AI56" s="168"/>
      <c r="AJ56" s="168"/>
      <c r="AK56" s="168"/>
      <c r="AL56" s="168"/>
      <c r="AM56" s="168"/>
    </row>
    <row r="57" spans="1:39" ht="16">
      <c r="A57" s="168"/>
      <c r="B57" s="307"/>
      <c r="C57" s="307"/>
      <c r="D57" s="176"/>
      <c r="E57" s="176"/>
      <c r="F57" s="177"/>
      <c r="G57" s="177"/>
      <c r="H57" s="177"/>
      <c r="I57" s="177"/>
      <c r="J57" s="177"/>
      <c r="K57" s="177"/>
      <c r="L57" s="177"/>
      <c r="M57" s="177"/>
      <c r="N57" s="177"/>
      <c r="O57" s="177"/>
      <c r="P57" s="177"/>
      <c r="Q57" s="177"/>
      <c r="R57" s="177"/>
      <c r="S57" s="168"/>
      <c r="T57" s="172"/>
      <c r="U57" s="172"/>
      <c r="V57" s="172"/>
      <c r="W57" s="172"/>
      <c r="X57" s="172"/>
      <c r="Y57" s="172"/>
      <c r="Z57" s="172"/>
      <c r="AA57" s="172"/>
      <c r="AB57" s="172"/>
      <c r="AC57" s="172"/>
      <c r="AD57" s="172"/>
      <c r="AE57" s="168"/>
      <c r="AF57" s="168"/>
      <c r="AG57" s="168"/>
      <c r="AH57" s="168"/>
      <c r="AI57" s="168"/>
      <c r="AJ57" s="168"/>
      <c r="AK57" s="168"/>
      <c r="AL57" s="168"/>
      <c r="AM57" s="168"/>
    </row>
    <row r="58" spans="1:39" ht="16">
      <c r="A58" s="168"/>
      <c r="B58" s="307"/>
      <c r="C58" s="307"/>
      <c r="D58" s="176"/>
      <c r="E58" s="176"/>
      <c r="F58" s="177"/>
      <c r="G58" s="177"/>
      <c r="H58" s="177"/>
      <c r="I58" s="177"/>
      <c r="J58" s="177"/>
      <c r="K58" s="177"/>
      <c r="L58" s="177"/>
      <c r="M58" s="177"/>
      <c r="N58" s="177"/>
      <c r="O58" s="177"/>
      <c r="P58" s="177"/>
      <c r="Q58" s="177"/>
      <c r="R58" s="177"/>
      <c r="S58" s="168"/>
      <c r="T58" s="172"/>
      <c r="U58" s="172"/>
      <c r="V58" s="172"/>
      <c r="W58" s="172"/>
      <c r="X58" s="172"/>
      <c r="Y58" s="172"/>
      <c r="Z58" s="172"/>
      <c r="AA58" s="172"/>
      <c r="AB58" s="172"/>
      <c r="AC58" s="172"/>
      <c r="AD58" s="172"/>
      <c r="AE58" s="168"/>
      <c r="AF58" s="168"/>
      <c r="AG58" s="168"/>
      <c r="AH58" s="168"/>
      <c r="AI58" s="168"/>
      <c r="AJ58" s="168"/>
      <c r="AK58" s="168"/>
      <c r="AL58" s="168"/>
      <c r="AM58" s="168"/>
    </row>
    <row r="59" spans="1:39" ht="16">
      <c r="A59" s="168"/>
      <c r="B59" s="307"/>
      <c r="C59" s="307"/>
      <c r="D59" s="176"/>
      <c r="E59" s="176"/>
      <c r="F59" s="177"/>
      <c r="G59" s="177"/>
      <c r="H59" s="177"/>
      <c r="I59" s="177"/>
      <c r="J59" s="177"/>
      <c r="K59" s="177"/>
      <c r="L59" s="177"/>
      <c r="M59" s="177"/>
      <c r="N59" s="177"/>
      <c r="O59" s="177"/>
      <c r="P59" s="177"/>
      <c r="Q59" s="177"/>
      <c r="R59" s="177"/>
      <c r="S59" s="168"/>
      <c r="T59" s="172"/>
      <c r="U59" s="172"/>
      <c r="V59" s="172"/>
      <c r="W59" s="172"/>
      <c r="X59" s="172"/>
      <c r="Y59" s="172"/>
      <c r="Z59" s="172"/>
      <c r="AA59" s="172"/>
      <c r="AB59" s="172"/>
      <c r="AC59" s="172"/>
      <c r="AD59" s="172"/>
      <c r="AE59" s="168"/>
      <c r="AF59" s="168"/>
      <c r="AG59" s="168"/>
      <c r="AH59" s="168"/>
      <c r="AI59" s="168"/>
      <c r="AJ59" s="168"/>
      <c r="AK59" s="168"/>
      <c r="AL59" s="168"/>
      <c r="AM59" s="168"/>
    </row>
    <row r="60" spans="1:39" ht="16">
      <c r="A60" s="168"/>
      <c r="B60" s="307"/>
      <c r="C60" s="307"/>
      <c r="D60" s="176"/>
      <c r="E60" s="176"/>
      <c r="F60" s="177"/>
      <c r="G60" s="177"/>
      <c r="H60" s="177"/>
      <c r="I60" s="177"/>
      <c r="J60" s="177"/>
      <c r="K60" s="177"/>
      <c r="L60" s="177"/>
      <c r="M60" s="177"/>
      <c r="N60" s="177"/>
      <c r="O60" s="177"/>
      <c r="P60" s="177"/>
      <c r="Q60" s="177"/>
      <c r="R60" s="177"/>
      <c r="S60" s="168"/>
      <c r="T60" s="172"/>
      <c r="U60" s="173"/>
      <c r="V60" s="172"/>
      <c r="W60" s="172"/>
      <c r="X60" s="172"/>
      <c r="Y60" s="172"/>
      <c r="Z60" s="172"/>
      <c r="AA60" s="172"/>
      <c r="AB60" s="172"/>
      <c r="AC60" s="172"/>
      <c r="AD60" s="172"/>
      <c r="AE60" s="168"/>
      <c r="AF60" s="168"/>
      <c r="AG60" s="168"/>
      <c r="AH60" s="168"/>
      <c r="AI60" s="168"/>
      <c r="AJ60" s="168"/>
      <c r="AK60" s="168"/>
      <c r="AL60" s="168"/>
      <c r="AM60" s="168"/>
    </row>
    <row r="61" spans="1:39" ht="39" customHeight="1">
      <c r="A61" s="168"/>
      <c r="B61" s="168"/>
      <c r="C61" s="168"/>
      <c r="D61" s="168"/>
      <c r="E61" s="168"/>
      <c r="F61" s="168"/>
      <c r="G61" s="168"/>
      <c r="H61" s="168"/>
      <c r="I61" s="168"/>
      <c r="J61" s="168"/>
      <c r="K61" s="168"/>
      <c r="L61" s="168"/>
      <c r="M61" s="168"/>
      <c r="N61" s="168"/>
      <c r="O61" s="168"/>
      <c r="P61" s="168"/>
      <c r="Q61" s="168"/>
      <c r="R61" s="168"/>
      <c r="S61" s="168"/>
      <c r="T61" s="172"/>
      <c r="U61" s="173"/>
      <c r="V61" s="172"/>
      <c r="W61" s="172"/>
      <c r="X61" s="172"/>
      <c r="Y61" s="172"/>
      <c r="Z61" s="172"/>
      <c r="AA61" s="172"/>
      <c r="AB61" s="172"/>
      <c r="AC61" s="172"/>
      <c r="AD61" s="172"/>
      <c r="AE61" s="168"/>
      <c r="AF61" s="168"/>
      <c r="AG61" s="168"/>
      <c r="AH61" s="168"/>
      <c r="AI61" s="168"/>
      <c r="AJ61" s="168"/>
      <c r="AK61" s="168"/>
      <c r="AL61" s="168"/>
      <c r="AM61" s="168"/>
    </row>
    <row r="62" spans="1:39" ht="81" customHeight="1">
      <c r="A62" s="168"/>
      <c r="B62" s="168"/>
      <c r="C62" s="168"/>
      <c r="D62" s="168"/>
      <c r="E62" s="168"/>
      <c r="F62" s="168"/>
      <c r="G62" s="168"/>
      <c r="H62" s="168"/>
      <c r="I62" s="168"/>
      <c r="J62" s="168"/>
      <c r="K62" s="168"/>
      <c r="L62" s="168"/>
      <c r="M62" s="168"/>
      <c r="N62" s="168"/>
      <c r="O62" s="168"/>
      <c r="P62" s="168"/>
      <c r="Q62" s="168"/>
      <c r="R62" s="168"/>
      <c r="S62" s="168"/>
      <c r="T62" s="172"/>
      <c r="U62" s="173"/>
      <c r="V62" s="172"/>
      <c r="W62" s="172"/>
      <c r="X62" s="172"/>
      <c r="Y62" s="172"/>
      <c r="Z62" s="172"/>
      <c r="AA62" s="172"/>
      <c r="AB62" s="172"/>
      <c r="AC62" s="172"/>
      <c r="AD62" s="172"/>
      <c r="AE62" s="168"/>
      <c r="AF62" s="168"/>
      <c r="AG62" s="168"/>
      <c r="AH62" s="168"/>
      <c r="AI62" s="168"/>
      <c r="AJ62" s="168"/>
      <c r="AK62" s="168"/>
      <c r="AL62" s="168"/>
      <c r="AM62" s="168"/>
    </row>
    <row r="63" spans="1:39" ht="19.5" customHeight="1">
      <c r="A63" s="168"/>
      <c r="B63" s="168"/>
      <c r="C63" s="168"/>
      <c r="D63" s="168"/>
      <c r="E63" s="168"/>
      <c r="F63" s="168"/>
      <c r="G63" s="168"/>
      <c r="H63" s="168"/>
      <c r="I63" s="168"/>
      <c r="J63" s="168"/>
      <c r="K63" s="168"/>
      <c r="L63" s="168"/>
      <c r="M63" s="168"/>
      <c r="N63" s="168"/>
      <c r="O63" s="168"/>
      <c r="P63" s="168"/>
      <c r="Q63" s="168"/>
      <c r="R63" s="168"/>
      <c r="S63" s="168"/>
      <c r="T63" s="173"/>
      <c r="U63" s="173"/>
      <c r="V63" s="172"/>
      <c r="W63" s="172"/>
      <c r="X63" s="172"/>
      <c r="Y63" s="172"/>
      <c r="Z63" s="172"/>
      <c r="AA63" s="172"/>
      <c r="AB63" s="172"/>
      <c r="AC63" s="172"/>
      <c r="AD63" s="172"/>
      <c r="AE63" s="168"/>
      <c r="AF63" s="168"/>
      <c r="AG63" s="168"/>
      <c r="AH63" s="168"/>
      <c r="AI63" s="168"/>
      <c r="AJ63" s="168"/>
      <c r="AK63" s="168"/>
      <c r="AL63" s="168"/>
      <c r="AM63" s="168"/>
    </row>
    <row r="64" spans="1:39" ht="19.5" customHeight="1">
      <c r="A64" s="168"/>
      <c r="B64" s="168"/>
      <c r="C64" s="168"/>
      <c r="D64" s="168"/>
      <c r="E64" s="168"/>
      <c r="F64" s="168"/>
      <c r="G64" s="168"/>
      <c r="H64" s="168"/>
      <c r="I64" s="168"/>
      <c r="J64" s="168"/>
      <c r="K64" s="168"/>
      <c r="L64" s="168"/>
      <c r="M64" s="168"/>
      <c r="N64" s="168"/>
      <c r="O64" s="168"/>
      <c r="P64" s="168"/>
      <c r="Q64" s="168"/>
      <c r="R64" s="168"/>
      <c r="S64" s="168"/>
      <c r="T64" s="173"/>
      <c r="U64" s="173"/>
      <c r="V64" s="172"/>
      <c r="W64" s="172"/>
      <c r="X64" s="172"/>
      <c r="Y64" s="172"/>
      <c r="Z64" s="172"/>
      <c r="AA64" s="172"/>
      <c r="AB64" s="172"/>
      <c r="AC64" s="172"/>
      <c r="AD64" s="172"/>
      <c r="AE64" s="168"/>
      <c r="AF64" s="168"/>
      <c r="AG64" s="168"/>
      <c r="AH64" s="168"/>
      <c r="AI64" s="168"/>
      <c r="AJ64" s="168"/>
      <c r="AK64" s="168"/>
      <c r="AL64" s="168"/>
      <c r="AM64" s="168"/>
    </row>
    <row r="65" spans="1:39" ht="19.5" customHeight="1">
      <c r="A65" s="168"/>
      <c r="B65" s="168"/>
      <c r="C65" s="168"/>
      <c r="D65" s="168"/>
      <c r="E65" s="168"/>
      <c r="F65" s="168"/>
      <c r="G65" s="168"/>
      <c r="H65" s="168"/>
      <c r="I65" s="168"/>
      <c r="J65" s="168"/>
      <c r="K65" s="168"/>
      <c r="L65" s="168"/>
      <c r="M65" s="168"/>
      <c r="N65" s="168"/>
      <c r="O65" s="168"/>
      <c r="P65" s="168"/>
      <c r="Q65" s="168"/>
      <c r="R65" s="168"/>
      <c r="S65" s="168"/>
      <c r="T65" s="173"/>
      <c r="U65" s="173"/>
      <c r="V65" s="172"/>
      <c r="W65" s="172"/>
      <c r="X65" s="172"/>
      <c r="Y65" s="172"/>
      <c r="Z65" s="172"/>
      <c r="AA65" s="172"/>
      <c r="AB65" s="172"/>
      <c r="AC65" s="172"/>
      <c r="AD65" s="172"/>
      <c r="AE65" s="168"/>
      <c r="AF65" s="168"/>
      <c r="AG65" s="168"/>
      <c r="AH65" s="168"/>
      <c r="AI65" s="168"/>
      <c r="AJ65" s="168"/>
      <c r="AK65" s="168"/>
      <c r="AL65" s="168"/>
      <c r="AM65" s="168"/>
    </row>
    <row r="66" spans="1:39" ht="19.5" customHeight="1">
      <c r="A66" s="168"/>
      <c r="B66" s="168"/>
      <c r="C66" s="168"/>
      <c r="D66" s="168"/>
      <c r="E66" s="168"/>
      <c r="F66" s="168"/>
      <c r="G66" s="168"/>
      <c r="H66" s="168"/>
      <c r="I66" s="168"/>
      <c r="J66" s="168"/>
      <c r="K66" s="168"/>
      <c r="L66" s="168"/>
      <c r="M66" s="168"/>
      <c r="N66" s="168"/>
      <c r="O66" s="168"/>
      <c r="P66" s="168"/>
      <c r="Q66" s="168"/>
      <c r="R66" s="168"/>
      <c r="S66" s="168"/>
      <c r="T66" s="173"/>
      <c r="U66" s="173"/>
      <c r="V66" s="172"/>
      <c r="W66" s="172"/>
      <c r="X66" s="172"/>
      <c r="Y66" s="172"/>
      <c r="Z66" s="172"/>
      <c r="AA66" s="172"/>
      <c r="AB66" s="172"/>
      <c r="AC66" s="172"/>
      <c r="AD66" s="172"/>
      <c r="AE66" s="168"/>
      <c r="AF66" s="168"/>
      <c r="AG66" s="168"/>
      <c r="AH66" s="168"/>
      <c r="AI66" s="168"/>
      <c r="AJ66" s="168"/>
      <c r="AK66" s="168"/>
      <c r="AL66" s="168"/>
      <c r="AM66" s="168"/>
    </row>
    <row r="67" spans="1:39" ht="19.5" customHeight="1">
      <c r="A67" s="168"/>
      <c r="B67" s="168"/>
      <c r="C67" s="168"/>
      <c r="D67" s="168"/>
      <c r="E67" s="168"/>
      <c r="F67" s="168"/>
      <c r="G67" s="168"/>
      <c r="H67" s="168"/>
      <c r="I67" s="168"/>
      <c r="J67" s="168"/>
      <c r="K67" s="168"/>
      <c r="L67" s="168"/>
      <c r="M67" s="168"/>
      <c r="N67" s="168"/>
      <c r="O67" s="168"/>
      <c r="P67" s="168"/>
      <c r="Q67" s="168"/>
      <c r="R67" s="168"/>
      <c r="S67" s="168"/>
      <c r="T67" s="173"/>
      <c r="U67" s="173"/>
      <c r="V67" s="172"/>
      <c r="W67" s="172"/>
      <c r="X67" s="172"/>
      <c r="Y67" s="172"/>
      <c r="Z67" s="172"/>
      <c r="AA67" s="172"/>
      <c r="AB67" s="172"/>
      <c r="AC67" s="172"/>
      <c r="AD67" s="172"/>
      <c r="AE67" s="168"/>
      <c r="AF67" s="168"/>
      <c r="AG67" s="168"/>
      <c r="AH67" s="168"/>
      <c r="AI67" s="168"/>
      <c r="AJ67" s="168"/>
      <c r="AK67" s="168"/>
      <c r="AL67" s="168"/>
      <c r="AM67" s="168"/>
    </row>
    <row r="68" spans="1:39" ht="19.5" customHeight="1">
      <c r="T68" s="167"/>
      <c r="U68" s="167"/>
      <c r="V68" s="166"/>
      <c r="W68" s="166"/>
      <c r="X68" s="166"/>
      <c r="Y68" s="166"/>
      <c r="Z68" s="166"/>
      <c r="AA68" s="166"/>
      <c r="AB68" s="166"/>
      <c r="AC68" s="166"/>
      <c r="AD68" s="166"/>
    </row>
    <row r="69" spans="1:39" ht="19.5" customHeight="1">
      <c r="T69" s="167"/>
      <c r="U69" s="167"/>
      <c r="V69" s="166"/>
      <c r="W69" s="166"/>
      <c r="X69" s="166"/>
      <c r="Y69" s="166"/>
      <c r="Z69" s="166"/>
      <c r="AA69" s="166"/>
      <c r="AB69" s="166"/>
      <c r="AC69" s="166"/>
      <c r="AD69" s="166"/>
    </row>
    <row r="70" spans="1:39" ht="19.5" customHeight="1">
      <c r="T70" s="167"/>
      <c r="U70" s="167"/>
      <c r="V70" s="166"/>
      <c r="W70" s="166"/>
      <c r="X70" s="166"/>
      <c r="Y70" s="166"/>
      <c r="Z70" s="166"/>
      <c r="AA70" s="166"/>
      <c r="AB70" s="166"/>
      <c r="AC70" s="166"/>
      <c r="AD70" s="166"/>
    </row>
    <row r="71" spans="1:39" ht="39" customHeight="1">
      <c r="T71" s="167"/>
      <c r="U71" s="167"/>
      <c r="V71" s="166"/>
      <c r="W71" s="166"/>
      <c r="X71" s="166"/>
      <c r="Y71" s="166"/>
      <c r="Z71" s="166"/>
      <c r="AA71" s="166"/>
      <c r="AB71" s="166"/>
      <c r="AC71" s="166"/>
      <c r="AD71" s="166"/>
    </row>
    <row r="72" spans="1:39" ht="16">
      <c r="T72" s="167"/>
      <c r="U72" s="167"/>
      <c r="V72" s="166"/>
      <c r="W72" s="166"/>
      <c r="X72" s="166"/>
      <c r="Y72" s="166"/>
      <c r="Z72" s="166"/>
      <c r="AA72" s="166"/>
      <c r="AB72" s="166"/>
      <c r="AC72" s="166"/>
      <c r="AD72" s="166"/>
    </row>
    <row r="73" spans="1:39" ht="39" customHeight="1">
      <c r="T73" s="167"/>
      <c r="U73" s="167"/>
      <c r="V73" s="166"/>
      <c r="W73" s="166"/>
      <c r="X73" s="166"/>
      <c r="Y73" s="166"/>
      <c r="Z73" s="166"/>
      <c r="AA73" s="166"/>
      <c r="AB73" s="166"/>
      <c r="AC73" s="166"/>
      <c r="AD73" s="166"/>
    </row>
    <row r="74" spans="1:39" ht="16">
      <c r="T74" s="167"/>
      <c r="U74" s="167"/>
      <c r="V74" s="166"/>
      <c r="W74" s="166"/>
      <c r="X74" s="166"/>
      <c r="Y74" s="166"/>
      <c r="Z74" s="166"/>
      <c r="AA74" s="166"/>
      <c r="AB74" s="166"/>
      <c r="AC74" s="166"/>
      <c r="AD74" s="166"/>
    </row>
    <row r="75" spans="1:39" ht="16">
      <c r="T75" s="167"/>
      <c r="U75" s="167"/>
      <c r="V75" s="166"/>
      <c r="W75" s="166"/>
      <c r="X75" s="166"/>
      <c r="Y75" s="166"/>
      <c r="Z75" s="166"/>
      <c r="AA75" s="166"/>
      <c r="AB75" s="166"/>
      <c r="AC75" s="166"/>
      <c r="AD75" s="166"/>
    </row>
    <row r="76" spans="1:39" ht="16">
      <c r="T76" s="167"/>
      <c r="U76" s="167"/>
      <c r="V76" s="166"/>
      <c r="W76" s="166"/>
      <c r="X76" s="166"/>
      <c r="Y76" s="166"/>
      <c r="Z76" s="166"/>
      <c r="AA76" s="166"/>
      <c r="AB76" s="166"/>
      <c r="AC76" s="166"/>
      <c r="AD76" s="166"/>
    </row>
    <row r="77" spans="1:39" ht="16">
      <c r="T77" s="167"/>
      <c r="U77" s="167"/>
      <c r="V77" s="166"/>
      <c r="W77" s="166"/>
      <c r="X77" s="166"/>
      <c r="Y77" s="166"/>
      <c r="Z77" s="166"/>
      <c r="AA77" s="166"/>
      <c r="AB77" s="166"/>
      <c r="AC77" s="166"/>
      <c r="AD77" s="166"/>
    </row>
    <row r="78" spans="1:39" ht="16">
      <c r="T78" s="167"/>
      <c r="U78" s="167"/>
      <c r="V78" s="166"/>
      <c r="W78" s="166"/>
      <c r="X78" s="166"/>
      <c r="Y78" s="166"/>
      <c r="Z78" s="166"/>
      <c r="AA78" s="166"/>
      <c r="AB78" s="166"/>
      <c r="AC78" s="166"/>
      <c r="AD78" s="166"/>
    </row>
    <row r="79" spans="1:39" ht="39" customHeight="1">
      <c r="T79" s="167"/>
      <c r="U79" s="167"/>
      <c r="V79" s="166"/>
      <c r="W79" s="166"/>
      <c r="X79" s="166"/>
      <c r="Y79" s="166"/>
      <c r="Z79" s="166"/>
      <c r="AA79" s="166"/>
      <c r="AB79" s="166"/>
      <c r="AC79" s="166"/>
      <c r="AD79" s="166"/>
    </row>
    <row r="80" spans="1:39" ht="16">
      <c r="T80" s="167"/>
      <c r="X80" s="166"/>
      <c r="Y80" s="166"/>
      <c r="Z80" s="166"/>
      <c r="AA80" s="166"/>
      <c r="AB80" s="166"/>
      <c r="AC80" s="166"/>
      <c r="AD80" s="166"/>
    </row>
    <row r="81" spans="20:30" ht="16">
      <c r="T81" s="167"/>
      <c r="Y81" s="166"/>
      <c r="Z81" s="166"/>
      <c r="AA81" s="166"/>
      <c r="AB81" s="166"/>
      <c r="AC81" s="166"/>
      <c r="AD81" s="166"/>
    </row>
    <row r="82" spans="20:30" ht="16">
      <c r="T82" s="167"/>
      <c r="Y82" s="166"/>
      <c r="Z82" s="166"/>
      <c r="AA82" s="166"/>
      <c r="AB82" s="166"/>
      <c r="AC82" s="166"/>
      <c r="AD82" s="166"/>
    </row>
  </sheetData>
  <sheetProtection algorithmName="SHA-512" hashValue="BpywdMEgh8FMXXtranLbyJjSa4blmxm6UCSrAd/Px1Fw9aPk8Z2WswWmVFORLkCTGgNEkAWgRAKXUJkSr9XSJA==" saltValue="EQ5VSEmmytq6XRRnAvUGKg==" spinCount="100000" sheet="1" selectLockedCells="1"/>
  <mergeCells count="24">
    <mergeCell ref="D3:J3"/>
    <mergeCell ref="M3:O3"/>
    <mergeCell ref="D4:J4"/>
    <mergeCell ref="M4:O4"/>
    <mergeCell ref="D5:J5"/>
    <mergeCell ref="M5:O5"/>
    <mergeCell ref="B50:C50"/>
    <mergeCell ref="B51:C51"/>
    <mergeCell ref="B52:C52"/>
    <mergeCell ref="B53:C53"/>
    <mergeCell ref="B54:C54"/>
    <mergeCell ref="M7:O7"/>
    <mergeCell ref="P7:R7"/>
    <mergeCell ref="M8:O8"/>
    <mergeCell ref="P8:R8"/>
    <mergeCell ref="A49:C49"/>
    <mergeCell ref="M23:R23"/>
    <mergeCell ref="M24:R24"/>
    <mergeCell ref="C12:R21"/>
    <mergeCell ref="B57:C57"/>
    <mergeCell ref="B58:C58"/>
    <mergeCell ref="A56:C56"/>
    <mergeCell ref="B59:C59"/>
    <mergeCell ref="B60:C60"/>
  </mergeCells>
  <phoneticPr fontId="1"/>
  <conditionalFormatting sqref="D3:J5">
    <cfRule type="containsBlanks" dxfId="15" priority="13">
      <formula>LEN(TRIM(D3))=0</formula>
    </cfRule>
  </conditionalFormatting>
  <conditionalFormatting sqref="E39:G44 M40:O40 M42:O42 M44:O44">
    <cfRule type="expression" priority="7">
      <formula>B1="○"</formula>
    </cfRule>
  </conditionalFormatting>
  <conditionalFormatting sqref="E37:I42 M38:O38 M40:O40 M42:O42">
    <cfRule type="expression" priority="6">
      <formula>$J$6="○"</formula>
    </cfRule>
  </conditionalFormatting>
  <conditionalFormatting sqref="F36:G39">
    <cfRule type="expression" priority="79">
      <formula>J6=○</formula>
    </cfRule>
  </conditionalFormatting>
  <conditionalFormatting sqref="F42:G42">
    <cfRule type="expression" priority="75">
      <formula>J10=○</formula>
    </cfRule>
  </conditionalFormatting>
  <conditionalFormatting sqref="F43:G43 F45:G45">
    <cfRule type="expression" priority="106">
      <formula>J18=○</formula>
    </cfRule>
  </conditionalFormatting>
  <conditionalFormatting sqref="F44:G44">
    <cfRule type="expression" priority="73">
      <formula>#REF!=○</formula>
    </cfRule>
  </conditionalFormatting>
  <conditionalFormatting sqref="F46:G46">
    <cfRule type="expression" priority="77">
      <formula>J23=○</formula>
    </cfRule>
  </conditionalFormatting>
  <conditionalFormatting sqref="F47:G51">
    <cfRule type="expression" priority="66">
      <formula>J28=○</formula>
    </cfRule>
  </conditionalFormatting>
  <conditionalFormatting sqref="F38:J43">
    <cfRule type="expression" priority="9">
      <formula>$D$4="地方裁量型認定こども園"</formula>
    </cfRule>
  </conditionalFormatting>
  <conditionalFormatting sqref="F40:T41">
    <cfRule type="expression" priority="58">
      <formula>#REF!=○</formula>
    </cfRule>
  </conditionalFormatting>
  <conditionalFormatting sqref="H39:I44">
    <cfRule type="expression" priority="69">
      <formula>D1="○"</formula>
    </cfRule>
  </conditionalFormatting>
  <conditionalFormatting sqref="H44:P44">
    <cfRule type="expression" priority="102">
      <formula>#REF!=○</formula>
    </cfRule>
  </conditionalFormatting>
  <conditionalFormatting sqref="H46:P46">
    <cfRule type="expression" priority="33">
      <formula>K23=○</formula>
    </cfRule>
  </conditionalFormatting>
  <conditionalFormatting sqref="H47:P51">
    <cfRule type="expression" priority="8">
      <formula>K28=○</formula>
    </cfRule>
  </conditionalFormatting>
  <conditionalFormatting sqref="H36:S39">
    <cfRule type="expression" priority="39">
      <formula>K6=○</formula>
    </cfRule>
  </conditionalFormatting>
  <conditionalFormatting sqref="H42:T42">
    <cfRule type="expression" priority="18">
      <formula>K10=○</formula>
    </cfRule>
  </conditionalFormatting>
  <conditionalFormatting sqref="H43:T43 H45:P45">
    <cfRule type="expression" priority="14">
      <formula>K18=○</formula>
    </cfRule>
  </conditionalFormatting>
  <conditionalFormatting sqref="M4">
    <cfRule type="containsBlanks" dxfId="14" priority="12">
      <formula>LEN(TRIM(M4))=0</formula>
    </cfRule>
  </conditionalFormatting>
  <conditionalFormatting sqref="M8">
    <cfRule type="containsBlanks" dxfId="13" priority="4">
      <formula>LEN(TRIM(M8))=0</formula>
    </cfRule>
  </conditionalFormatting>
  <conditionalFormatting sqref="M24:R24">
    <cfRule type="expression" dxfId="12" priority="2">
      <formula>$M$23="概算払いは請求しない"</formula>
    </cfRule>
    <cfRule type="expression" dxfId="11" priority="1">
      <formula>$M$23="了承の上、概算払いを請求する"</formula>
    </cfRule>
  </conditionalFormatting>
  <conditionalFormatting sqref="M73:S96">
    <cfRule type="expression" priority="5">
      <formula>$J$6="○"</formula>
    </cfRule>
  </conditionalFormatting>
  <conditionalFormatting sqref="P8">
    <cfRule type="containsBlanks" dxfId="10" priority="3">
      <formula>LEN(TRIM(P8))=0</formula>
    </cfRule>
  </conditionalFormatting>
  <conditionalFormatting sqref="Q45:Q46">
    <cfRule type="expression" priority="96">
      <formula>T31=○</formula>
    </cfRule>
  </conditionalFormatting>
  <conditionalFormatting sqref="Q47:Q49">
    <cfRule type="expression" priority="87">
      <formula>T37=○</formula>
    </cfRule>
  </conditionalFormatting>
  <conditionalFormatting sqref="Q50:Q51">
    <cfRule type="expression" priority="88">
      <formula>#REF!=○</formula>
    </cfRule>
  </conditionalFormatting>
  <conditionalFormatting sqref="Q44:R44 T44:T45 R45">
    <cfRule type="expression" priority="90">
      <formula>T27=○</formula>
    </cfRule>
  </conditionalFormatting>
  <conditionalFormatting sqref="R47:T51">
    <cfRule type="expression" priority="94">
      <formula>U34=○</formula>
    </cfRule>
  </conditionalFormatting>
  <conditionalFormatting sqref="S44:S45 R46:T46">
    <cfRule type="expression" priority="24">
      <formula>#REF!=○</formula>
    </cfRule>
  </conditionalFormatting>
  <conditionalFormatting sqref="U41:U42">
    <cfRule type="expression" priority="97">
      <formula>V27=○</formula>
    </cfRule>
  </conditionalFormatting>
  <conditionalFormatting sqref="U43">
    <cfRule type="expression" priority="23">
      <formula>#REF!=○</formula>
    </cfRule>
  </conditionalFormatting>
  <conditionalFormatting sqref="U44:U48">
    <cfRule type="expression" priority="20">
      <formula>X26=○</formula>
    </cfRule>
  </conditionalFormatting>
  <conditionalFormatting sqref="U40:W40 V42:W42">
    <cfRule type="expression" priority="103">
      <formula>X18=○</formula>
    </cfRule>
  </conditionalFormatting>
  <conditionalFormatting sqref="V41:W41">
    <cfRule type="expression" priority="110">
      <formula>#REF!=○</formula>
    </cfRule>
  </conditionalFormatting>
  <conditionalFormatting sqref="V43:W43">
    <cfRule type="expression" priority="49">
      <formula>Y23=○</formula>
    </cfRule>
  </conditionalFormatting>
  <conditionalFormatting sqref="V44:W48">
    <cfRule type="expression" priority="85">
      <formula>Y28=○</formula>
    </cfRule>
  </conditionalFormatting>
  <conditionalFormatting sqref="X36:X41 F38:J43 Y38:AA43 N39:P39 AE39:AG39 N41:P41 AE41:AG41 N43:P43 AE43:AG43">
    <cfRule type="expression" priority="11">
      <formula>$D$4="地方裁量型認定こども園・保育所型認定こども園"</formula>
    </cfRule>
  </conditionalFormatting>
  <conditionalFormatting sqref="X36:X41 Y38:AA43 N39:P39 AE39:AG39 N41:P41 AE41:AG41 N43:P43 AE43:AG43">
    <cfRule type="expression" priority="10">
      <formula>$D$4="地方裁量型認定こども園"</formula>
    </cfRule>
  </conditionalFormatting>
  <dataValidations count="6">
    <dataValidation type="list" allowBlank="1" showInputMessage="1" showErrorMessage="1" sqref="D4:J4" xr:uid="{4015A89B-1999-4CC2-933D-67AE6BF0AFAF}">
      <formula1>"保育園,小規模保育事業,事業所内保育事業,家庭的保育事業,居宅訪問型保育事業"</formula1>
    </dataValidation>
    <dataValidation type="list" allowBlank="1" showInputMessage="1" showErrorMessage="1" sqref="D3:J3" xr:uid="{8794C348-8B64-493F-9D83-0D04C158AF3E}">
      <formula1>"中央区,花見川区,稲毛区,若葉区,緑区,美浜区"</formula1>
    </dataValidation>
    <dataValidation type="list" allowBlank="1" showInputMessage="1" showErrorMessage="1" sqref="D5:J5" xr:uid="{1CB682B7-EA43-4D57-A20D-B07BA2163AB6}">
      <formula1>INDIRECT(TEXT($D$3&amp;$D$4,"@"))</formula1>
    </dataValidation>
    <dataValidation type="list" allowBlank="1" showInputMessage="1" showErrorMessage="1" sqref="F50:R54 F57:R60" xr:uid="{40A4BE07-442E-40A5-A685-0393E6A4B0C7}">
      <formula1>$T$31:$T$31</formula1>
    </dataValidation>
    <dataValidation type="list" allowBlank="1" showInputMessage="1" showErrorMessage="1" sqref="M23:R23" xr:uid="{85C7AE7F-5A53-4E27-BE9A-B597350223DE}">
      <formula1>$U$27:$U$28</formula1>
    </dataValidation>
    <dataValidation type="list" allowBlank="1" showInputMessage="1" showErrorMessage="1" sqref="M24:R24" xr:uid="{137AA6FE-FEB1-4EBA-BDAD-0D4033B593AB}">
      <formula1>$U$29:$U$39</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8E0DF-6089-4773-A011-90175203AAF7}">
  <dimension ref="A1:T103"/>
  <sheetViews>
    <sheetView showGridLines="0" view="pageBreakPreview" zoomScale="70" zoomScaleNormal="100" zoomScaleSheetLayoutView="70" workbookViewId="0">
      <selection activeCell="J11" sqref="J11"/>
    </sheetView>
  </sheetViews>
  <sheetFormatPr defaultColWidth="8" defaultRowHeight="13"/>
  <cols>
    <col min="1" max="1" width="3.36328125" style="1" customWidth="1"/>
    <col min="2" max="2" width="13.08984375" style="1" customWidth="1"/>
    <col min="3" max="3" width="7" style="1" customWidth="1"/>
    <col min="4" max="4" width="6.26953125" style="1" customWidth="1"/>
    <col min="5" max="5" width="13.26953125" style="1" customWidth="1"/>
    <col min="6" max="6" width="12.6328125" style="101" hidden="1" customWidth="1"/>
    <col min="7" max="7" width="12" style="1" customWidth="1"/>
    <col min="8" max="8" width="5.26953125" style="22" bestFit="1" customWidth="1"/>
    <col min="9" max="9" width="5.26953125" style="1" customWidth="1"/>
    <col min="10" max="10" width="6.6328125" style="1" customWidth="1"/>
    <col min="11" max="11" width="6.90625" style="1" customWidth="1"/>
    <col min="12" max="14" width="8.36328125" style="1" customWidth="1"/>
    <col min="15" max="15" width="8.7265625" style="1" customWidth="1"/>
    <col min="16" max="16" width="8" style="1"/>
    <col min="17" max="18" width="8" style="1" customWidth="1"/>
    <col min="19" max="19" width="2.54296875" style="1" customWidth="1"/>
    <col min="20" max="261" width="8" style="1"/>
    <col min="262" max="262" width="3.36328125" style="1" customWidth="1"/>
    <col min="263" max="263" width="8.36328125" style="1" customWidth="1"/>
    <col min="264" max="264" width="7" style="1" customWidth="1"/>
    <col min="265" max="265" width="5" style="1" customWidth="1"/>
    <col min="266" max="266" width="19.36328125" style="1" customWidth="1"/>
    <col min="267" max="267" width="5.26953125" style="1" bestFit="1" customWidth="1"/>
    <col min="268" max="268" width="5.26953125" style="1" customWidth="1"/>
    <col min="269" max="269" width="6.6328125" style="1" customWidth="1"/>
    <col min="270" max="270" width="6.90625" style="1" customWidth="1"/>
    <col min="271" max="272" width="9.453125" style="1" customWidth="1"/>
    <col min="273" max="273" width="8.7265625" style="1" customWidth="1"/>
    <col min="274" max="517" width="8" style="1"/>
    <col min="518" max="518" width="3.36328125" style="1" customWidth="1"/>
    <col min="519" max="519" width="8.36328125" style="1" customWidth="1"/>
    <col min="520" max="520" width="7" style="1" customWidth="1"/>
    <col min="521" max="521" width="5" style="1" customWidth="1"/>
    <col min="522" max="522" width="19.36328125" style="1" customWidth="1"/>
    <col min="523" max="523" width="5.26953125" style="1" bestFit="1" customWidth="1"/>
    <col min="524" max="524" width="5.26953125" style="1" customWidth="1"/>
    <col min="525" max="525" width="6.6328125" style="1" customWidth="1"/>
    <col min="526" max="526" width="6.90625" style="1" customWidth="1"/>
    <col min="527" max="528" width="9.453125" style="1" customWidth="1"/>
    <col min="529" max="529" width="8.7265625" style="1" customWidth="1"/>
    <col min="530" max="773" width="8" style="1"/>
    <col min="774" max="774" width="3.36328125" style="1" customWidth="1"/>
    <col min="775" max="775" width="8.36328125" style="1" customWidth="1"/>
    <col min="776" max="776" width="7" style="1" customWidth="1"/>
    <col min="777" max="777" width="5" style="1" customWidth="1"/>
    <col min="778" max="778" width="19.36328125" style="1" customWidth="1"/>
    <col min="779" max="779" width="5.26953125" style="1" bestFit="1" customWidth="1"/>
    <col min="780" max="780" width="5.26953125" style="1" customWidth="1"/>
    <col min="781" max="781" width="6.6328125" style="1" customWidth="1"/>
    <col min="782" max="782" width="6.90625" style="1" customWidth="1"/>
    <col min="783" max="784" width="9.453125" style="1" customWidth="1"/>
    <col min="785" max="785" width="8.7265625" style="1" customWidth="1"/>
    <col min="786" max="1029" width="8" style="1"/>
    <col min="1030" max="1030" width="3.36328125" style="1" customWidth="1"/>
    <col min="1031" max="1031" width="8.36328125" style="1" customWidth="1"/>
    <col min="1032" max="1032" width="7" style="1" customWidth="1"/>
    <col min="1033" max="1033" width="5" style="1" customWidth="1"/>
    <col min="1034" max="1034" width="19.36328125" style="1" customWidth="1"/>
    <col min="1035" max="1035" width="5.26953125" style="1" bestFit="1" customWidth="1"/>
    <col min="1036" max="1036" width="5.26953125" style="1" customWidth="1"/>
    <col min="1037" max="1037" width="6.6328125" style="1" customWidth="1"/>
    <col min="1038" max="1038" width="6.90625" style="1" customWidth="1"/>
    <col min="1039" max="1040" width="9.453125" style="1" customWidth="1"/>
    <col min="1041" max="1041" width="8.7265625" style="1" customWidth="1"/>
    <col min="1042" max="1285" width="8" style="1"/>
    <col min="1286" max="1286" width="3.36328125" style="1" customWidth="1"/>
    <col min="1287" max="1287" width="8.36328125" style="1" customWidth="1"/>
    <col min="1288" max="1288" width="7" style="1" customWidth="1"/>
    <col min="1289" max="1289" width="5" style="1" customWidth="1"/>
    <col min="1290" max="1290" width="19.36328125" style="1" customWidth="1"/>
    <col min="1291" max="1291" width="5.26953125" style="1" bestFit="1" customWidth="1"/>
    <col min="1292" max="1292" width="5.26953125" style="1" customWidth="1"/>
    <col min="1293" max="1293" width="6.6328125" style="1" customWidth="1"/>
    <col min="1294" max="1294" width="6.90625" style="1" customWidth="1"/>
    <col min="1295" max="1296" width="9.453125" style="1" customWidth="1"/>
    <col min="1297" max="1297" width="8.7265625" style="1" customWidth="1"/>
    <col min="1298" max="1541" width="8" style="1"/>
    <col min="1542" max="1542" width="3.36328125" style="1" customWidth="1"/>
    <col min="1543" max="1543" width="8.36328125" style="1" customWidth="1"/>
    <col min="1544" max="1544" width="7" style="1" customWidth="1"/>
    <col min="1545" max="1545" width="5" style="1" customWidth="1"/>
    <col min="1546" max="1546" width="19.36328125" style="1" customWidth="1"/>
    <col min="1547" max="1547" width="5.26953125" style="1" bestFit="1" customWidth="1"/>
    <col min="1548" max="1548" width="5.26953125" style="1" customWidth="1"/>
    <col min="1549" max="1549" width="6.6328125" style="1" customWidth="1"/>
    <col min="1550" max="1550" width="6.90625" style="1" customWidth="1"/>
    <col min="1551" max="1552" width="9.453125" style="1" customWidth="1"/>
    <col min="1553" max="1553" width="8.7265625" style="1" customWidth="1"/>
    <col min="1554" max="1797" width="8" style="1"/>
    <col min="1798" max="1798" width="3.36328125" style="1" customWidth="1"/>
    <col min="1799" max="1799" width="8.36328125" style="1" customWidth="1"/>
    <col min="1800" max="1800" width="7" style="1" customWidth="1"/>
    <col min="1801" max="1801" width="5" style="1" customWidth="1"/>
    <col min="1802" max="1802" width="19.36328125" style="1" customWidth="1"/>
    <col min="1803" max="1803" width="5.26953125" style="1" bestFit="1" customWidth="1"/>
    <col min="1804" max="1804" width="5.26953125" style="1" customWidth="1"/>
    <col min="1805" max="1805" width="6.6328125" style="1" customWidth="1"/>
    <col min="1806" max="1806" width="6.90625" style="1" customWidth="1"/>
    <col min="1807" max="1808" width="9.453125" style="1" customWidth="1"/>
    <col min="1809" max="1809" width="8.7265625" style="1" customWidth="1"/>
    <col min="1810" max="2053" width="8" style="1"/>
    <col min="2054" max="2054" width="3.36328125" style="1" customWidth="1"/>
    <col min="2055" max="2055" width="8.36328125" style="1" customWidth="1"/>
    <col min="2056" max="2056" width="7" style="1" customWidth="1"/>
    <col min="2057" max="2057" width="5" style="1" customWidth="1"/>
    <col min="2058" max="2058" width="19.36328125" style="1" customWidth="1"/>
    <col min="2059" max="2059" width="5.26953125" style="1" bestFit="1" customWidth="1"/>
    <col min="2060" max="2060" width="5.26953125" style="1" customWidth="1"/>
    <col min="2061" max="2061" width="6.6328125" style="1" customWidth="1"/>
    <col min="2062" max="2062" width="6.90625" style="1" customWidth="1"/>
    <col min="2063" max="2064" width="9.453125" style="1" customWidth="1"/>
    <col min="2065" max="2065" width="8.7265625" style="1" customWidth="1"/>
    <col min="2066" max="2309" width="8" style="1"/>
    <col min="2310" max="2310" width="3.36328125" style="1" customWidth="1"/>
    <col min="2311" max="2311" width="8.36328125" style="1" customWidth="1"/>
    <col min="2312" max="2312" width="7" style="1" customWidth="1"/>
    <col min="2313" max="2313" width="5" style="1" customWidth="1"/>
    <col min="2314" max="2314" width="19.36328125" style="1" customWidth="1"/>
    <col min="2315" max="2315" width="5.26953125" style="1" bestFit="1" customWidth="1"/>
    <col min="2316" max="2316" width="5.26953125" style="1" customWidth="1"/>
    <col min="2317" max="2317" width="6.6328125" style="1" customWidth="1"/>
    <col min="2318" max="2318" width="6.90625" style="1" customWidth="1"/>
    <col min="2319" max="2320" width="9.453125" style="1" customWidth="1"/>
    <col min="2321" max="2321" width="8.7265625" style="1" customWidth="1"/>
    <col min="2322" max="2565" width="8" style="1"/>
    <col min="2566" max="2566" width="3.36328125" style="1" customWidth="1"/>
    <col min="2567" max="2567" width="8.36328125" style="1" customWidth="1"/>
    <col min="2568" max="2568" width="7" style="1" customWidth="1"/>
    <col min="2569" max="2569" width="5" style="1" customWidth="1"/>
    <col min="2570" max="2570" width="19.36328125" style="1" customWidth="1"/>
    <col min="2571" max="2571" width="5.26953125" style="1" bestFit="1" customWidth="1"/>
    <col min="2572" max="2572" width="5.26953125" style="1" customWidth="1"/>
    <col min="2573" max="2573" width="6.6328125" style="1" customWidth="1"/>
    <col min="2574" max="2574" width="6.90625" style="1" customWidth="1"/>
    <col min="2575" max="2576" width="9.453125" style="1" customWidth="1"/>
    <col min="2577" max="2577" width="8.7265625" style="1" customWidth="1"/>
    <col min="2578" max="2821" width="8" style="1"/>
    <col min="2822" max="2822" width="3.36328125" style="1" customWidth="1"/>
    <col min="2823" max="2823" width="8.36328125" style="1" customWidth="1"/>
    <col min="2824" max="2824" width="7" style="1" customWidth="1"/>
    <col min="2825" max="2825" width="5" style="1" customWidth="1"/>
    <col min="2826" max="2826" width="19.36328125" style="1" customWidth="1"/>
    <col min="2827" max="2827" width="5.26953125" style="1" bestFit="1" customWidth="1"/>
    <col min="2828" max="2828" width="5.26953125" style="1" customWidth="1"/>
    <col min="2829" max="2829" width="6.6328125" style="1" customWidth="1"/>
    <col min="2830" max="2830" width="6.90625" style="1" customWidth="1"/>
    <col min="2831" max="2832" width="9.453125" style="1" customWidth="1"/>
    <col min="2833" max="2833" width="8.7265625" style="1" customWidth="1"/>
    <col min="2834" max="3077" width="8" style="1"/>
    <col min="3078" max="3078" width="3.36328125" style="1" customWidth="1"/>
    <col min="3079" max="3079" width="8.36328125" style="1" customWidth="1"/>
    <col min="3080" max="3080" width="7" style="1" customWidth="1"/>
    <col min="3081" max="3081" width="5" style="1" customWidth="1"/>
    <col min="3082" max="3082" width="19.36328125" style="1" customWidth="1"/>
    <col min="3083" max="3083" width="5.26953125" style="1" bestFit="1" customWidth="1"/>
    <col min="3084" max="3084" width="5.26953125" style="1" customWidth="1"/>
    <col min="3085" max="3085" width="6.6328125" style="1" customWidth="1"/>
    <col min="3086" max="3086" width="6.90625" style="1" customWidth="1"/>
    <col min="3087" max="3088" width="9.453125" style="1" customWidth="1"/>
    <col min="3089" max="3089" width="8.7265625" style="1" customWidth="1"/>
    <col min="3090" max="3333" width="8" style="1"/>
    <col min="3334" max="3334" width="3.36328125" style="1" customWidth="1"/>
    <col min="3335" max="3335" width="8.36328125" style="1" customWidth="1"/>
    <col min="3336" max="3336" width="7" style="1" customWidth="1"/>
    <col min="3337" max="3337" width="5" style="1" customWidth="1"/>
    <col min="3338" max="3338" width="19.36328125" style="1" customWidth="1"/>
    <col min="3339" max="3339" width="5.26953125" style="1" bestFit="1" customWidth="1"/>
    <col min="3340" max="3340" width="5.26953125" style="1" customWidth="1"/>
    <col min="3341" max="3341" width="6.6328125" style="1" customWidth="1"/>
    <col min="3342" max="3342" width="6.90625" style="1" customWidth="1"/>
    <col min="3343" max="3344" width="9.453125" style="1" customWidth="1"/>
    <col min="3345" max="3345" width="8.7265625" style="1" customWidth="1"/>
    <col min="3346" max="3589" width="8" style="1"/>
    <col min="3590" max="3590" width="3.36328125" style="1" customWidth="1"/>
    <col min="3591" max="3591" width="8.36328125" style="1" customWidth="1"/>
    <col min="3592" max="3592" width="7" style="1" customWidth="1"/>
    <col min="3593" max="3593" width="5" style="1" customWidth="1"/>
    <col min="3594" max="3594" width="19.36328125" style="1" customWidth="1"/>
    <col min="3595" max="3595" width="5.26953125" style="1" bestFit="1" customWidth="1"/>
    <col min="3596" max="3596" width="5.26953125" style="1" customWidth="1"/>
    <col min="3597" max="3597" width="6.6328125" style="1" customWidth="1"/>
    <col min="3598" max="3598" width="6.90625" style="1" customWidth="1"/>
    <col min="3599" max="3600" width="9.453125" style="1" customWidth="1"/>
    <col min="3601" max="3601" width="8.7265625" style="1" customWidth="1"/>
    <col min="3602" max="3845" width="8" style="1"/>
    <col min="3846" max="3846" width="3.36328125" style="1" customWidth="1"/>
    <col min="3847" max="3847" width="8.36328125" style="1" customWidth="1"/>
    <col min="3848" max="3848" width="7" style="1" customWidth="1"/>
    <col min="3849" max="3849" width="5" style="1" customWidth="1"/>
    <col min="3850" max="3850" width="19.36328125" style="1" customWidth="1"/>
    <col min="3851" max="3851" width="5.26953125" style="1" bestFit="1" customWidth="1"/>
    <col min="3852" max="3852" width="5.26953125" style="1" customWidth="1"/>
    <col min="3853" max="3853" width="6.6328125" style="1" customWidth="1"/>
    <col min="3854" max="3854" width="6.90625" style="1" customWidth="1"/>
    <col min="3855" max="3856" width="9.453125" style="1" customWidth="1"/>
    <col min="3857" max="3857" width="8.7265625" style="1" customWidth="1"/>
    <col min="3858" max="4101" width="8" style="1"/>
    <col min="4102" max="4102" width="3.36328125" style="1" customWidth="1"/>
    <col min="4103" max="4103" width="8.36328125" style="1" customWidth="1"/>
    <col min="4104" max="4104" width="7" style="1" customWidth="1"/>
    <col min="4105" max="4105" width="5" style="1" customWidth="1"/>
    <col min="4106" max="4106" width="19.36328125" style="1" customWidth="1"/>
    <col min="4107" max="4107" width="5.26953125" style="1" bestFit="1" customWidth="1"/>
    <col min="4108" max="4108" width="5.26953125" style="1" customWidth="1"/>
    <col min="4109" max="4109" width="6.6328125" style="1" customWidth="1"/>
    <col min="4110" max="4110" width="6.90625" style="1" customWidth="1"/>
    <col min="4111" max="4112" width="9.453125" style="1" customWidth="1"/>
    <col min="4113" max="4113" width="8.7265625" style="1" customWidth="1"/>
    <col min="4114" max="4357" width="8" style="1"/>
    <col min="4358" max="4358" width="3.36328125" style="1" customWidth="1"/>
    <col min="4359" max="4359" width="8.36328125" style="1" customWidth="1"/>
    <col min="4360" max="4360" width="7" style="1" customWidth="1"/>
    <col min="4361" max="4361" width="5" style="1" customWidth="1"/>
    <col min="4362" max="4362" width="19.36328125" style="1" customWidth="1"/>
    <col min="4363" max="4363" width="5.26953125" style="1" bestFit="1" customWidth="1"/>
    <col min="4364" max="4364" width="5.26953125" style="1" customWidth="1"/>
    <col min="4365" max="4365" width="6.6328125" style="1" customWidth="1"/>
    <col min="4366" max="4366" width="6.90625" style="1" customWidth="1"/>
    <col min="4367" max="4368" width="9.453125" style="1" customWidth="1"/>
    <col min="4369" max="4369" width="8.7265625" style="1" customWidth="1"/>
    <col min="4370" max="4613" width="8" style="1"/>
    <col min="4614" max="4614" width="3.36328125" style="1" customWidth="1"/>
    <col min="4615" max="4615" width="8.36328125" style="1" customWidth="1"/>
    <col min="4616" max="4616" width="7" style="1" customWidth="1"/>
    <col min="4617" max="4617" width="5" style="1" customWidth="1"/>
    <col min="4618" max="4618" width="19.36328125" style="1" customWidth="1"/>
    <col min="4619" max="4619" width="5.26953125" style="1" bestFit="1" customWidth="1"/>
    <col min="4620" max="4620" width="5.26953125" style="1" customWidth="1"/>
    <col min="4621" max="4621" width="6.6328125" style="1" customWidth="1"/>
    <col min="4622" max="4622" width="6.90625" style="1" customWidth="1"/>
    <col min="4623" max="4624" width="9.453125" style="1" customWidth="1"/>
    <col min="4625" max="4625" width="8.7265625" style="1" customWidth="1"/>
    <col min="4626" max="4869" width="8" style="1"/>
    <col min="4870" max="4870" width="3.36328125" style="1" customWidth="1"/>
    <col min="4871" max="4871" width="8.36328125" style="1" customWidth="1"/>
    <col min="4872" max="4872" width="7" style="1" customWidth="1"/>
    <col min="4873" max="4873" width="5" style="1" customWidth="1"/>
    <col min="4874" max="4874" width="19.36328125" style="1" customWidth="1"/>
    <col min="4875" max="4875" width="5.26953125" style="1" bestFit="1" customWidth="1"/>
    <col min="4876" max="4876" width="5.26953125" style="1" customWidth="1"/>
    <col min="4877" max="4877" width="6.6328125" style="1" customWidth="1"/>
    <col min="4878" max="4878" width="6.90625" style="1" customWidth="1"/>
    <col min="4879" max="4880" width="9.453125" style="1" customWidth="1"/>
    <col min="4881" max="4881" width="8.7265625" style="1" customWidth="1"/>
    <col min="4882" max="5125" width="8" style="1"/>
    <col min="5126" max="5126" width="3.36328125" style="1" customWidth="1"/>
    <col min="5127" max="5127" width="8.36328125" style="1" customWidth="1"/>
    <col min="5128" max="5128" width="7" style="1" customWidth="1"/>
    <col min="5129" max="5129" width="5" style="1" customWidth="1"/>
    <col min="5130" max="5130" width="19.36328125" style="1" customWidth="1"/>
    <col min="5131" max="5131" width="5.26953125" style="1" bestFit="1" customWidth="1"/>
    <col min="5132" max="5132" width="5.26953125" style="1" customWidth="1"/>
    <col min="5133" max="5133" width="6.6328125" style="1" customWidth="1"/>
    <col min="5134" max="5134" width="6.90625" style="1" customWidth="1"/>
    <col min="5135" max="5136" width="9.453125" style="1" customWidth="1"/>
    <col min="5137" max="5137" width="8.7265625" style="1" customWidth="1"/>
    <col min="5138" max="5381" width="8" style="1"/>
    <col min="5382" max="5382" width="3.36328125" style="1" customWidth="1"/>
    <col min="5383" max="5383" width="8.36328125" style="1" customWidth="1"/>
    <col min="5384" max="5384" width="7" style="1" customWidth="1"/>
    <col min="5385" max="5385" width="5" style="1" customWidth="1"/>
    <col min="5386" max="5386" width="19.36328125" style="1" customWidth="1"/>
    <col min="5387" max="5387" width="5.26953125" style="1" bestFit="1" customWidth="1"/>
    <col min="5388" max="5388" width="5.26953125" style="1" customWidth="1"/>
    <col min="5389" max="5389" width="6.6328125" style="1" customWidth="1"/>
    <col min="5390" max="5390" width="6.90625" style="1" customWidth="1"/>
    <col min="5391" max="5392" width="9.453125" style="1" customWidth="1"/>
    <col min="5393" max="5393" width="8.7265625" style="1" customWidth="1"/>
    <col min="5394" max="5637" width="8" style="1"/>
    <col min="5638" max="5638" width="3.36328125" style="1" customWidth="1"/>
    <col min="5639" max="5639" width="8.36328125" style="1" customWidth="1"/>
    <col min="5640" max="5640" width="7" style="1" customWidth="1"/>
    <col min="5641" max="5641" width="5" style="1" customWidth="1"/>
    <col min="5642" max="5642" width="19.36328125" style="1" customWidth="1"/>
    <col min="5643" max="5643" width="5.26953125" style="1" bestFit="1" customWidth="1"/>
    <col min="5644" max="5644" width="5.26953125" style="1" customWidth="1"/>
    <col min="5645" max="5645" width="6.6328125" style="1" customWidth="1"/>
    <col min="5646" max="5646" width="6.90625" style="1" customWidth="1"/>
    <col min="5647" max="5648" width="9.453125" style="1" customWidth="1"/>
    <col min="5649" max="5649" width="8.7265625" style="1" customWidth="1"/>
    <col min="5650" max="5893" width="8" style="1"/>
    <col min="5894" max="5894" width="3.36328125" style="1" customWidth="1"/>
    <col min="5895" max="5895" width="8.36328125" style="1" customWidth="1"/>
    <col min="5896" max="5896" width="7" style="1" customWidth="1"/>
    <col min="5897" max="5897" width="5" style="1" customWidth="1"/>
    <col min="5898" max="5898" width="19.36328125" style="1" customWidth="1"/>
    <col min="5899" max="5899" width="5.26953125" style="1" bestFit="1" customWidth="1"/>
    <col min="5900" max="5900" width="5.26953125" style="1" customWidth="1"/>
    <col min="5901" max="5901" width="6.6328125" style="1" customWidth="1"/>
    <col min="5902" max="5902" width="6.90625" style="1" customWidth="1"/>
    <col min="5903" max="5904" width="9.453125" style="1" customWidth="1"/>
    <col min="5905" max="5905" width="8.7265625" style="1" customWidth="1"/>
    <col min="5906" max="6149" width="8" style="1"/>
    <col min="6150" max="6150" width="3.36328125" style="1" customWidth="1"/>
    <col min="6151" max="6151" width="8.36328125" style="1" customWidth="1"/>
    <col min="6152" max="6152" width="7" style="1" customWidth="1"/>
    <col min="6153" max="6153" width="5" style="1" customWidth="1"/>
    <col min="6154" max="6154" width="19.36328125" style="1" customWidth="1"/>
    <col min="6155" max="6155" width="5.26953125" style="1" bestFit="1" customWidth="1"/>
    <col min="6156" max="6156" width="5.26953125" style="1" customWidth="1"/>
    <col min="6157" max="6157" width="6.6328125" style="1" customWidth="1"/>
    <col min="6158" max="6158" width="6.90625" style="1" customWidth="1"/>
    <col min="6159" max="6160" width="9.453125" style="1" customWidth="1"/>
    <col min="6161" max="6161" width="8.7265625" style="1" customWidth="1"/>
    <col min="6162" max="6405" width="8" style="1"/>
    <col min="6406" max="6406" width="3.36328125" style="1" customWidth="1"/>
    <col min="6407" max="6407" width="8.36328125" style="1" customWidth="1"/>
    <col min="6408" max="6408" width="7" style="1" customWidth="1"/>
    <col min="6409" max="6409" width="5" style="1" customWidth="1"/>
    <col min="6410" max="6410" width="19.36328125" style="1" customWidth="1"/>
    <col min="6411" max="6411" width="5.26953125" style="1" bestFit="1" customWidth="1"/>
    <col min="6412" max="6412" width="5.26953125" style="1" customWidth="1"/>
    <col min="6413" max="6413" width="6.6328125" style="1" customWidth="1"/>
    <col min="6414" max="6414" width="6.90625" style="1" customWidth="1"/>
    <col min="6415" max="6416" width="9.453125" style="1" customWidth="1"/>
    <col min="6417" max="6417" width="8.7265625" style="1" customWidth="1"/>
    <col min="6418" max="6661" width="8" style="1"/>
    <col min="6662" max="6662" width="3.36328125" style="1" customWidth="1"/>
    <col min="6663" max="6663" width="8.36328125" style="1" customWidth="1"/>
    <col min="6664" max="6664" width="7" style="1" customWidth="1"/>
    <col min="6665" max="6665" width="5" style="1" customWidth="1"/>
    <col min="6666" max="6666" width="19.36328125" style="1" customWidth="1"/>
    <col min="6667" max="6667" width="5.26953125" style="1" bestFit="1" customWidth="1"/>
    <col min="6668" max="6668" width="5.26953125" style="1" customWidth="1"/>
    <col min="6669" max="6669" width="6.6328125" style="1" customWidth="1"/>
    <col min="6670" max="6670" width="6.90625" style="1" customWidth="1"/>
    <col min="6671" max="6672" width="9.453125" style="1" customWidth="1"/>
    <col min="6673" max="6673" width="8.7265625" style="1" customWidth="1"/>
    <col min="6674" max="6917" width="8" style="1"/>
    <col min="6918" max="6918" width="3.36328125" style="1" customWidth="1"/>
    <col min="6919" max="6919" width="8.36328125" style="1" customWidth="1"/>
    <col min="6920" max="6920" width="7" style="1" customWidth="1"/>
    <col min="6921" max="6921" width="5" style="1" customWidth="1"/>
    <col min="6922" max="6922" width="19.36328125" style="1" customWidth="1"/>
    <col min="6923" max="6923" width="5.26953125" style="1" bestFit="1" customWidth="1"/>
    <col min="6924" max="6924" width="5.26953125" style="1" customWidth="1"/>
    <col min="6925" max="6925" width="6.6328125" style="1" customWidth="1"/>
    <col min="6926" max="6926" width="6.90625" style="1" customWidth="1"/>
    <col min="6927" max="6928" width="9.453125" style="1" customWidth="1"/>
    <col min="6929" max="6929" width="8.7265625" style="1" customWidth="1"/>
    <col min="6930" max="7173" width="8" style="1"/>
    <col min="7174" max="7174" width="3.36328125" style="1" customWidth="1"/>
    <col min="7175" max="7175" width="8.36328125" style="1" customWidth="1"/>
    <col min="7176" max="7176" width="7" style="1" customWidth="1"/>
    <col min="7177" max="7177" width="5" style="1" customWidth="1"/>
    <col min="7178" max="7178" width="19.36328125" style="1" customWidth="1"/>
    <col min="7179" max="7179" width="5.26953125" style="1" bestFit="1" customWidth="1"/>
    <col min="7180" max="7180" width="5.26953125" style="1" customWidth="1"/>
    <col min="7181" max="7181" width="6.6328125" style="1" customWidth="1"/>
    <col min="7182" max="7182" width="6.90625" style="1" customWidth="1"/>
    <col min="7183" max="7184" width="9.453125" style="1" customWidth="1"/>
    <col min="7185" max="7185" width="8.7265625" style="1" customWidth="1"/>
    <col min="7186" max="7429" width="8" style="1"/>
    <col min="7430" max="7430" width="3.36328125" style="1" customWidth="1"/>
    <col min="7431" max="7431" width="8.36328125" style="1" customWidth="1"/>
    <col min="7432" max="7432" width="7" style="1" customWidth="1"/>
    <col min="7433" max="7433" width="5" style="1" customWidth="1"/>
    <col min="7434" max="7434" width="19.36328125" style="1" customWidth="1"/>
    <col min="7435" max="7435" width="5.26953125" style="1" bestFit="1" customWidth="1"/>
    <col min="7436" max="7436" width="5.26953125" style="1" customWidth="1"/>
    <col min="7437" max="7437" width="6.6328125" style="1" customWidth="1"/>
    <col min="7438" max="7438" width="6.90625" style="1" customWidth="1"/>
    <col min="7439" max="7440" width="9.453125" style="1" customWidth="1"/>
    <col min="7441" max="7441" width="8.7265625" style="1" customWidth="1"/>
    <col min="7442" max="7685" width="8" style="1"/>
    <col min="7686" max="7686" width="3.36328125" style="1" customWidth="1"/>
    <col min="7687" max="7687" width="8.36328125" style="1" customWidth="1"/>
    <col min="7688" max="7688" width="7" style="1" customWidth="1"/>
    <col min="7689" max="7689" width="5" style="1" customWidth="1"/>
    <col min="7690" max="7690" width="19.36328125" style="1" customWidth="1"/>
    <col min="7691" max="7691" width="5.26953125" style="1" bestFit="1" customWidth="1"/>
    <col min="7692" max="7692" width="5.26953125" style="1" customWidth="1"/>
    <col min="7693" max="7693" width="6.6328125" style="1" customWidth="1"/>
    <col min="7694" max="7694" width="6.90625" style="1" customWidth="1"/>
    <col min="7695" max="7696" width="9.453125" style="1" customWidth="1"/>
    <col min="7697" max="7697" width="8.7265625" style="1" customWidth="1"/>
    <col min="7698" max="7941" width="8" style="1"/>
    <col min="7942" max="7942" width="3.36328125" style="1" customWidth="1"/>
    <col min="7943" max="7943" width="8.36328125" style="1" customWidth="1"/>
    <col min="7944" max="7944" width="7" style="1" customWidth="1"/>
    <col min="7945" max="7945" width="5" style="1" customWidth="1"/>
    <col min="7946" max="7946" width="19.36328125" style="1" customWidth="1"/>
    <col min="7947" max="7947" width="5.26953125" style="1" bestFit="1" customWidth="1"/>
    <col min="7948" max="7948" width="5.26953125" style="1" customWidth="1"/>
    <col min="7949" max="7949" width="6.6328125" style="1" customWidth="1"/>
    <col min="7950" max="7950" width="6.90625" style="1" customWidth="1"/>
    <col min="7951" max="7952" width="9.453125" style="1" customWidth="1"/>
    <col min="7953" max="7953" width="8.7265625" style="1" customWidth="1"/>
    <col min="7954" max="8197" width="8" style="1"/>
    <col min="8198" max="8198" width="3.36328125" style="1" customWidth="1"/>
    <col min="8199" max="8199" width="8.36328125" style="1" customWidth="1"/>
    <col min="8200" max="8200" width="7" style="1" customWidth="1"/>
    <col min="8201" max="8201" width="5" style="1" customWidth="1"/>
    <col min="8202" max="8202" width="19.36328125" style="1" customWidth="1"/>
    <col min="8203" max="8203" width="5.26953125" style="1" bestFit="1" customWidth="1"/>
    <col min="8204" max="8204" width="5.26953125" style="1" customWidth="1"/>
    <col min="8205" max="8205" width="6.6328125" style="1" customWidth="1"/>
    <col min="8206" max="8206" width="6.90625" style="1" customWidth="1"/>
    <col min="8207" max="8208" width="9.453125" style="1" customWidth="1"/>
    <col min="8209" max="8209" width="8.7265625" style="1" customWidth="1"/>
    <col min="8210" max="8453" width="8" style="1"/>
    <col min="8454" max="8454" width="3.36328125" style="1" customWidth="1"/>
    <col min="8455" max="8455" width="8.36328125" style="1" customWidth="1"/>
    <col min="8456" max="8456" width="7" style="1" customWidth="1"/>
    <col min="8457" max="8457" width="5" style="1" customWidth="1"/>
    <col min="8458" max="8458" width="19.36328125" style="1" customWidth="1"/>
    <col min="8459" max="8459" width="5.26953125" style="1" bestFit="1" customWidth="1"/>
    <col min="8460" max="8460" width="5.26953125" style="1" customWidth="1"/>
    <col min="8461" max="8461" width="6.6328125" style="1" customWidth="1"/>
    <col min="8462" max="8462" width="6.90625" style="1" customWidth="1"/>
    <col min="8463" max="8464" width="9.453125" style="1" customWidth="1"/>
    <col min="8465" max="8465" width="8.7265625" style="1" customWidth="1"/>
    <col min="8466" max="8709" width="8" style="1"/>
    <col min="8710" max="8710" width="3.36328125" style="1" customWidth="1"/>
    <col min="8711" max="8711" width="8.36328125" style="1" customWidth="1"/>
    <col min="8712" max="8712" width="7" style="1" customWidth="1"/>
    <col min="8713" max="8713" width="5" style="1" customWidth="1"/>
    <col min="8714" max="8714" width="19.36328125" style="1" customWidth="1"/>
    <col min="8715" max="8715" width="5.26953125" style="1" bestFit="1" customWidth="1"/>
    <col min="8716" max="8716" width="5.26953125" style="1" customWidth="1"/>
    <col min="8717" max="8717" width="6.6328125" style="1" customWidth="1"/>
    <col min="8718" max="8718" width="6.90625" style="1" customWidth="1"/>
    <col min="8719" max="8720" width="9.453125" style="1" customWidth="1"/>
    <col min="8721" max="8721" width="8.7265625" style="1" customWidth="1"/>
    <col min="8722" max="8965" width="8" style="1"/>
    <col min="8966" max="8966" width="3.36328125" style="1" customWidth="1"/>
    <col min="8967" max="8967" width="8.36328125" style="1" customWidth="1"/>
    <col min="8968" max="8968" width="7" style="1" customWidth="1"/>
    <col min="8969" max="8969" width="5" style="1" customWidth="1"/>
    <col min="8970" max="8970" width="19.36328125" style="1" customWidth="1"/>
    <col min="8971" max="8971" width="5.26953125" style="1" bestFit="1" customWidth="1"/>
    <col min="8972" max="8972" width="5.26953125" style="1" customWidth="1"/>
    <col min="8973" max="8973" width="6.6328125" style="1" customWidth="1"/>
    <col min="8974" max="8974" width="6.90625" style="1" customWidth="1"/>
    <col min="8975" max="8976" width="9.453125" style="1" customWidth="1"/>
    <col min="8977" max="8977" width="8.7265625" style="1" customWidth="1"/>
    <col min="8978" max="9221" width="8" style="1"/>
    <col min="9222" max="9222" width="3.36328125" style="1" customWidth="1"/>
    <col min="9223" max="9223" width="8.36328125" style="1" customWidth="1"/>
    <col min="9224" max="9224" width="7" style="1" customWidth="1"/>
    <col min="9225" max="9225" width="5" style="1" customWidth="1"/>
    <col min="9226" max="9226" width="19.36328125" style="1" customWidth="1"/>
    <col min="9227" max="9227" width="5.26953125" style="1" bestFit="1" customWidth="1"/>
    <col min="9228" max="9228" width="5.26953125" style="1" customWidth="1"/>
    <col min="9229" max="9229" width="6.6328125" style="1" customWidth="1"/>
    <col min="9230" max="9230" width="6.90625" style="1" customWidth="1"/>
    <col min="9231" max="9232" width="9.453125" style="1" customWidth="1"/>
    <col min="9233" max="9233" width="8.7265625" style="1" customWidth="1"/>
    <col min="9234" max="9477" width="8" style="1"/>
    <col min="9478" max="9478" width="3.36328125" style="1" customWidth="1"/>
    <col min="9479" max="9479" width="8.36328125" style="1" customWidth="1"/>
    <col min="9480" max="9480" width="7" style="1" customWidth="1"/>
    <col min="9481" max="9481" width="5" style="1" customWidth="1"/>
    <col min="9482" max="9482" width="19.36328125" style="1" customWidth="1"/>
    <col min="9483" max="9483" width="5.26953125" style="1" bestFit="1" customWidth="1"/>
    <col min="9484" max="9484" width="5.26953125" style="1" customWidth="1"/>
    <col min="9485" max="9485" width="6.6328125" style="1" customWidth="1"/>
    <col min="9486" max="9486" width="6.90625" style="1" customWidth="1"/>
    <col min="9487" max="9488" width="9.453125" style="1" customWidth="1"/>
    <col min="9489" max="9489" width="8.7265625" style="1" customWidth="1"/>
    <col min="9490" max="9733" width="8" style="1"/>
    <col min="9734" max="9734" width="3.36328125" style="1" customWidth="1"/>
    <col min="9735" max="9735" width="8.36328125" style="1" customWidth="1"/>
    <col min="9736" max="9736" width="7" style="1" customWidth="1"/>
    <col min="9737" max="9737" width="5" style="1" customWidth="1"/>
    <col min="9738" max="9738" width="19.36328125" style="1" customWidth="1"/>
    <col min="9739" max="9739" width="5.26953125" style="1" bestFit="1" customWidth="1"/>
    <col min="9740" max="9740" width="5.26953125" style="1" customWidth="1"/>
    <col min="9741" max="9741" width="6.6328125" style="1" customWidth="1"/>
    <col min="9742" max="9742" width="6.90625" style="1" customWidth="1"/>
    <col min="9743" max="9744" width="9.453125" style="1" customWidth="1"/>
    <col min="9745" max="9745" width="8.7265625" style="1" customWidth="1"/>
    <col min="9746" max="9989" width="8" style="1"/>
    <col min="9990" max="9990" width="3.36328125" style="1" customWidth="1"/>
    <col min="9991" max="9991" width="8.36328125" style="1" customWidth="1"/>
    <col min="9992" max="9992" width="7" style="1" customWidth="1"/>
    <col min="9993" max="9993" width="5" style="1" customWidth="1"/>
    <col min="9994" max="9994" width="19.36328125" style="1" customWidth="1"/>
    <col min="9995" max="9995" width="5.26953125" style="1" bestFit="1" customWidth="1"/>
    <col min="9996" max="9996" width="5.26953125" style="1" customWidth="1"/>
    <col min="9997" max="9997" width="6.6328125" style="1" customWidth="1"/>
    <col min="9998" max="9998" width="6.90625" style="1" customWidth="1"/>
    <col min="9999" max="10000" width="9.453125" style="1" customWidth="1"/>
    <col min="10001" max="10001" width="8.7265625" style="1" customWidth="1"/>
    <col min="10002" max="10245" width="8" style="1"/>
    <col min="10246" max="10246" width="3.36328125" style="1" customWidth="1"/>
    <col min="10247" max="10247" width="8.36328125" style="1" customWidth="1"/>
    <col min="10248" max="10248" width="7" style="1" customWidth="1"/>
    <col min="10249" max="10249" width="5" style="1" customWidth="1"/>
    <col min="10250" max="10250" width="19.36328125" style="1" customWidth="1"/>
    <col min="10251" max="10251" width="5.26953125" style="1" bestFit="1" customWidth="1"/>
    <col min="10252" max="10252" width="5.26953125" style="1" customWidth="1"/>
    <col min="10253" max="10253" width="6.6328125" style="1" customWidth="1"/>
    <col min="10254" max="10254" width="6.90625" style="1" customWidth="1"/>
    <col min="10255" max="10256" width="9.453125" style="1" customWidth="1"/>
    <col min="10257" max="10257" width="8.7265625" style="1" customWidth="1"/>
    <col min="10258" max="10501" width="8" style="1"/>
    <col min="10502" max="10502" width="3.36328125" style="1" customWidth="1"/>
    <col min="10503" max="10503" width="8.36328125" style="1" customWidth="1"/>
    <col min="10504" max="10504" width="7" style="1" customWidth="1"/>
    <col min="10505" max="10505" width="5" style="1" customWidth="1"/>
    <col min="10506" max="10506" width="19.36328125" style="1" customWidth="1"/>
    <col min="10507" max="10507" width="5.26953125" style="1" bestFit="1" customWidth="1"/>
    <col min="10508" max="10508" width="5.26953125" style="1" customWidth="1"/>
    <col min="10509" max="10509" width="6.6328125" style="1" customWidth="1"/>
    <col min="10510" max="10510" width="6.90625" style="1" customWidth="1"/>
    <col min="10511" max="10512" width="9.453125" style="1" customWidth="1"/>
    <col min="10513" max="10513" width="8.7265625" style="1" customWidth="1"/>
    <col min="10514" max="10757" width="8" style="1"/>
    <col min="10758" max="10758" width="3.36328125" style="1" customWidth="1"/>
    <col min="10759" max="10759" width="8.36328125" style="1" customWidth="1"/>
    <col min="10760" max="10760" width="7" style="1" customWidth="1"/>
    <col min="10761" max="10761" width="5" style="1" customWidth="1"/>
    <col min="10762" max="10762" width="19.36328125" style="1" customWidth="1"/>
    <col min="10763" max="10763" width="5.26953125" style="1" bestFit="1" customWidth="1"/>
    <col min="10764" max="10764" width="5.26953125" style="1" customWidth="1"/>
    <col min="10765" max="10765" width="6.6328125" style="1" customWidth="1"/>
    <col min="10766" max="10766" width="6.90625" style="1" customWidth="1"/>
    <col min="10767" max="10768" width="9.453125" style="1" customWidth="1"/>
    <col min="10769" max="10769" width="8.7265625" style="1" customWidth="1"/>
    <col min="10770" max="11013" width="8" style="1"/>
    <col min="11014" max="11014" width="3.36328125" style="1" customWidth="1"/>
    <col min="11015" max="11015" width="8.36328125" style="1" customWidth="1"/>
    <col min="11016" max="11016" width="7" style="1" customWidth="1"/>
    <col min="11017" max="11017" width="5" style="1" customWidth="1"/>
    <col min="11018" max="11018" width="19.36328125" style="1" customWidth="1"/>
    <col min="11019" max="11019" width="5.26953125" style="1" bestFit="1" customWidth="1"/>
    <col min="11020" max="11020" width="5.26953125" style="1" customWidth="1"/>
    <col min="11021" max="11021" width="6.6328125" style="1" customWidth="1"/>
    <col min="11022" max="11022" width="6.90625" style="1" customWidth="1"/>
    <col min="11023" max="11024" width="9.453125" style="1" customWidth="1"/>
    <col min="11025" max="11025" width="8.7265625" style="1" customWidth="1"/>
    <col min="11026" max="11269" width="8" style="1"/>
    <col min="11270" max="11270" width="3.36328125" style="1" customWidth="1"/>
    <col min="11271" max="11271" width="8.36328125" style="1" customWidth="1"/>
    <col min="11272" max="11272" width="7" style="1" customWidth="1"/>
    <col min="11273" max="11273" width="5" style="1" customWidth="1"/>
    <col min="11274" max="11274" width="19.36328125" style="1" customWidth="1"/>
    <col min="11275" max="11275" width="5.26953125" style="1" bestFit="1" customWidth="1"/>
    <col min="11276" max="11276" width="5.26953125" style="1" customWidth="1"/>
    <col min="11277" max="11277" width="6.6328125" style="1" customWidth="1"/>
    <col min="11278" max="11278" width="6.90625" style="1" customWidth="1"/>
    <col min="11279" max="11280" width="9.453125" style="1" customWidth="1"/>
    <col min="11281" max="11281" width="8.7265625" style="1" customWidth="1"/>
    <col min="11282" max="11525" width="8" style="1"/>
    <col min="11526" max="11526" width="3.36328125" style="1" customWidth="1"/>
    <col min="11527" max="11527" width="8.36328125" style="1" customWidth="1"/>
    <col min="11528" max="11528" width="7" style="1" customWidth="1"/>
    <col min="11529" max="11529" width="5" style="1" customWidth="1"/>
    <col min="11530" max="11530" width="19.36328125" style="1" customWidth="1"/>
    <col min="11531" max="11531" width="5.26953125" style="1" bestFit="1" customWidth="1"/>
    <col min="11532" max="11532" width="5.26953125" style="1" customWidth="1"/>
    <col min="11533" max="11533" width="6.6328125" style="1" customWidth="1"/>
    <col min="11534" max="11534" width="6.90625" style="1" customWidth="1"/>
    <col min="11535" max="11536" width="9.453125" style="1" customWidth="1"/>
    <col min="11537" max="11537" width="8.7265625" style="1" customWidth="1"/>
    <col min="11538" max="11781" width="8" style="1"/>
    <col min="11782" max="11782" width="3.36328125" style="1" customWidth="1"/>
    <col min="11783" max="11783" width="8.36328125" style="1" customWidth="1"/>
    <col min="11784" max="11784" width="7" style="1" customWidth="1"/>
    <col min="11785" max="11785" width="5" style="1" customWidth="1"/>
    <col min="11786" max="11786" width="19.36328125" style="1" customWidth="1"/>
    <col min="11787" max="11787" width="5.26953125" style="1" bestFit="1" customWidth="1"/>
    <col min="11788" max="11788" width="5.26953125" style="1" customWidth="1"/>
    <col min="11789" max="11789" width="6.6328125" style="1" customWidth="1"/>
    <col min="11790" max="11790" width="6.90625" style="1" customWidth="1"/>
    <col min="11791" max="11792" width="9.453125" style="1" customWidth="1"/>
    <col min="11793" max="11793" width="8.7265625" style="1" customWidth="1"/>
    <col min="11794" max="12037" width="8" style="1"/>
    <col min="12038" max="12038" width="3.36328125" style="1" customWidth="1"/>
    <col min="12039" max="12039" width="8.36328125" style="1" customWidth="1"/>
    <col min="12040" max="12040" width="7" style="1" customWidth="1"/>
    <col min="12041" max="12041" width="5" style="1" customWidth="1"/>
    <col min="12042" max="12042" width="19.36328125" style="1" customWidth="1"/>
    <col min="12043" max="12043" width="5.26953125" style="1" bestFit="1" customWidth="1"/>
    <col min="12044" max="12044" width="5.26953125" style="1" customWidth="1"/>
    <col min="12045" max="12045" width="6.6328125" style="1" customWidth="1"/>
    <col min="12046" max="12046" width="6.90625" style="1" customWidth="1"/>
    <col min="12047" max="12048" width="9.453125" style="1" customWidth="1"/>
    <col min="12049" max="12049" width="8.7265625" style="1" customWidth="1"/>
    <col min="12050" max="12293" width="8" style="1"/>
    <col min="12294" max="12294" width="3.36328125" style="1" customWidth="1"/>
    <col min="12295" max="12295" width="8.36328125" style="1" customWidth="1"/>
    <col min="12296" max="12296" width="7" style="1" customWidth="1"/>
    <col min="12297" max="12297" width="5" style="1" customWidth="1"/>
    <col min="12298" max="12298" width="19.36328125" style="1" customWidth="1"/>
    <col min="12299" max="12299" width="5.26953125" style="1" bestFit="1" customWidth="1"/>
    <col min="12300" max="12300" width="5.26953125" style="1" customWidth="1"/>
    <col min="12301" max="12301" width="6.6328125" style="1" customWidth="1"/>
    <col min="12302" max="12302" width="6.90625" style="1" customWidth="1"/>
    <col min="12303" max="12304" width="9.453125" style="1" customWidth="1"/>
    <col min="12305" max="12305" width="8.7265625" style="1" customWidth="1"/>
    <col min="12306" max="12549" width="8" style="1"/>
    <col min="12550" max="12550" width="3.36328125" style="1" customWidth="1"/>
    <col min="12551" max="12551" width="8.36328125" style="1" customWidth="1"/>
    <col min="12552" max="12552" width="7" style="1" customWidth="1"/>
    <col min="12553" max="12553" width="5" style="1" customWidth="1"/>
    <col min="12554" max="12554" width="19.36328125" style="1" customWidth="1"/>
    <col min="12555" max="12555" width="5.26953125" style="1" bestFit="1" customWidth="1"/>
    <col min="12556" max="12556" width="5.26953125" style="1" customWidth="1"/>
    <col min="12557" max="12557" width="6.6328125" style="1" customWidth="1"/>
    <col min="12558" max="12558" width="6.90625" style="1" customWidth="1"/>
    <col min="12559" max="12560" width="9.453125" style="1" customWidth="1"/>
    <col min="12561" max="12561" width="8.7265625" style="1" customWidth="1"/>
    <col min="12562" max="12805" width="8" style="1"/>
    <col min="12806" max="12806" width="3.36328125" style="1" customWidth="1"/>
    <col min="12807" max="12807" width="8.36328125" style="1" customWidth="1"/>
    <col min="12808" max="12808" width="7" style="1" customWidth="1"/>
    <col min="12809" max="12809" width="5" style="1" customWidth="1"/>
    <col min="12810" max="12810" width="19.36328125" style="1" customWidth="1"/>
    <col min="12811" max="12811" width="5.26953125" style="1" bestFit="1" customWidth="1"/>
    <col min="12812" max="12812" width="5.26953125" style="1" customWidth="1"/>
    <col min="12813" max="12813" width="6.6328125" style="1" customWidth="1"/>
    <col min="12814" max="12814" width="6.90625" style="1" customWidth="1"/>
    <col min="12815" max="12816" width="9.453125" style="1" customWidth="1"/>
    <col min="12817" max="12817" width="8.7265625" style="1" customWidth="1"/>
    <col min="12818" max="13061" width="8" style="1"/>
    <col min="13062" max="13062" width="3.36328125" style="1" customWidth="1"/>
    <col min="13063" max="13063" width="8.36328125" style="1" customWidth="1"/>
    <col min="13064" max="13064" width="7" style="1" customWidth="1"/>
    <col min="13065" max="13065" width="5" style="1" customWidth="1"/>
    <col min="13066" max="13066" width="19.36328125" style="1" customWidth="1"/>
    <col min="13067" max="13067" width="5.26953125" style="1" bestFit="1" customWidth="1"/>
    <col min="13068" max="13068" width="5.26953125" style="1" customWidth="1"/>
    <col min="13069" max="13069" width="6.6328125" style="1" customWidth="1"/>
    <col min="13070" max="13070" width="6.90625" style="1" customWidth="1"/>
    <col min="13071" max="13072" width="9.453125" style="1" customWidth="1"/>
    <col min="13073" max="13073" width="8.7265625" style="1" customWidth="1"/>
    <col min="13074" max="13317" width="8" style="1"/>
    <col min="13318" max="13318" width="3.36328125" style="1" customWidth="1"/>
    <col min="13319" max="13319" width="8.36328125" style="1" customWidth="1"/>
    <col min="13320" max="13320" width="7" style="1" customWidth="1"/>
    <col min="13321" max="13321" width="5" style="1" customWidth="1"/>
    <col min="13322" max="13322" width="19.36328125" style="1" customWidth="1"/>
    <col min="13323" max="13323" width="5.26953125" style="1" bestFit="1" customWidth="1"/>
    <col min="13324" max="13324" width="5.26953125" style="1" customWidth="1"/>
    <col min="13325" max="13325" width="6.6328125" style="1" customWidth="1"/>
    <col min="13326" max="13326" width="6.90625" style="1" customWidth="1"/>
    <col min="13327" max="13328" width="9.453125" style="1" customWidth="1"/>
    <col min="13329" max="13329" width="8.7265625" style="1" customWidth="1"/>
    <col min="13330" max="13573" width="8" style="1"/>
    <col min="13574" max="13574" width="3.36328125" style="1" customWidth="1"/>
    <col min="13575" max="13575" width="8.36328125" style="1" customWidth="1"/>
    <col min="13576" max="13576" width="7" style="1" customWidth="1"/>
    <col min="13577" max="13577" width="5" style="1" customWidth="1"/>
    <col min="13578" max="13578" width="19.36328125" style="1" customWidth="1"/>
    <col min="13579" max="13579" width="5.26953125" style="1" bestFit="1" customWidth="1"/>
    <col min="13580" max="13580" width="5.26953125" style="1" customWidth="1"/>
    <col min="13581" max="13581" width="6.6328125" style="1" customWidth="1"/>
    <col min="13582" max="13582" width="6.90625" style="1" customWidth="1"/>
    <col min="13583" max="13584" width="9.453125" style="1" customWidth="1"/>
    <col min="13585" max="13585" width="8.7265625" style="1" customWidth="1"/>
    <col min="13586" max="13829" width="8" style="1"/>
    <col min="13830" max="13830" width="3.36328125" style="1" customWidth="1"/>
    <col min="13831" max="13831" width="8.36328125" style="1" customWidth="1"/>
    <col min="13832" max="13832" width="7" style="1" customWidth="1"/>
    <col min="13833" max="13833" width="5" style="1" customWidth="1"/>
    <col min="13834" max="13834" width="19.36328125" style="1" customWidth="1"/>
    <col min="13835" max="13835" width="5.26953125" style="1" bestFit="1" customWidth="1"/>
    <col min="13836" max="13836" width="5.26953125" style="1" customWidth="1"/>
    <col min="13837" max="13837" width="6.6328125" style="1" customWidth="1"/>
    <col min="13838" max="13838" width="6.90625" style="1" customWidth="1"/>
    <col min="13839" max="13840" width="9.453125" style="1" customWidth="1"/>
    <col min="13841" max="13841" width="8.7265625" style="1" customWidth="1"/>
    <col min="13842" max="14085" width="8" style="1"/>
    <col min="14086" max="14086" width="3.36328125" style="1" customWidth="1"/>
    <col min="14087" max="14087" width="8.36328125" style="1" customWidth="1"/>
    <col min="14088" max="14088" width="7" style="1" customWidth="1"/>
    <col min="14089" max="14089" width="5" style="1" customWidth="1"/>
    <col min="14090" max="14090" width="19.36328125" style="1" customWidth="1"/>
    <col min="14091" max="14091" width="5.26953125" style="1" bestFit="1" customWidth="1"/>
    <col min="14092" max="14092" width="5.26953125" style="1" customWidth="1"/>
    <col min="14093" max="14093" width="6.6328125" style="1" customWidth="1"/>
    <col min="14094" max="14094" width="6.90625" style="1" customWidth="1"/>
    <col min="14095" max="14096" width="9.453125" style="1" customWidth="1"/>
    <col min="14097" max="14097" width="8.7265625" style="1" customWidth="1"/>
    <col min="14098" max="14341" width="8" style="1"/>
    <col min="14342" max="14342" width="3.36328125" style="1" customWidth="1"/>
    <col min="14343" max="14343" width="8.36328125" style="1" customWidth="1"/>
    <col min="14344" max="14344" width="7" style="1" customWidth="1"/>
    <col min="14345" max="14345" width="5" style="1" customWidth="1"/>
    <col min="14346" max="14346" width="19.36328125" style="1" customWidth="1"/>
    <col min="14347" max="14347" width="5.26953125" style="1" bestFit="1" customWidth="1"/>
    <col min="14348" max="14348" width="5.26953125" style="1" customWidth="1"/>
    <col min="14349" max="14349" width="6.6328125" style="1" customWidth="1"/>
    <col min="14350" max="14350" width="6.90625" style="1" customWidth="1"/>
    <col min="14351" max="14352" width="9.453125" style="1" customWidth="1"/>
    <col min="14353" max="14353" width="8.7265625" style="1" customWidth="1"/>
    <col min="14354" max="14597" width="8" style="1"/>
    <col min="14598" max="14598" width="3.36328125" style="1" customWidth="1"/>
    <col min="14599" max="14599" width="8.36328125" style="1" customWidth="1"/>
    <col min="14600" max="14600" width="7" style="1" customWidth="1"/>
    <col min="14601" max="14601" width="5" style="1" customWidth="1"/>
    <col min="14602" max="14602" width="19.36328125" style="1" customWidth="1"/>
    <col min="14603" max="14603" width="5.26953125" style="1" bestFit="1" customWidth="1"/>
    <col min="14604" max="14604" width="5.26953125" style="1" customWidth="1"/>
    <col min="14605" max="14605" width="6.6328125" style="1" customWidth="1"/>
    <col min="14606" max="14606" width="6.90625" style="1" customWidth="1"/>
    <col min="14607" max="14608" width="9.453125" style="1" customWidth="1"/>
    <col min="14609" max="14609" width="8.7265625" style="1" customWidth="1"/>
    <col min="14610" max="14853" width="8" style="1"/>
    <col min="14854" max="14854" width="3.36328125" style="1" customWidth="1"/>
    <col min="14855" max="14855" width="8.36328125" style="1" customWidth="1"/>
    <col min="14856" max="14856" width="7" style="1" customWidth="1"/>
    <col min="14857" max="14857" width="5" style="1" customWidth="1"/>
    <col min="14858" max="14858" width="19.36328125" style="1" customWidth="1"/>
    <col min="14859" max="14859" width="5.26953125" style="1" bestFit="1" customWidth="1"/>
    <col min="14860" max="14860" width="5.26953125" style="1" customWidth="1"/>
    <col min="14861" max="14861" width="6.6328125" style="1" customWidth="1"/>
    <col min="14862" max="14862" width="6.90625" style="1" customWidth="1"/>
    <col min="14863" max="14864" width="9.453125" style="1" customWidth="1"/>
    <col min="14865" max="14865" width="8.7265625" style="1" customWidth="1"/>
    <col min="14866" max="15109" width="8" style="1"/>
    <col min="15110" max="15110" width="3.36328125" style="1" customWidth="1"/>
    <col min="15111" max="15111" width="8.36328125" style="1" customWidth="1"/>
    <col min="15112" max="15112" width="7" style="1" customWidth="1"/>
    <col min="15113" max="15113" width="5" style="1" customWidth="1"/>
    <col min="15114" max="15114" width="19.36328125" style="1" customWidth="1"/>
    <col min="15115" max="15115" width="5.26953125" style="1" bestFit="1" customWidth="1"/>
    <col min="15116" max="15116" width="5.26953125" style="1" customWidth="1"/>
    <col min="15117" max="15117" width="6.6328125" style="1" customWidth="1"/>
    <col min="15118" max="15118" width="6.90625" style="1" customWidth="1"/>
    <col min="15119" max="15120" width="9.453125" style="1" customWidth="1"/>
    <col min="15121" max="15121" width="8.7265625" style="1" customWidth="1"/>
    <col min="15122" max="15365" width="8" style="1"/>
    <col min="15366" max="15366" width="3.36328125" style="1" customWidth="1"/>
    <col min="15367" max="15367" width="8.36328125" style="1" customWidth="1"/>
    <col min="15368" max="15368" width="7" style="1" customWidth="1"/>
    <col min="15369" max="15369" width="5" style="1" customWidth="1"/>
    <col min="15370" max="15370" width="19.36328125" style="1" customWidth="1"/>
    <col min="15371" max="15371" width="5.26953125" style="1" bestFit="1" customWidth="1"/>
    <col min="15372" max="15372" width="5.26953125" style="1" customWidth="1"/>
    <col min="15373" max="15373" width="6.6328125" style="1" customWidth="1"/>
    <col min="15374" max="15374" width="6.90625" style="1" customWidth="1"/>
    <col min="15375" max="15376" width="9.453125" style="1" customWidth="1"/>
    <col min="15377" max="15377" width="8.7265625" style="1" customWidth="1"/>
    <col min="15378" max="15621" width="8" style="1"/>
    <col min="15622" max="15622" width="3.36328125" style="1" customWidth="1"/>
    <col min="15623" max="15623" width="8.36328125" style="1" customWidth="1"/>
    <col min="15624" max="15624" width="7" style="1" customWidth="1"/>
    <col min="15625" max="15625" width="5" style="1" customWidth="1"/>
    <col min="15626" max="15626" width="19.36328125" style="1" customWidth="1"/>
    <col min="15627" max="15627" width="5.26953125" style="1" bestFit="1" customWidth="1"/>
    <col min="15628" max="15628" width="5.26953125" style="1" customWidth="1"/>
    <col min="15629" max="15629" width="6.6328125" style="1" customWidth="1"/>
    <col min="15630" max="15630" width="6.90625" style="1" customWidth="1"/>
    <col min="15631" max="15632" width="9.453125" style="1" customWidth="1"/>
    <col min="15633" max="15633" width="8.7265625" style="1" customWidth="1"/>
    <col min="15634" max="15877" width="8" style="1"/>
    <col min="15878" max="15878" width="3.36328125" style="1" customWidth="1"/>
    <col min="15879" max="15879" width="8.36328125" style="1" customWidth="1"/>
    <col min="15880" max="15880" width="7" style="1" customWidth="1"/>
    <col min="15881" max="15881" width="5" style="1" customWidth="1"/>
    <col min="15882" max="15882" width="19.36328125" style="1" customWidth="1"/>
    <col min="15883" max="15883" width="5.26953125" style="1" bestFit="1" customWidth="1"/>
    <col min="15884" max="15884" width="5.26953125" style="1" customWidth="1"/>
    <col min="15885" max="15885" width="6.6328125" style="1" customWidth="1"/>
    <col min="15886" max="15886" width="6.90625" style="1" customWidth="1"/>
    <col min="15887" max="15888" width="9.453125" style="1" customWidth="1"/>
    <col min="15889" max="15889" width="8.7265625" style="1" customWidth="1"/>
    <col min="15890" max="16133" width="8" style="1"/>
    <col min="16134" max="16134" width="3.36328125" style="1" customWidth="1"/>
    <col min="16135" max="16135" width="8.36328125" style="1" customWidth="1"/>
    <col min="16136" max="16136" width="7" style="1" customWidth="1"/>
    <col min="16137" max="16137" width="5" style="1" customWidth="1"/>
    <col min="16138" max="16138" width="19.36328125" style="1" customWidth="1"/>
    <col min="16139" max="16139" width="5.26953125" style="1" bestFit="1" customWidth="1"/>
    <col min="16140" max="16140" width="5.26953125" style="1" customWidth="1"/>
    <col min="16141" max="16141" width="6.6328125" style="1" customWidth="1"/>
    <col min="16142" max="16142" width="6.90625" style="1" customWidth="1"/>
    <col min="16143" max="16144" width="9.453125" style="1" customWidth="1"/>
    <col min="16145" max="16145" width="8.7265625" style="1" customWidth="1"/>
    <col min="16146" max="16384" width="8" style="1"/>
  </cols>
  <sheetData>
    <row r="1" spans="1:20" ht="47.25" customHeight="1"/>
    <row r="2" spans="1:20" s="6" customFormat="1" ht="24.75" customHeight="1">
      <c r="A2" s="77" t="s">
        <v>107</v>
      </c>
      <c r="B2" s="15"/>
      <c r="C2" s="15"/>
      <c r="D2" s="15"/>
      <c r="E2" s="15"/>
      <c r="F2" s="101"/>
      <c r="G2" s="15"/>
      <c r="H2" s="15"/>
      <c r="I2" s="15"/>
      <c r="J2" s="15"/>
      <c r="K2" s="15"/>
      <c r="L2" s="15"/>
      <c r="M2" s="15"/>
      <c r="N2" s="15"/>
      <c r="O2" s="15"/>
      <c r="P2" s="15"/>
    </row>
    <row r="3" spans="1:20" ht="18" customHeight="1">
      <c r="A3" s="2" t="s">
        <v>2374</v>
      </c>
      <c r="B3" s="2"/>
      <c r="C3" s="2"/>
      <c r="D3" s="2"/>
      <c r="E3" s="2"/>
      <c r="T3" s="102" t="s">
        <v>126</v>
      </c>
    </row>
    <row r="4" spans="1:20" ht="18" customHeight="1">
      <c r="A4" s="2"/>
      <c r="B4" s="2"/>
      <c r="C4" s="2"/>
      <c r="D4" s="2"/>
      <c r="E4" s="2"/>
      <c r="F4" s="15"/>
      <c r="M4" s="78" t="s">
        <v>2</v>
      </c>
      <c r="N4" s="79" t="s">
        <v>53</v>
      </c>
      <c r="O4" s="79"/>
    </row>
    <row r="5" spans="1:20" ht="24.5" customHeight="1" thickBot="1">
      <c r="A5" s="2"/>
      <c r="B5" s="123" t="s">
        <v>1364</v>
      </c>
      <c r="C5" s="123" t="s">
        <v>1365</v>
      </c>
      <c r="D5" s="123" t="s">
        <v>1374</v>
      </c>
      <c r="E5" s="123" t="s">
        <v>1376</v>
      </c>
      <c r="F5" s="123"/>
      <c r="G5" s="123" t="s">
        <v>2027</v>
      </c>
      <c r="H5" s="123" t="s">
        <v>2028</v>
      </c>
      <c r="I5" s="123" t="s">
        <v>2397</v>
      </c>
      <c r="J5" s="123" t="s">
        <v>2398</v>
      </c>
      <c r="K5" s="123" t="s">
        <v>2399</v>
      </c>
      <c r="L5" s="123" t="s">
        <v>2400</v>
      </c>
      <c r="M5" s="123" t="s">
        <v>2401</v>
      </c>
      <c r="N5" s="123" t="s">
        <v>2402</v>
      </c>
      <c r="O5" s="123" t="s">
        <v>2403</v>
      </c>
      <c r="P5" s="123" t="s">
        <v>2404</v>
      </c>
      <c r="Q5" s="123" t="s">
        <v>2408</v>
      </c>
      <c r="R5" s="123" t="s">
        <v>2409</v>
      </c>
    </row>
    <row r="6" spans="1:20" s="3" customFormat="1" ht="18" customHeight="1">
      <c r="A6" s="344"/>
      <c r="B6" s="332" t="s">
        <v>3</v>
      </c>
      <c r="C6" s="332" t="s">
        <v>1389</v>
      </c>
      <c r="D6" s="346" t="s">
        <v>1390</v>
      </c>
      <c r="E6" s="340" t="s">
        <v>2385</v>
      </c>
      <c r="F6" s="340" t="s">
        <v>2386</v>
      </c>
      <c r="G6" s="332" t="s">
        <v>4</v>
      </c>
      <c r="H6" s="332" t="s">
        <v>5</v>
      </c>
      <c r="I6" s="332" t="s">
        <v>6</v>
      </c>
      <c r="J6" s="334" t="s">
        <v>7</v>
      </c>
      <c r="K6" s="336" t="s">
        <v>8</v>
      </c>
      <c r="L6" s="338" t="s">
        <v>59</v>
      </c>
      <c r="M6" s="332" t="s">
        <v>64</v>
      </c>
      <c r="N6" s="336" t="s">
        <v>29</v>
      </c>
      <c r="O6" s="336" t="s">
        <v>9</v>
      </c>
      <c r="P6" s="338" t="s">
        <v>121</v>
      </c>
      <c r="Q6" s="348" t="s">
        <v>116</v>
      </c>
      <c r="R6" s="342" t="s">
        <v>62</v>
      </c>
      <c r="S6" s="103"/>
    </row>
    <row r="7" spans="1:20" s="3" customFormat="1" ht="13.5" customHeight="1">
      <c r="A7" s="345"/>
      <c r="B7" s="333"/>
      <c r="C7" s="333"/>
      <c r="D7" s="347"/>
      <c r="E7" s="341"/>
      <c r="F7" s="341"/>
      <c r="G7" s="333"/>
      <c r="H7" s="333"/>
      <c r="I7" s="333"/>
      <c r="J7" s="335"/>
      <c r="K7" s="337"/>
      <c r="L7" s="339"/>
      <c r="M7" s="333"/>
      <c r="N7" s="337"/>
      <c r="O7" s="337"/>
      <c r="P7" s="339"/>
      <c r="Q7" s="349"/>
      <c r="R7" s="343"/>
      <c r="S7" s="103"/>
    </row>
    <row r="8" spans="1:20" s="3" customFormat="1" ht="52" customHeight="1">
      <c r="A8" s="345"/>
      <c r="B8" s="333"/>
      <c r="C8" s="333"/>
      <c r="D8" s="347"/>
      <c r="E8" s="341"/>
      <c r="F8" s="341"/>
      <c r="G8" s="333"/>
      <c r="H8" s="333"/>
      <c r="I8" s="333"/>
      <c r="J8" s="335"/>
      <c r="K8" s="337"/>
      <c r="L8" s="339"/>
      <c r="M8" s="333"/>
      <c r="N8" s="337"/>
      <c r="O8" s="337"/>
      <c r="P8" s="339"/>
      <c r="Q8" s="349"/>
      <c r="R8" s="343"/>
      <c r="S8" s="103"/>
    </row>
    <row r="9" spans="1:20" s="4" customFormat="1" ht="23.15" customHeight="1">
      <c r="A9" s="106">
        <v>1</v>
      </c>
      <c r="B9" s="107" t="s">
        <v>10</v>
      </c>
      <c r="C9" s="108" t="s">
        <v>42</v>
      </c>
      <c r="D9" s="120" t="s">
        <v>43</v>
      </c>
      <c r="E9" s="129" t="s">
        <v>63</v>
      </c>
      <c r="F9" s="109" t="s">
        <v>63</v>
      </c>
      <c r="G9" s="110" t="s">
        <v>73</v>
      </c>
      <c r="H9" s="111" t="s">
        <v>44</v>
      </c>
      <c r="I9" s="112">
        <v>50</v>
      </c>
      <c r="J9" s="113" t="s">
        <v>45</v>
      </c>
      <c r="K9" s="114"/>
      <c r="L9" s="115"/>
      <c r="M9" s="115">
        <v>41365</v>
      </c>
      <c r="N9" s="115"/>
      <c r="O9" s="116"/>
      <c r="P9" s="118"/>
      <c r="Q9" s="118" t="s">
        <v>2412</v>
      </c>
      <c r="R9" s="130" t="s">
        <v>63</v>
      </c>
      <c r="S9" s="104"/>
    </row>
    <row r="10" spans="1:20" s="4" customFormat="1" ht="23.15" customHeight="1">
      <c r="A10" s="106">
        <v>2</v>
      </c>
      <c r="B10" s="107" t="s">
        <v>11</v>
      </c>
      <c r="C10" s="108" t="s">
        <v>46</v>
      </c>
      <c r="D10" s="120" t="s">
        <v>43</v>
      </c>
      <c r="E10" s="129" t="s">
        <v>63</v>
      </c>
      <c r="F10" s="109" t="s">
        <v>63</v>
      </c>
      <c r="G10" s="110" t="s">
        <v>74</v>
      </c>
      <c r="H10" s="111" t="s">
        <v>47</v>
      </c>
      <c r="I10" s="112">
        <v>40</v>
      </c>
      <c r="J10" s="113" t="s">
        <v>45</v>
      </c>
      <c r="K10" s="114"/>
      <c r="L10" s="115"/>
      <c r="M10" s="115">
        <v>42095</v>
      </c>
      <c r="N10" s="115"/>
      <c r="O10" s="116"/>
      <c r="P10" s="118"/>
      <c r="Q10" s="118" t="s">
        <v>2412</v>
      </c>
      <c r="R10" s="130" t="s">
        <v>63</v>
      </c>
      <c r="S10" s="104"/>
    </row>
    <row r="11" spans="1:20" s="4" customFormat="1" ht="23.15" customHeight="1">
      <c r="A11" s="106">
        <v>3</v>
      </c>
      <c r="B11" s="107" t="s">
        <v>12</v>
      </c>
      <c r="C11" s="108" t="s">
        <v>46</v>
      </c>
      <c r="D11" s="120" t="s">
        <v>43</v>
      </c>
      <c r="E11" s="129" t="s">
        <v>63</v>
      </c>
      <c r="F11" s="109" t="s">
        <v>63</v>
      </c>
      <c r="G11" s="110" t="s">
        <v>75</v>
      </c>
      <c r="H11" s="111" t="s">
        <v>23</v>
      </c>
      <c r="I11" s="112">
        <v>40</v>
      </c>
      <c r="J11" s="113" t="s">
        <v>45</v>
      </c>
      <c r="K11" s="114"/>
      <c r="L11" s="115"/>
      <c r="M11" s="115">
        <v>42461</v>
      </c>
      <c r="N11" s="115"/>
      <c r="O11" s="116"/>
      <c r="P11" s="118" t="s">
        <v>119</v>
      </c>
      <c r="Q11" s="118" t="s">
        <v>2412</v>
      </c>
      <c r="R11" s="130" t="s">
        <v>63</v>
      </c>
      <c r="S11" s="104"/>
    </row>
    <row r="12" spans="1:20" s="4" customFormat="1" ht="23.15" customHeight="1">
      <c r="A12" s="106">
        <v>4</v>
      </c>
      <c r="B12" s="107" t="s">
        <v>12</v>
      </c>
      <c r="C12" s="108" t="s">
        <v>46</v>
      </c>
      <c r="D12" s="120" t="s">
        <v>43</v>
      </c>
      <c r="E12" s="129" t="s">
        <v>63</v>
      </c>
      <c r="F12" s="109" t="s">
        <v>63</v>
      </c>
      <c r="G12" s="110" t="s">
        <v>76</v>
      </c>
      <c r="H12" s="111" t="s">
        <v>23</v>
      </c>
      <c r="I12" s="112">
        <v>40</v>
      </c>
      <c r="J12" s="113" t="s">
        <v>45</v>
      </c>
      <c r="K12" s="114"/>
      <c r="L12" s="115"/>
      <c r="M12" s="115">
        <v>42461</v>
      </c>
      <c r="N12" s="115"/>
      <c r="O12" s="116"/>
      <c r="P12" s="118"/>
      <c r="Q12" s="118" t="s">
        <v>2412</v>
      </c>
      <c r="R12" s="130" t="s">
        <v>63</v>
      </c>
      <c r="S12" s="104"/>
    </row>
    <row r="13" spans="1:20" s="4" customFormat="1" ht="23.15" customHeight="1">
      <c r="A13" s="106">
        <v>5</v>
      </c>
      <c r="B13" s="107" t="s">
        <v>12</v>
      </c>
      <c r="C13" s="108" t="s">
        <v>46</v>
      </c>
      <c r="D13" s="120" t="s">
        <v>43</v>
      </c>
      <c r="E13" s="129" t="s">
        <v>63</v>
      </c>
      <c r="F13" s="109" t="s">
        <v>63</v>
      </c>
      <c r="G13" s="110" t="s">
        <v>77</v>
      </c>
      <c r="H13" s="111" t="s">
        <v>23</v>
      </c>
      <c r="I13" s="112">
        <v>40</v>
      </c>
      <c r="J13" s="113" t="s">
        <v>45</v>
      </c>
      <c r="K13" s="114"/>
      <c r="L13" s="115"/>
      <c r="M13" s="115">
        <v>42461</v>
      </c>
      <c r="N13" s="115"/>
      <c r="O13" s="116"/>
      <c r="P13" s="118"/>
      <c r="Q13" s="118" t="s">
        <v>2412</v>
      </c>
      <c r="R13" s="130" t="s">
        <v>63</v>
      </c>
      <c r="S13" s="104"/>
    </row>
    <row r="14" spans="1:20" s="4" customFormat="1" ht="23.15" customHeight="1">
      <c r="A14" s="106">
        <v>6</v>
      </c>
      <c r="B14" s="107" t="s">
        <v>12</v>
      </c>
      <c r="C14" s="108" t="s">
        <v>46</v>
      </c>
      <c r="D14" s="120" t="s">
        <v>43</v>
      </c>
      <c r="E14" s="129" t="s">
        <v>63</v>
      </c>
      <c r="F14" s="109" t="s">
        <v>63</v>
      </c>
      <c r="G14" s="110" t="s">
        <v>78</v>
      </c>
      <c r="H14" s="111" t="s">
        <v>23</v>
      </c>
      <c r="I14" s="112">
        <v>40</v>
      </c>
      <c r="J14" s="113" t="s">
        <v>45</v>
      </c>
      <c r="K14" s="114"/>
      <c r="L14" s="115"/>
      <c r="M14" s="115">
        <v>42461</v>
      </c>
      <c r="N14" s="115"/>
      <c r="O14" s="116"/>
      <c r="P14" s="118"/>
      <c r="Q14" s="118" t="s">
        <v>2412</v>
      </c>
      <c r="R14" s="130" t="s">
        <v>63</v>
      </c>
      <c r="S14" s="104"/>
    </row>
    <row r="15" spans="1:20" s="4" customFormat="1" ht="37.5" customHeight="1">
      <c r="A15" s="106">
        <v>7</v>
      </c>
      <c r="B15" s="107" t="s">
        <v>12</v>
      </c>
      <c r="C15" s="108" t="s">
        <v>46</v>
      </c>
      <c r="D15" s="120" t="s">
        <v>43</v>
      </c>
      <c r="E15" s="129" t="s">
        <v>63</v>
      </c>
      <c r="F15" s="109" t="s">
        <v>63</v>
      </c>
      <c r="G15" s="110" t="s">
        <v>79</v>
      </c>
      <c r="H15" s="111" t="s">
        <v>47</v>
      </c>
      <c r="I15" s="112">
        <v>40</v>
      </c>
      <c r="J15" s="113" t="s">
        <v>45</v>
      </c>
      <c r="K15" s="114"/>
      <c r="L15" s="115"/>
      <c r="M15" s="115">
        <v>42461</v>
      </c>
      <c r="N15" s="115">
        <v>43251</v>
      </c>
      <c r="O15" s="116" t="s">
        <v>118</v>
      </c>
      <c r="P15" s="118"/>
      <c r="Q15" s="118"/>
      <c r="R15" s="130"/>
      <c r="S15" s="104"/>
    </row>
    <row r="16" spans="1:20" s="4" customFormat="1" ht="23.15" customHeight="1">
      <c r="A16" s="106">
        <v>8</v>
      </c>
      <c r="B16" s="107" t="s">
        <v>12</v>
      </c>
      <c r="C16" s="108" t="s">
        <v>46</v>
      </c>
      <c r="D16" s="120" t="s">
        <v>43</v>
      </c>
      <c r="E16" s="129" t="s">
        <v>63</v>
      </c>
      <c r="F16" s="109" t="s">
        <v>63</v>
      </c>
      <c r="G16" s="110" t="s">
        <v>80</v>
      </c>
      <c r="H16" s="111" t="s">
        <v>21</v>
      </c>
      <c r="I16" s="112">
        <v>40</v>
      </c>
      <c r="J16" s="113" t="s">
        <v>45</v>
      </c>
      <c r="K16" s="114"/>
      <c r="L16" s="115"/>
      <c r="M16" s="115">
        <v>42461</v>
      </c>
      <c r="N16" s="115"/>
      <c r="O16" s="116"/>
      <c r="P16" s="118"/>
      <c r="Q16" s="118" t="s">
        <v>2412</v>
      </c>
      <c r="R16" s="130" t="s">
        <v>63</v>
      </c>
      <c r="S16" s="104"/>
    </row>
    <row r="17" spans="1:19" s="4" customFormat="1" ht="23.15" customHeight="1">
      <c r="A17" s="106">
        <v>9</v>
      </c>
      <c r="B17" s="107" t="s">
        <v>12</v>
      </c>
      <c r="C17" s="108" t="s">
        <v>46</v>
      </c>
      <c r="D17" s="120" t="s">
        <v>43</v>
      </c>
      <c r="E17" s="129" t="s">
        <v>63</v>
      </c>
      <c r="F17" s="109" t="s">
        <v>63</v>
      </c>
      <c r="G17" s="110" t="s">
        <v>81</v>
      </c>
      <c r="H17" s="111" t="s">
        <v>23</v>
      </c>
      <c r="I17" s="112">
        <v>40</v>
      </c>
      <c r="J17" s="113" t="s">
        <v>45</v>
      </c>
      <c r="K17" s="114"/>
      <c r="L17" s="115"/>
      <c r="M17" s="115">
        <v>42461</v>
      </c>
      <c r="N17" s="115"/>
      <c r="O17" s="116" t="s">
        <v>2024</v>
      </c>
      <c r="P17" s="118"/>
      <c r="Q17" s="118" t="s">
        <v>2412</v>
      </c>
      <c r="R17" s="130" t="s">
        <v>63</v>
      </c>
      <c r="S17" s="104"/>
    </row>
    <row r="18" spans="1:19" s="4" customFormat="1" ht="23.15" customHeight="1">
      <c r="A18" s="106">
        <v>10</v>
      </c>
      <c r="B18" s="107" t="s">
        <v>0</v>
      </c>
      <c r="C18" s="108" t="s">
        <v>65</v>
      </c>
      <c r="D18" s="120" t="s">
        <v>43</v>
      </c>
      <c r="E18" s="129" t="s">
        <v>63</v>
      </c>
      <c r="F18" s="109" t="s">
        <v>63</v>
      </c>
      <c r="G18" s="110" t="s">
        <v>83</v>
      </c>
      <c r="H18" s="111" t="s">
        <v>23</v>
      </c>
      <c r="I18" s="112">
        <v>40</v>
      </c>
      <c r="J18" s="113" t="s">
        <v>45</v>
      </c>
      <c r="K18" s="114"/>
      <c r="L18" s="115"/>
      <c r="M18" s="115">
        <v>42461</v>
      </c>
      <c r="N18" s="115"/>
      <c r="O18" s="116"/>
      <c r="P18" s="118"/>
      <c r="Q18" s="118" t="s">
        <v>2413</v>
      </c>
      <c r="R18" s="130" t="s">
        <v>63</v>
      </c>
      <c r="S18" s="104"/>
    </row>
    <row r="19" spans="1:19" s="4" customFormat="1" ht="23.15" customHeight="1">
      <c r="A19" s="106">
        <v>11</v>
      </c>
      <c r="B19" s="107" t="s">
        <v>0</v>
      </c>
      <c r="C19" s="108" t="s">
        <v>65</v>
      </c>
      <c r="D19" s="120" t="s">
        <v>43</v>
      </c>
      <c r="E19" s="129" t="s">
        <v>63</v>
      </c>
      <c r="F19" s="109" t="s">
        <v>63</v>
      </c>
      <c r="G19" s="110" t="s">
        <v>84</v>
      </c>
      <c r="H19" s="111" t="s">
        <v>23</v>
      </c>
      <c r="I19" s="112">
        <v>40</v>
      </c>
      <c r="J19" s="113" t="s">
        <v>45</v>
      </c>
      <c r="K19" s="114"/>
      <c r="L19" s="115"/>
      <c r="M19" s="115">
        <v>42461</v>
      </c>
      <c r="N19" s="115"/>
      <c r="O19" s="116"/>
      <c r="P19" s="118"/>
      <c r="Q19" s="118" t="s">
        <v>2413</v>
      </c>
      <c r="R19" s="130" t="s">
        <v>63</v>
      </c>
      <c r="S19" s="104"/>
    </row>
    <row r="20" spans="1:19" s="4" customFormat="1" ht="23.15" customHeight="1">
      <c r="A20" s="106">
        <v>12</v>
      </c>
      <c r="B20" s="107" t="s">
        <v>0</v>
      </c>
      <c r="C20" s="108" t="s">
        <v>65</v>
      </c>
      <c r="D20" s="120" t="s">
        <v>43</v>
      </c>
      <c r="E20" s="129" t="s">
        <v>63</v>
      </c>
      <c r="F20" s="109" t="s">
        <v>63</v>
      </c>
      <c r="G20" s="110" t="s">
        <v>85</v>
      </c>
      <c r="H20" s="111" t="s">
        <v>23</v>
      </c>
      <c r="I20" s="112">
        <v>40</v>
      </c>
      <c r="J20" s="113" t="s">
        <v>45</v>
      </c>
      <c r="K20" s="114"/>
      <c r="L20" s="115"/>
      <c r="M20" s="115">
        <v>42461</v>
      </c>
      <c r="N20" s="115"/>
      <c r="O20" s="116"/>
      <c r="P20" s="118"/>
      <c r="Q20" s="118" t="s">
        <v>2413</v>
      </c>
      <c r="R20" s="130" t="s">
        <v>63</v>
      </c>
      <c r="S20" s="104"/>
    </row>
    <row r="21" spans="1:19" s="4" customFormat="1" ht="23.15" customHeight="1">
      <c r="A21" s="106">
        <v>13</v>
      </c>
      <c r="B21" s="107" t="s">
        <v>0</v>
      </c>
      <c r="C21" s="108" t="s">
        <v>65</v>
      </c>
      <c r="D21" s="120" t="s">
        <v>43</v>
      </c>
      <c r="E21" s="129" t="s">
        <v>63</v>
      </c>
      <c r="F21" s="109" t="s">
        <v>63</v>
      </c>
      <c r="G21" s="110" t="s">
        <v>86</v>
      </c>
      <c r="H21" s="111" t="s">
        <v>23</v>
      </c>
      <c r="I21" s="112">
        <v>40</v>
      </c>
      <c r="J21" s="113" t="s">
        <v>45</v>
      </c>
      <c r="K21" s="114"/>
      <c r="L21" s="115"/>
      <c r="M21" s="115">
        <v>42461</v>
      </c>
      <c r="N21" s="115"/>
      <c r="O21" s="116"/>
      <c r="P21" s="118"/>
      <c r="Q21" s="118" t="s">
        <v>2413</v>
      </c>
      <c r="R21" s="130" t="s">
        <v>63</v>
      </c>
      <c r="S21" s="104"/>
    </row>
    <row r="22" spans="1:19" s="4" customFormat="1" ht="23.15" customHeight="1">
      <c r="A22" s="106">
        <v>14</v>
      </c>
      <c r="B22" s="107" t="s">
        <v>0</v>
      </c>
      <c r="C22" s="108" t="s">
        <v>65</v>
      </c>
      <c r="D22" s="120" t="s">
        <v>43</v>
      </c>
      <c r="E22" s="129" t="s">
        <v>63</v>
      </c>
      <c r="F22" s="109" t="s">
        <v>63</v>
      </c>
      <c r="G22" s="110" t="s">
        <v>87</v>
      </c>
      <c r="H22" s="111" t="s">
        <v>23</v>
      </c>
      <c r="I22" s="112">
        <v>40</v>
      </c>
      <c r="J22" s="113" t="s">
        <v>45</v>
      </c>
      <c r="K22" s="114"/>
      <c r="L22" s="115"/>
      <c r="M22" s="115">
        <v>42461</v>
      </c>
      <c r="N22" s="115"/>
      <c r="O22" s="116"/>
      <c r="P22" s="118"/>
      <c r="Q22" s="118" t="s">
        <v>2413</v>
      </c>
      <c r="R22" s="130" t="s">
        <v>63</v>
      </c>
      <c r="S22" s="104"/>
    </row>
    <row r="23" spans="1:19" s="4" customFormat="1" ht="23.15" customHeight="1">
      <c r="A23" s="106">
        <v>15</v>
      </c>
      <c r="B23" s="107" t="s">
        <v>0</v>
      </c>
      <c r="C23" s="108" t="s">
        <v>65</v>
      </c>
      <c r="D23" s="120" t="s">
        <v>43</v>
      </c>
      <c r="E23" s="129" t="s">
        <v>63</v>
      </c>
      <c r="F23" s="109" t="s">
        <v>63</v>
      </c>
      <c r="G23" s="110" t="s">
        <v>88</v>
      </c>
      <c r="H23" s="111" t="s">
        <v>23</v>
      </c>
      <c r="I23" s="112">
        <v>40</v>
      </c>
      <c r="J23" s="113" t="s">
        <v>45</v>
      </c>
      <c r="K23" s="114"/>
      <c r="L23" s="115"/>
      <c r="M23" s="115">
        <v>42461</v>
      </c>
      <c r="N23" s="115"/>
      <c r="O23" s="116"/>
      <c r="P23" s="118"/>
      <c r="Q23" s="118" t="s">
        <v>2413</v>
      </c>
      <c r="R23" s="130" t="s">
        <v>63</v>
      </c>
      <c r="S23" s="104"/>
    </row>
    <row r="24" spans="1:19" s="4" customFormat="1" ht="23.15" customHeight="1">
      <c r="A24" s="106">
        <v>16</v>
      </c>
      <c r="B24" s="107" t="s">
        <v>1</v>
      </c>
      <c r="C24" s="108" t="s">
        <v>65</v>
      </c>
      <c r="D24" s="120" t="s">
        <v>20</v>
      </c>
      <c r="E24" s="129" t="s">
        <v>63</v>
      </c>
      <c r="F24" s="109" t="s">
        <v>63</v>
      </c>
      <c r="G24" s="110" t="s">
        <v>89</v>
      </c>
      <c r="H24" s="111" t="s">
        <v>23</v>
      </c>
      <c r="I24" s="112">
        <v>40</v>
      </c>
      <c r="J24" s="113" t="s">
        <v>45</v>
      </c>
      <c r="K24" s="114"/>
      <c r="L24" s="115"/>
      <c r="M24" s="115">
        <v>42826</v>
      </c>
      <c r="N24" s="115"/>
      <c r="O24" s="116"/>
      <c r="P24" s="118"/>
      <c r="Q24" s="118" t="s">
        <v>2413</v>
      </c>
      <c r="R24" s="130" t="s">
        <v>63</v>
      </c>
      <c r="S24" s="104"/>
    </row>
    <row r="25" spans="1:19" s="4" customFormat="1" ht="23.15" customHeight="1">
      <c r="A25" s="106">
        <v>17</v>
      </c>
      <c r="B25" s="107" t="s">
        <v>1</v>
      </c>
      <c r="C25" s="108" t="s">
        <v>65</v>
      </c>
      <c r="D25" s="120" t="s">
        <v>25</v>
      </c>
      <c r="E25" s="129" t="s">
        <v>2379</v>
      </c>
      <c r="F25" s="109" t="s">
        <v>63</v>
      </c>
      <c r="G25" s="110" t="s">
        <v>90</v>
      </c>
      <c r="H25" s="111" t="s">
        <v>23</v>
      </c>
      <c r="I25" s="112">
        <v>40</v>
      </c>
      <c r="J25" s="113" t="s">
        <v>45</v>
      </c>
      <c r="K25" s="114"/>
      <c r="L25" s="115"/>
      <c r="M25" s="115">
        <v>42826</v>
      </c>
      <c r="N25" s="115"/>
      <c r="O25" s="116"/>
      <c r="P25" s="118"/>
      <c r="Q25" s="118"/>
      <c r="R25" s="130"/>
      <c r="S25" s="104"/>
    </row>
    <row r="26" spans="1:19" s="4" customFormat="1" ht="23.15" customHeight="1">
      <c r="A26" s="106">
        <v>18</v>
      </c>
      <c r="B26" s="107" t="s">
        <v>1</v>
      </c>
      <c r="C26" s="108" t="s">
        <v>65</v>
      </c>
      <c r="D26" s="120" t="s">
        <v>25</v>
      </c>
      <c r="E26" s="129" t="s">
        <v>2379</v>
      </c>
      <c r="F26" s="109" t="s">
        <v>1472</v>
      </c>
      <c r="G26" s="110" t="s">
        <v>91</v>
      </c>
      <c r="H26" s="111" t="s">
        <v>23</v>
      </c>
      <c r="I26" s="112">
        <v>40</v>
      </c>
      <c r="J26" s="113" t="s">
        <v>45</v>
      </c>
      <c r="K26" s="114"/>
      <c r="L26" s="115"/>
      <c r="M26" s="115">
        <v>42826</v>
      </c>
      <c r="N26" s="115"/>
      <c r="O26" s="116"/>
      <c r="P26" s="118"/>
      <c r="Q26" s="118"/>
      <c r="R26" s="130"/>
      <c r="S26" s="104"/>
    </row>
    <row r="27" spans="1:19" s="4" customFormat="1" ht="23.15" customHeight="1">
      <c r="A27" s="106">
        <v>19</v>
      </c>
      <c r="B27" s="107" t="s">
        <v>1</v>
      </c>
      <c r="C27" s="108" t="s">
        <v>65</v>
      </c>
      <c r="D27" s="120" t="s">
        <v>25</v>
      </c>
      <c r="E27" s="129" t="s">
        <v>2379</v>
      </c>
      <c r="F27" s="109" t="s">
        <v>63</v>
      </c>
      <c r="G27" s="110" t="s">
        <v>92</v>
      </c>
      <c r="H27" s="111" t="s">
        <v>23</v>
      </c>
      <c r="I27" s="112">
        <v>40</v>
      </c>
      <c r="J27" s="113" t="s">
        <v>1469</v>
      </c>
      <c r="K27" s="114"/>
      <c r="L27" s="115"/>
      <c r="M27" s="115">
        <v>42826</v>
      </c>
      <c r="N27" s="115"/>
      <c r="O27" s="116"/>
      <c r="P27" s="118"/>
      <c r="Q27" s="118"/>
      <c r="R27" s="130"/>
      <c r="S27" s="104"/>
    </row>
    <row r="28" spans="1:19" s="4" customFormat="1" ht="23.15" customHeight="1">
      <c r="A28" s="106">
        <v>20</v>
      </c>
      <c r="B28" s="107" t="s">
        <v>61</v>
      </c>
      <c r="C28" s="108" t="s">
        <v>65</v>
      </c>
      <c r="D28" s="120" t="s">
        <v>20</v>
      </c>
      <c r="E28" s="129" t="s">
        <v>63</v>
      </c>
      <c r="F28" s="109" t="s">
        <v>63</v>
      </c>
      <c r="G28" s="110" t="s">
        <v>93</v>
      </c>
      <c r="H28" s="111" t="s">
        <v>23</v>
      </c>
      <c r="I28" s="112">
        <v>40</v>
      </c>
      <c r="J28" s="113" t="s">
        <v>24</v>
      </c>
      <c r="K28" s="114" t="s">
        <v>98</v>
      </c>
      <c r="L28" s="115">
        <v>42826</v>
      </c>
      <c r="M28" s="115">
        <v>42826</v>
      </c>
      <c r="N28" s="115"/>
      <c r="O28" s="116"/>
      <c r="P28" s="118"/>
      <c r="Q28" s="118" t="s">
        <v>2413</v>
      </c>
      <c r="R28" s="130" t="s">
        <v>63</v>
      </c>
      <c r="S28" s="104"/>
    </row>
    <row r="29" spans="1:19" s="4" customFormat="1" ht="23.15" customHeight="1">
      <c r="A29" s="106">
        <v>21</v>
      </c>
      <c r="B29" s="107" t="s">
        <v>61</v>
      </c>
      <c r="C29" s="108" t="s">
        <v>65</v>
      </c>
      <c r="D29" s="120" t="s">
        <v>25</v>
      </c>
      <c r="E29" s="129" t="s">
        <v>2379</v>
      </c>
      <c r="F29" s="109" t="s">
        <v>1472</v>
      </c>
      <c r="G29" s="110" t="s">
        <v>94</v>
      </c>
      <c r="H29" s="111" t="s">
        <v>23</v>
      </c>
      <c r="I29" s="112">
        <v>40</v>
      </c>
      <c r="J29" s="113" t="s">
        <v>24</v>
      </c>
      <c r="K29" s="114"/>
      <c r="L29" s="115">
        <v>42826</v>
      </c>
      <c r="M29" s="115">
        <v>42826</v>
      </c>
      <c r="N29" s="115"/>
      <c r="O29" s="116"/>
      <c r="P29" s="118"/>
      <c r="Q29" s="118"/>
      <c r="R29" s="130"/>
      <c r="S29" s="104"/>
    </row>
    <row r="30" spans="1:19" s="4" customFormat="1" ht="23.15" customHeight="1">
      <c r="A30" s="106">
        <v>22</v>
      </c>
      <c r="B30" s="107" t="s">
        <v>13</v>
      </c>
      <c r="C30" s="108" t="s">
        <v>65</v>
      </c>
      <c r="D30" s="120" t="s">
        <v>25</v>
      </c>
      <c r="E30" s="129" t="s">
        <v>2379</v>
      </c>
      <c r="F30" s="109" t="s">
        <v>1472</v>
      </c>
      <c r="G30" s="110" t="s">
        <v>95</v>
      </c>
      <c r="H30" s="111" t="s">
        <v>23</v>
      </c>
      <c r="I30" s="112">
        <v>40</v>
      </c>
      <c r="J30" s="113" t="s">
        <v>24</v>
      </c>
      <c r="K30" s="114"/>
      <c r="L30" s="115"/>
      <c r="M30" s="115">
        <v>42826</v>
      </c>
      <c r="N30" s="115"/>
      <c r="O30" s="116"/>
      <c r="P30" s="118"/>
      <c r="Q30" s="118"/>
      <c r="R30" s="130"/>
      <c r="S30" s="104"/>
    </row>
    <row r="31" spans="1:19" s="4" customFormat="1" ht="23.15" customHeight="1">
      <c r="A31" s="106">
        <v>23</v>
      </c>
      <c r="B31" s="107" t="s">
        <v>99</v>
      </c>
      <c r="C31" s="108" t="s">
        <v>19</v>
      </c>
      <c r="D31" s="120" t="s">
        <v>20</v>
      </c>
      <c r="E31" s="129" t="s">
        <v>63</v>
      </c>
      <c r="F31" s="109" t="s">
        <v>63</v>
      </c>
      <c r="G31" s="110" t="s">
        <v>95</v>
      </c>
      <c r="H31" s="111" t="s">
        <v>23</v>
      </c>
      <c r="I31" s="112">
        <v>40</v>
      </c>
      <c r="J31" s="113" t="s">
        <v>24</v>
      </c>
      <c r="K31" s="114" t="s">
        <v>82</v>
      </c>
      <c r="L31" s="115"/>
      <c r="M31" s="115">
        <v>42826</v>
      </c>
      <c r="N31" s="115"/>
      <c r="O31" s="116"/>
      <c r="P31" s="118"/>
      <c r="Q31" s="118" t="s">
        <v>2413</v>
      </c>
      <c r="R31" s="130" t="s">
        <v>63</v>
      </c>
      <c r="S31" s="104"/>
    </row>
    <row r="32" spans="1:19" s="4" customFormat="1" ht="23.15" customHeight="1">
      <c r="A32" s="106">
        <v>24</v>
      </c>
      <c r="B32" s="107" t="s">
        <v>103</v>
      </c>
      <c r="C32" s="108" t="s">
        <v>46</v>
      </c>
      <c r="D32" s="120" t="s">
        <v>43</v>
      </c>
      <c r="E32" s="129" t="s">
        <v>63</v>
      </c>
      <c r="F32" s="109" t="s">
        <v>63</v>
      </c>
      <c r="G32" s="110" t="s">
        <v>96</v>
      </c>
      <c r="H32" s="111" t="s">
        <v>44</v>
      </c>
      <c r="I32" s="112">
        <v>40</v>
      </c>
      <c r="J32" s="113" t="s">
        <v>48</v>
      </c>
      <c r="K32" s="114" t="s">
        <v>105</v>
      </c>
      <c r="L32" s="115"/>
      <c r="M32" s="115">
        <v>42826</v>
      </c>
      <c r="N32" s="115"/>
      <c r="O32" s="116"/>
      <c r="P32" s="118"/>
      <c r="Q32" s="118"/>
      <c r="R32" s="130"/>
      <c r="S32" s="104"/>
    </row>
    <row r="33" spans="1:20" s="4" customFormat="1" ht="23.15" customHeight="1">
      <c r="A33" s="106">
        <v>25</v>
      </c>
      <c r="B33" s="107" t="s">
        <v>15</v>
      </c>
      <c r="C33" s="108" t="s">
        <v>65</v>
      </c>
      <c r="D33" s="120" t="s">
        <v>43</v>
      </c>
      <c r="E33" s="129" t="s">
        <v>63</v>
      </c>
      <c r="F33" s="109" t="s">
        <v>63</v>
      </c>
      <c r="G33" s="110" t="s">
        <v>97</v>
      </c>
      <c r="H33" s="111" t="s">
        <v>47</v>
      </c>
      <c r="I33" s="112">
        <v>40</v>
      </c>
      <c r="J33" s="113" t="s">
        <v>48</v>
      </c>
      <c r="K33" s="114"/>
      <c r="L33" s="115"/>
      <c r="M33" s="115">
        <v>42826</v>
      </c>
      <c r="N33" s="115"/>
      <c r="O33" s="116"/>
      <c r="P33" s="118"/>
      <c r="Q33" s="118"/>
      <c r="R33" s="130"/>
      <c r="S33" s="104"/>
    </row>
    <row r="34" spans="1:20" s="4" customFormat="1" ht="22.5" customHeight="1" thickBot="1">
      <c r="A34" s="86" t="s">
        <v>16</v>
      </c>
      <c r="B34" s="87"/>
      <c r="C34" s="75"/>
      <c r="D34" s="75"/>
      <c r="E34" s="75"/>
      <c r="F34" s="21"/>
      <c r="G34" s="75"/>
      <c r="H34" s="75"/>
      <c r="I34" s="76"/>
      <c r="J34" s="75"/>
      <c r="K34" s="76"/>
      <c r="L34" s="76"/>
      <c r="M34" s="80"/>
      <c r="N34" s="81"/>
      <c r="O34" s="76"/>
      <c r="P34" s="132"/>
      <c r="Q34" s="76"/>
      <c r="R34" s="131"/>
      <c r="T34" s="1"/>
    </row>
    <row r="35" spans="1:20" ht="22.5" customHeight="1">
      <c r="B35" s="20"/>
      <c r="C35" s="20"/>
      <c r="D35" s="20"/>
      <c r="E35" s="20"/>
      <c r="F35" s="82"/>
      <c r="G35" s="20"/>
      <c r="H35" s="20"/>
      <c r="I35" s="20"/>
      <c r="J35" s="20"/>
      <c r="K35" s="20"/>
      <c r="L35" s="20"/>
      <c r="M35" s="20"/>
      <c r="P35" s="83"/>
      <c r="T35" s="102" t="s">
        <v>2417</v>
      </c>
    </row>
    <row r="36" spans="1:20" ht="18.75" customHeight="1" thickBot="1">
      <c r="B36" s="17"/>
      <c r="C36" s="17"/>
      <c r="D36" s="17"/>
      <c r="E36" s="17"/>
      <c r="F36" s="82"/>
      <c r="G36" s="17"/>
      <c r="H36" s="17"/>
      <c r="I36" s="17"/>
      <c r="J36" s="17"/>
      <c r="K36" s="17"/>
      <c r="L36" s="17"/>
      <c r="N36" s="17"/>
      <c r="O36" s="17"/>
      <c r="P36" s="83"/>
    </row>
    <row r="37" spans="1:20" ht="120" customHeight="1" thickBot="1">
      <c r="B37" s="329" t="s">
        <v>2022</v>
      </c>
      <c r="C37" s="330"/>
      <c r="D37" s="330"/>
      <c r="E37" s="330"/>
      <c r="F37" s="330"/>
      <c r="G37" s="330"/>
      <c r="H37" s="330"/>
      <c r="I37" s="330"/>
      <c r="J37" s="330"/>
      <c r="K37" s="330"/>
      <c r="L37" s="330"/>
      <c r="M37" s="330"/>
      <c r="N37" s="330"/>
      <c r="O37" s="331"/>
      <c r="P37" s="83"/>
    </row>
    <row r="38" spans="1:20" ht="12" customHeight="1">
      <c r="B38" s="84"/>
      <c r="C38" s="84"/>
      <c r="D38" s="84"/>
      <c r="E38" s="84"/>
      <c r="F38" s="84"/>
      <c r="G38" s="84"/>
      <c r="H38" s="84"/>
      <c r="I38" s="84"/>
      <c r="J38" s="84"/>
      <c r="K38" s="84"/>
      <c r="L38" s="84"/>
      <c r="M38" s="84"/>
      <c r="N38" s="84"/>
      <c r="O38" s="84"/>
      <c r="P38" s="83"/>
    </row>
    <row r="39" spans="1:20" ht="12" customHeight="1">
      <c r="B39" s="85"/>
      <c r="C39" s="85"/>
      <c r="D39" s="85"/>
      <c r="E39" s="85"/>
      <c r="F39" s="85"/>
      <c r="G39" s="85"/>
      <c r="H39" s="85"/>
      <c r="I39" s="85"/>
      <c r="J39" s="85"/>
      <c r="K39" s="85"/>
      <c r="L39" s="85"/>
      <c r="M39" s="85"/>
      <c r="N39" s="85"/>
      <c r="O39" s="85"/>
      <c r="P39" s="83"/>
    </row>
    <row r="40" spans="1:20" ht="12" customHeight="1">
      <c r="B40" s="85"/>
      <c r="C40" s="85"/>
      <c r="D40" s="85"/>
      <c r="E40" s="85"/>
      <c r="F40" s="85"/>
      <c r="G40" s="85"/>
      <c r="H40" s="85"/>
      <c r="I40" s="85"/>
      <c r="J40" s="85"/>
      <c r="K40" s="85"/>
      <c r="L40" s="85"/>
      <c r="M40" s="85"/>
      <c r="N40" s="85"/>
      <c r="O40" s="85"/>
      <c r="P40" s="83"/>
    </row>
    <row r="41" spans="1:20" ht="12" customHeight="1">
      <c r="B41" s="85"/>
      <c r="C41" s="85"/>
      <c r="D41" s="85"/>
      <c r="E41" s="85"/>
      <c r="F41" s="85"/>
      <c r="G41" s="85"/>
      <c r="H41" s="85"/>
      <c r="I41" s="85"/>
      <c r="J41" s="85"/>
      <c r="K41" s="85"/>
      <c r="L41" s="85"/>
      <c r="M41" s="85"/>
      <c r="N41" s="85"/>
      <c r="O41" s="85"/>
      <c r="P41" s="83"/>
    </row>
    <row r="42" spans="1:20" ht="12">
      <c r="B42" s="85"/>
      <c r="C42" s="85"/>
      <c r="D42" s="85"/>
      <c r="E42" s="85"/>
      <c r="F42" s="85"/>
      <c r="G42" s="85"/>
      <c r="H42" s="85"/>
      <c r="I42" s="85"/>
      <c r="J42" s="85"/>
      <c r="K42" s="85"/>
      <c r="L42" s="85"/>
      <c r="M42" s="85"/>
      <c r="N42" s="85"/>
      <c r="O42" s="85"/>
      <c r="P42" s="83"/>
    </row>
    <row r="43" spans="1:20" ht="12">
      <c r="B43" s="85"/>
      <c r="C43" s="85"/>
      <c r="D43" s="85"/>
      <c r="E43" s="85"/>
      <c r="F43" s="85"/>
      <c r="G43" s="85"/>
      <c r="H43" s="85"/>
      <c r="I43" s="85"/>
      <c r="J43" s="85"/>
      <c r="K43" s="85"/>
      <c r="L43" s="85"/>
      <c r="M43" s="85"/>
      <c r="N43" s="85"/>
      <c r="O43" s="85"/>
      <c r="P43" s="83"/>
    </row>
    <row r="44" spans="1:20" ht="12">
      <c r="B44" s="85"/>
      <c r="C44" s="85"/>
      <c r="D44" s="85"/>
      <c r="E44" s="85"/>
      <c r="F44" s="85"/>
      <c r="G44" s="85"/>
      <c r="H44" s="85"/>
      <c r="I44" s="85"/>
      <c r="J44" s="85"/>
      <c r="K44" s="85"/>
      <c r="L44" s="85"/>
      <c r="M44" s="85"/>
      <c r="N44" s="85"/>
      <c r="O44" s="85"/>
      <c r="P44" s="83"/>
    </row>
    <row r="45" spans="1:20" ht="18.75" customHeight="1">
      <c r="B45" s="85"/>
      <c r="C45" s="85"/>
      <c r="D45" s="85"/>
      <c r="E45" s="85"/>
      <c r="F45" s="85"/>
      <c r="G45" s="85"/>
      <c r="H45" s="85"/>
      <c r="I45" s="85"/>
      <c r="J45" s="85"/>
      <c r="K45" s="85"/>
      <c r="L45" s="85"/>
      <c r="M45" s="85"/>
      <c r="N45" s="85"/>
      <c r="O45" s="85"/>
      <c r="P45" s="83"/>
    </row>
    <row r="46" spans="1:20" ht="13.5" customHeight="1">
      <c r="P46" s="83"/>
    </row>
    <row r="47" spans="1:20" ht="13.5" customHeight="1">
      <c r="P47" s="83"/>
    </row>
    <row r="48" spans="1:20" ht="13.5" customHeight="1">
      <c r="P48" s="83"/>
    </row>
    <row r="49" spans="6:16" ht="13.5" customHeight="1">
      <c r="P49" s="83"/>
    </row>
    <row r="50" spans="6:16" ht="13.5" customHeight="1">
      <c r="P50" s="83"/>
    </row>
    <row r="51" spans="6:16" ht="13.5" customHeight="1">
      <c r="P51" s="83"/>
    </row>
    <row r="52" spans="6:16" ht="13.5" customHeight="1">
      <c r="P52" s="83"/>
    </row>
    <row r="53" spans="6:16" ht="13.5" customHeight="1">
      <c r="P53" s="83"/>
    </row>
    <row r="54" spans="6:16" ht="19">
      <c r="F54" s="82"/>
      <c r="P54" s="83"/>
    </row>
    <row r="55" spans="6:16" ht="19">
      <c r="F55" s="82"/>
      <c r="P55" s="83"/>
    </row>
    <row r="56" spans="6:16" ht="19">
      <c r="F56" s="82"/>
      <c r="P56" s="83"/>
    </row>
    <row r="57" spans="6:16" ht="19">
      <c r="F57" s="82"/>
      <c r="P57" s="83"/>
    </row>
    <row r="58" spans="6:16" ht="19">
      <c r="F58" s="82"/>
      <c r="P58" s="83"/>
    </row>
    <row r="59" spans="6:16" ht="19">
      <c r="F59" s="82"/>
      <c r="P59" s="83"/>
    </row>
    <row r="60" spans="6:16" ht="19">
      <c r="F60" s="82"/>
      <c r="P60" s="83"/>
    </row>
    <row r="61" spans="6:16" ht="19">
      <c r="F61" s="82"/>
      <c r="P61" s="83"/>
    </row>
    <row r="62" spans="6:16" ht="19">
      <c r="F62" s="82"/>
      <c r="P62" s="83"/>
    </row>
    <row r="63" spans="6:16" ht="19">
      <c r="F63" s="82"/>
      <c r="P63" s="83"/>
    </row>
    <row r="64" spans="6:16" ht="19">
      <c r="F64" s="82"/>
      <c r="P64" s="83"/>
    </row>
    <row r="65" spans="6:16" ht="19">
      <c r="F65" s="82"/>
      <c r="P65" s="83"/>
    </row>
    <row r="66" spans="6:16" ht="19">
      <c r="F66" s="82"/>
      <c r="P66" s="83"/>
    </row>
    <row r="67" spans="6:16" ht="19">
      <c r="F67" s="82"/>
      <c r="P67" s="83"/>
    </row>
    <row r="68" spans="6:16" ht="19">
      <c r="F68" s="82"/>
      <c r="P68" s="83"/>
    </row>
    <row r="69" spans="6:16" ht="19">
      <c r="F69" s="82"/>
      <c r="P69" s="83"/>
    </row>
    <row r="70" spans="6:16" ht="19">
      <c r="F70" s="82"/>
      <c r="P70" s="83"/>
    </row>
    <row r="71" spans="6:16" ht="19">
      <c r="F71" s="82"/>
      <c r="P71" s="83"/>
    </row>
    <row r="72" spans="6:16" ht="19">
      <c r="F72" s="82"/>
      <c r="P72" s="83"/>
    </row>
    <row r="73" spans="6:16" ht="19">
      <c r="F73" s="82"/>
      <c r="P73" s="83"/>
    </row>
    <row r="74" spans="6:16" ht="19">
      <c r="F74" s="82"/>
      <c r="P74" s="83"/>
    </row>
    <row r="75" spans="6:16" ht="19">
      <c r="F75" s="82"/>
      <c r="P75" s="83"/>
    </row>
    <row r="76" spans="6:16" ht="19">
      <c r="F76" s="82"/>
      <c r="P76" s="83"/>
    </row>
    <row r="77" spans="6:16" ht="19">
      <c r="F77" s="82"/>
      <c r="P77" s="83"/>
    </row>
    <row r="78" spans="6:16" ht="19">
      <c r="F78" s="82"/>
      <c r="P78" s="83"/>
    </row>
    <row r="79" spans="6:16" ht="19">
      <c r="F79" s="82"/>
      <c r="P79" s="83"/>
    </row>
    <row r="80" spans="6:16" ht="19">
      <c r="F80" s="82"/>
      <c r="P80" s="83"/>
    </row>
    <row r="81" spans="6:16" ht="19">
      <c r="F81" s="82"/>
      <c r="P81" s="83"/>
    </row>
    <row r="82" spans="6:16" ht="19">
      <c r="F82" s="82"/>
      <c r="P82" s="83"/>
    </row>
    <row r="83" spans="6:16" ht="19">
      <c r="F83" s="82"/>
      <c r="P83" s="83"/>
    </row>
    <row r="84" spans="6:16" ht="19">
      <c r="F84" s="82"/>
    </row>
    <row r="85" spans="6:16" ht="19">
      <c r="F85" s="82"/>
    </row>
    <row r="86" spans="6:16" ht="19">
      <c r="F86" s="82"/>
    </row>
    <row r="87" spans="6:16" ht="19">
      <c r="F87" s="82"/>
    </row>
    <row r="88" spans="6:16" ht="12">
      <c r="F88" s="17"/>
    </row>
    <row r="89" spans="6:16" ht="12">
      <c r="F89" s="17"/>
    </row>
    <row r="90" spans="6:16" ht="12">
      <c r="F90" s="16"/>
    </row>
    <row r="91" spans="6:16" ht="12">
      <c r="F91" s="16"/>
    </row>
    <row r="92" spans="6:16" ht="12">
      <c r="F92" s="5"/>
    </row>
    <row r="93" spans="6:16" ht="12">
      <c r="F93" s="5"/>
    </row>
    <row r="94" spans="6:16" ht="12">
      <c r="F94" s="5"/>
    </row>
    <row r="95" spans="6:16" ht="12">
      <c r="F95" s="5"/>
    </row>
    <row r="100" spans="8:8" s="1" customFormat="1" ht="12">
      <c r="H100" s="22"/>
    </row>
    <row r="101" spans="8:8" s="1" customFormat="1" ht="12">
      <c r="H101" s="22"/>
    </row>
    <row r="102" spans="8:8" s="1" customFormat="1" ht="12">
      <c r="H102" s="22"/>
    </row>
    <row r="103" spans="8:8" s="1" customFormat="1" ht="12">
      <c r="H103" s="22"/>
    </row>
  </sheetData>
  <sheetProtection algorithmName="SHA-512" hashValue="F03lPKmgmnCOe44YykRdSjhx4B2tc156YJTpizBohqPpBpRNGO4l3tXe5OiPfpkNEjLRBPtnPnPuLUtzIkTIfA==" saltValue="HKs9uA45NSAY/3nOpcmOPQ==" spinCount="100000" sheet="1" selectLockedCells="1" selectUnlockedCells="1"/>
  <mergeCells count="19">
    <mergeCell ref="R6:R8"/>
    <mergeCell ref="A6:A8"/>
    <mergeCell ref="B6:B8"/>
    <mergeCell ref="C6:C8"/>
    <mergeCell ref="D6:D8"/>
    <mergeCell ref="E6:E8"/>
    <mergeCell ref="Q6:Q8"/>
    <mergeCell ref="P6:P8"/>
    <mergeCell ref="B37:O37"/>
    <mergeCell ref="G6:G8"/>
    <mergeCell ref="H6:H8"/>
    <mergeCell ref="I6:I8"/>
    <mergeCell ref="J6:J8"/>
    <mergeCell ref="K6:K8"/>
    <mergeCell ref="L6:L8"/>
    <mergeCell ref="F6:F8"/>
    <mergeCell ref="M6:M8"/>
    <mergeCell ref="N6:N8"/>
    <mergeCell ref="O6:O8"/>
  </mergeCells>
  <phoneticPr fontId="1"/>
  <dataValidations count="10">
    <dataValidation type="list" allowBlank="1" showInputMessage="1" showErrorMessage="1" sqref="F34:F36 F54:F86" xr:uid="{4DDFEBD2-DE2B-4BB0-A6AE-7ED4241C607C}">
      <formula1>$K$101:$K$102</formula1>
    </dataValidation>
    <dataValidation type="list" allowBlank="1" showInputMessage="1" sqref="P34:P83 P9:Q33 S9:S33" xr:uid="{2E0442C4-E919-4917-ACB0-27F68D09E6F4}">
      <formula1>"派遣"</formula1>
    </dataValidation>
    <dataValidation type="list" allowBlank="1" showInputMessage="1" showErrorMessage="1" sqref="J9:J33" xr:uid="{4B7A5018-653D-4A72-81B1-5A8131AED508}">
      <formula1>"有,無"</formula1>
    </dataValidation>
    <dataValidation type="list" allowBlank="1" showInputMessage="1" showErrorMessage="1" sqref="H9:H33" xr:uid="{A731BCAA-611D-4CA5-901F-0A6209A3F9EB}">
      <formula1>"男,女"</formula1>
    </dataValidation>
    <dataValidation type="list" allowBlank="1" showInputMessage="1" showErrorMessage="1" sqref="C9:C33" xr:uid="{8C68A184-3BA3-4B4E-A95B-A5996BBD05B1}">
      <formula1>"正,パート"</formula1>
    </dataValidation>
    <dataValidation type="list" allowBlank="1" showInputMessage="1" showErrorMessage="1" sqref="F9:F33" xr:uid="{19251878-4A1A-4B12-9669-356D7C1B08FC}">
      <formula1>$K$100:$K$101</formula1>
    </dataValidation>
    <dataValidation type="list" allowBlank="1" showInputMessage="1" showErrorMessage="1" sqref="E9:E33" xr:uid="{BFC99A8C-E06D-47DA-9CEC-BFF7BADEBAFE}">
      <formula1>$K$115:$K$116</formula1>
    </dataValidation>
    <dataValidation imeMode="halfAlpha" allowBlank="1" showInputMessage="1" showErrorMessage="1" prompt="「R●.8.9」の形式で入力してください。_x000a__x000a_【NG例】_x000a_「R.●.8.9」、「R●.8.9.」、「R●0809」、「●0809」、「● 8 9」_x000a_「,」カンマ入力は日付として認識されません。「.」ドットで入力してください。" sqref="L9:N33" xr:uid="{2D0F1170-FC83-40D2-83FC-5C6337BBCFE6}"/>
    <dataValidation type="list" allowBlank="1" showInputMessage="1" sqref="Q9:Q33 S9:S33" xr:uid="{A191B254-5BE4-424E-A61F-9BFA69C900D4}">
      <formula1>"同月払,翌月払"</formula1>
    </dataValidation>
    <dataValidation type="list" allowBlank="1" showInputMessage="1" showErrorMessage="1" sqref="B9:B33" xr:uid="{6A7F98B6-885F-4FFF-B57E-B9F2743888B0}">
      <formula1>$A$115:$A$135</formula1>
    </dataValidation>
  </dataValidations>
  <pageMargins left="0.59055118110236227" right="0.31496062992125984" top="0.43307086614173229" bottom="0.35433070866141736" header="0.39370078740157483" footer="0.31496062992125984"/>
  <pageSetup paperSize="9" scale="65" orientation="portrait" cellComments="asDisplayed" r:id="rId1"/>
  <headerFooter alignWithMargins="0"/>
  <colBreaks count="1" manualBreakCount="1">
    <brk id="19" max="5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2060"/>
    <pageSetUpPr fitToPage="1"/>
  </sheetPr>
  <dimension ref="A1:BU142"/>
  <sheetViews>
    <sheetView zoomScale="70" zoomScaleNormal="70" zoomScaleSheetLayoutView="74" workbookViewId="0">
      <selection activeCell="B11" sqref="B11"/>
    </sheetView>
  </sheetViews>
  <sheetFormatPr defaultColWidth="8" defaultRowHeight="13"/>
  <cols>
    <col min="1" max="1" width="2.08984375" style="186" customWidth="1"/>
    <col min="2" max="2" width="11.36328125" style="186" customWidth="1"/>
    <col min="3" max="3" width="5.7265625" style="186" customWidth="1"/>
    <col min="4" max="4" width="6.26953125" style="186" customWidth="1"/>
    <col min="5" max="5" width="15.08984375" style="186" customWidth="1"/>
    <col min="6" max="6" width="14.36328125" style="186" customWidth="1"/>
    <col min="7" max="7" width="6" style="186" customWidth="1"/>
    <col min="8" max="8" width="5.26953125" style="186" customWidth="1"/>
    <col min="9" max="9" width="6.6328125" style="186" customWidth="1"/>
    <col min="10" max="10" width="8.1796875" style="186" customWidth="1"/>
    <col min="11" max="12" width="7.6328125" style="186" customWidth="1"/>
    <col min="13" max="13" width="8.26953125" style="186" customWidth="1"/>
    <col min="14" max="14" width="8.08984375" style="186" customWidth="1"/>
    <col min="15" max="15" width="5.36328125" style="186" customWidth="1"/>
    <col min="16" max="16" width="6" style="186" customWidth="1"/>
    <col min="17" max="17" width="6.81640625" style="186" customWidth="1"/>
    <col min="18" max="20" width="7.6328125" style="186" customWidth="1"/>
    <col min="21" max="21" width="2.54296875" style="186" customWidth="1"/>
    <col min="22" max="23" width="6.08984375" style="186" customWidth="1"/>
    <col min="24" max="24" width="7" style="186" customWidth="1"/>
    <col min="25" max="25" width="6.26953125" style="186" customWidth="1"/>
    <col min="26" max="36" width="6.26953125" style="186" hidden="1" customWidth="1"/>
    <col min="37" max="37" width="6.08984375" style="186" hidden="1" customWidth="1"/>
    <col min="38" max="38" width="6.90625" style="186" hidden="1" customWidth="1"/>
    <col min="39" max="51" width="8" style="186" hidden="1" customWidth="1"/>
    <col min="52" max="52" width="14.7265625" style="186" hidden="1" customWidth="1"/>
    <col min="53" max="53" width="15.7265625" style="186" hidden="1" customWidth="1"/>
    <col min="54" max="54" width="14.36328125" style="186" hidden="1" customWidth="1"/>
    <col min="55" max="268" width="8" style="186"/>
    <col min="269" max="269" width="3.36328125" style="186" customWidth="1"/>
    <col min="270" max="270" width="8.36328125" style="186" customWidth="1"/>
    <col min="271" max="271" width="7" style="186" customWidth="1"/>
    <col min="272" max="272" width="5" style="186" customWidth="1"/>
    <col min="273" max="273" width="19.36328125" style="186" customWidth="1"/>
    <col min="274" max="274" width="5.26953125" style="186" bestFit="1" customWidth="1"/>
    <col min="275" max="275" width="5.26953125" style="186" customWidth="1"/>
    <col min="276" max="276" width="6.6328125" style="186" customWidth="1"/>
    <col min="277" max="277" width="6.90625" style="186" customWidth="1"/>
    <col min="278" max="279" width="9.453125" style="186" customWidth="1"/>
    <col min="280" max="280" width="8.7265625" style="186" customWidth="1"/>
    <col min="281" max="524" width="8" style="186"/>
    <col min="525" max="525" width="3.36328125" style="186" customWidth="1"/>
    <col min="526" max="526" width="8.36328125" style="186" customWidth="1"/>
    <col min="527" max="527" width="7" style="186" customWidth="1"/>
    <col min="528" max="528" width="5" style="186" customWidth="1"/>
    <col min="529" max="529" width="19.36328125" style="186" customWidth="1"/>
    <col min="530" max="530" width="5.26953125" style="186" bestFit="1" customWidth="1"/>
    <col min="531" max="531" width="5.26953125" style="186" customWidth="1"/>
    <col min="532" max="532" width="6.6328125" style="186" customWidth="1"/>
    <col min="533" max="533" width="6.90625" style="186" customWidth="1"/>
    <col min="534" max="535" width="9.453125" style="186" customWidth="1"/>
    <col min="536" max="536" width="8.7265625" style="186" customWidth="1"/>
    <col min="537" max="780" width="8" style="186"/>
    <col min="781" max="781" width="3.36328125" style="186" customWidth="1"/>
    <col min="782" max="782" width="8.36328125" style="186" customWidth="1"/>
    <col min="783" max="783" width="7" style="186" customWidth="1"/>
    <col min="784" max="784" width="5" style="186" customWidth="1"/>
    <col min="785" max="785" width="19.36328125" style="186" customWidth="1"/>
    <col min="786" max="786" width="5.26953125" style="186" bestFit="1" customWidth="1"/>
    <col min="787" max="787" width="5.26953125" style="186" customWidth="1"/>
    <col min="788" max="788" width="6.6328125" style="186" customWidth="1"/>
    <col min="789" max="789" width="6.90625" style="186" customWidth="1"/>
    <col min="790" max="791" width="9.453125" style="186" customWidth="1"/>
    <col min="792" max="792" width="8.7265625" style="186" customWidth="1"/>
    <col min="793" max="1036" width="8" style="186"/>
    <col min="1037" max="1037" width="3.36328125" style="186" customWidth="1"/>
    <col min="1038" max="1038" width="8.36328125" style="186" customWidth="1"/>
    <col min="1039" max="1039" width="7" style="186" customWidth="1"/>
    <col min="1040" max="1040" width="5" style="186" customWidth="1"/>
    <col min="1041" max="1041" width="19.36328125" style="186" customWidth="1"/>
    <col min="1042" max="1042" width="5.26953125" style="186" bestFit="1" customWidth="1"/>
    <col min="1043" max="1043" width="5.26953125" style="186" customWidth="1"/>
    <col min="1044" max="1044" width="6.6328125" style="186" customWidth="1"/>
    <col min="1045" max="1045" width="6.90625" style="186" customWidth="1"/>
    <col min="1046" max="1047" width="9.453125" style="186" customWidth="1"/>
    <col min="1048" max="1048" width="8.7265625" style="186" customWidth="1"/>
    <col min="1049" max="1292" width="8" style="186"/>
    <col min="1293" max="1293" width="3.36328125" style="186" customWidth="1"/>
    <col min="1294" max="1294" width="8.36328125" style="186" customWidth="1"/>
    <col min="1295" max="1295" width="7" style="186" customWidth="1"/>
    <col min="1296" max="1296" width="5" style="186" customWidth="1"/>
    <col min="1297" max="1297" width="19.36328125" style="186" customWidth="1"/>
    <col min="1298" max="1298" width="5.26953125" style="186" bestFit="1" customWidth="1"/>
    <col min="1299" max="1299" width="5.26953125" style="186" customWidth="1"/>
    <col min="1300" max="1300" width="6.6328125" style="186" customWidth="1"/>
    <col min="1301" max="1301" width="6.90625" style="186" customWidth="1"/>
    <col min="1302" max="1303" width="9.453125" style="186" customWidth="1"/>
    <col min="1304" max="1304" width="8.7265625" style="186" customWidth="1"/>
    <col min="1305" max="1548" width="8" style="186"/>
    <col min="1549" max="1549" width="3.36328125" style="186" customWidth="1"/>
    <col min="1550" max="1550" width="8.36328125" style="186" customWidth="1"/>
    <col min="1551" max="1551" width="7" style="186" customWidth="1"/>
    <col min="1552" max="1552" width="5" style="186" customWidth="1"/>
    <col min="1553" max="1553" width="19.36328125" style="186" customWidth="1"/>
    <col min="1554" max="1554" width="5.26953125" style="186" bestFit="1" customWidth="1"/>
    <col min="1555" max="1555" width="5.26953125" style="186" customWidth="1"/>
    <col min="1556" max="1556" width="6.6328125" style="186" customWidth="1"/>
    <col min="1557" max="1557" width="6.90625" style="186" customWidth="1"/>
    <col min="1558" max="1559" width="9.453125" style="186" customWidth="1"/>
    <col min="1560" max="1560" width="8.7265625" style="186" customWidth="1"/>
    <col min="1561" max="1804" width="8" style="186"/>
    <col min="1805" max="1805" width="3.36328125" style="186" customWidth="1"/>
    <col min="1806" max="1806" width="8.36328125" style="186" customWidth="1"/>
    <col min="1807" max="1807" width="7" style="186" customWidth="1"/>
    <col min="1808" max="1808" width="5" style="186" customWidth="1"/>
    <col min="1809" max="1809" width="19.36328125" style="186" customWidth="1"/>
    <col min="1810" max="1810" width="5.26953125" style="186" bestFit="1" customWidth="1"/>
    <col min="1811" max="1811" width="5.26953125" style="186" customWidth="1"/>
    <col min="1812" max="1812" width="6.6328125" style="186" customWidth="1"/>
    <col min="1813" max="1813" width="6.90625" style="186" customWidth="1"/>
    <col min="1814" max="1815" width="9.453125" style="186" customWidth="1"/>
    <col min="1816" max="1816" width="8.7265625" style="186" customWidth="1"/>
    <col min="1817" max="2060" width="8" style="186"/>
    <col min="2061" max="2061" width="3.36328125" style="186" customWidth="1"/>
    <col min="2062" max="2062" width="8.36328125" style="186" customWidth="1"/>
    <col min="2063" max="2063" width="7" style="186" customWidth="1"/>
    <col min="2064" max="2064" width="5" style="186" customWidth="1"/>
    <col min="2065" max="2065" width="19.36328125" style="186" customWidth="1"/>
    <col min="2066" max="2066" width="5.26953125" style="186" bestFit="1" customWidth="1"/>
    <col min="2067" max="2067" width="5.26953125" style="186" customWidth="1"/>
    <col min="2068" max="2068" width="6.6328125" style="186" customWidth="1"/>
    <col min="2069" max="2069" width="6.90625" style="186" customWidth="1"/>
    <col min="2070" max="2071" width="9.453125" style="186" customWidth="1"/>
    <col min="2072" max="2072" width="8.7265625" style="186" customWidth="1"/>
    <col min="2073" max="2316" width="8" style="186"/>
    <col min="2317" max="2317" width="3.36328125" style="186" customWidth="1"/>
    <col min="2318" max="2318" width="8.36328125" style="186" customWidth="1"/>
    <col min="2319" max="2319" width="7" style="186" customWidth="1"/>
    <col min="2320" max="2320" width="5" style="186" customWidth="1"/>
    <col min="2321" max="2321" width="19.36328125" style="186" customWidth="1"/>
    <col min="2322" max="2322" width="5.26953125" style="186" bestFit="1" customWidth="1"/>
    <col min="2323" max="2323" width="5.26953125" style="186" customWidth="1"/>
    <col min="2324" max="2324" width="6.6328125" style="186" customWidth="1"/>
    <col min="2325" max="2325" width="6.90625" style="186" customWidth="1"/>
    <col min="2326" max="2327" width="9.453125" style="186" customWidth="1"/>
    <col min="2328" max="2328" width="8.7265625" style="186" customWidth="1"/>
    <col min="2329" max="2572" width="8" style="186"/>
    <col min="2573" max="2573" width="3.36328125" style="186" customWidth="1"/>
    <col min="2574" max="2574" width="8.36328125" style="186" customWidth="1"/>
    <col min="2575" max="2575" width="7" style="186" customWidth="1"/>
    <col min="2576" max="2576" width="5" style="186" customWidth="1"/>
    <col min="2577" max="2577" width="19.36328125" style="186" customWidth="1"/>
    <col min="2578" max="2578" width="5.26953125" style="186" bestFit="1" customWidth="1"/>
    <col min="2579" max="2579" width="5.26953125" style="186" customWidth="1"/>
    <col min="2580" max="2580" width="6.6328125" style="186" customWidth="1"/>
    <col min="2581" max="2581" width="6.90625" style="186" customWidth="1"/>
    <col min="2582" max="2583" width="9.453125" style="186" customWidth="1"/>
    <col min="2584" max="2584" width="8.7265625" style="186" customWidth="1"/>
    <col min="2585" max="2828" width="8" style="186"/>
    <col min="2829" max="2829" width="3.36328125" style="186" customWidth="1"/>
    <col min="2830" max="2830" width="8.36328125" style="186" customWidth="1"/>
    <col min="2831" max="2831" width="7" style="186" customWidth="1"/>
    <col min="2832" max="2832" width="5" style="186" customWidth="1"/>
    <col min="2833" max="2833" width="19.36328125" style="186" customWidth="1"/>
    <col min="2834" max="2834" width="5.26953125" style="186" bestFit="1" customWidth="1"/>
    <col min="2835" max="2835" width="5.26953125" style="186" customWidth="1"/>
    <col min="2836" max="2836" width="6.6328125" style="186" customWidth="1"/>
    <col min="2837" max="2837" width="6.90625" style="186" customWidth="1"/>
    <col min="2838" max="2839" width="9.453125" style="186" customWidth="1"/>
    <col min="2840" max="2840" width="8.7265625" style="186" customWidth="1"/>
    <col min="2841" max="3084" width="8" style="186"/>
    <col min="3085" max="3085" width="3.36328125" style="186" customWidth="1"/>
    <col min="3086" max="3086" width="8.36328125" style="186" customWidth="1"/>
    <col min="3087" max="3087" width="7" style="186" customWidth="1"/>
    <col min="3088" max="3088" width="5" style="186" customWidth="1"/>
    <col min="3089" max="3089" width="19.36328125" style="186" customWidth="1"/>
    <col min="3090" max="3090" width="5.26953125" style="186" bestFit="1" customWidth="1"/>
    <col min="3091" max="3091" width="5.26953125" style="186" customWidth="1"/>
    <col min="3092" max="3092" width="6.6328125" style="186" customWidth="1"/>
    <col min="3093" max="3093" width="6.90625" style="186" customWidth="1"/>
    <col min="3094" max="3095" width="9.453125" style="186" customWidth="1"/>
    <col min="3096" max="3096" width="8.7265625" style="186" customWidth="1"/>
    <col min="3097" max="3340" width="8" style="186"/>
    <col min="3341" max="3341" width="3.36328125" style="186" customWidth="1"/>
    <col min="3342" max="3342" width="8.36328125" style="186" customWidth="1"/>
    <col min="3343" max="3343" width="7" style="186" customWidth="1"/>
    <col min="3344" max="3344" width="5" style="186" customWidth="1"/>
    <col min="3345" max="3345" width="19.36328125" style="186" customWidth="1"/>
    <col min="3346" max="3346" width="5.26953125" style="186" bestFit="1" customWidth="1"/>
    <col min="3347" max="3347" width="5.26953125" style="186" customWidth="1"/>
    <col min="3348" max="3348" width="6.6328125" style="186" customWidth="1"/>
    <col min="3349" max="3349" width="6.90625" style="186" customWidth="1"/>
    <col min="3350" max="3351" width="9.453125" style="186" customWidth="1"/>
    <col min="3352" max="3352" width="8.7265625" style="186" customWidth="1"/>
    <col min="3353" max="3596" width="8" style="186"/>
    <col min="3597" max="3597" width="3.36328125" style="186" customWidth="1"/>
    <col min="3598" max="3598" width="8.36328125" style="186" customWidth="1"/>
    <col min="3599" max="3599" width="7" style="186" customWidth="1"/>
    <col min="3600" max="3600" width="5" style="186" customWidth="1"/>
    <col min="3601" max="3601" width="19.36328125" style="186" customWidth="1"/>
    <col min="3602" max="3602" width="5.26953125" style="186" bestFit="1" customWidth="1"/>
    <col min="3603" max="3603" width="5.26953125" style="186" customWidth="1"/>
    <col min="3604" max="3604" width="6.6328125" style="186" customWidth="1"/>
    <col min="3605" max="3605" width="6.90625" style="186" customWidth="1"/>
    <col min="3606" max="3607" width="9.453125" style="186" customWidth="1"/>
    <col min="3608" max="3608" width="8.7265625" style="186" customWidth="1"/>
    <col min="3609" max="3852" width="8" style="186"/>
    <col min="3853" max="3853" width="3.36328125" style="186" customWidth="1"/>
    <col min="3854" max="3854" width="8.36328125" style="186" customWidth="1"/>
    <col min="3855" max="3855" width="7" style="186" customWidth="1"/>
    <col min="3856" max="3856" width="5" style="186" customWidth="1"/>
    <col min="3857" max="3857" width="19.36328125" style="186" customWidth="1"/>
    <col min="3858" max="3858" width="5.26953125" style="186" bestFit="1" customWidth="1"/>
    <col min="3859" max="3859" width="5.26953125" style="186" customWidth="1"/>
    <col min="3860" max="3860" width="6.6328125" style="186" customWidth="1"/>
    <col min="3861" max="3861" width="6.90625" style="186" customWidth="1"/>
    <col min="3862" max="3863" width="9.453125" style="186" customWidth="1"/>
    <col min="3864" max="3864" width="8.7265625" style="186" customWidth="1"/>
    <col min="3865" max="4108" width="8" style="186"/>
    <col min="4109" max="4109" width="3.36328125" style="186" customWidth="1"/>
    <col min="4110" max="4110" width="8.36328125" style="186" customWidth="1"/>
    <col min="4111" max="4111" width="7" style="186" customWidth="1"/>
    <col min="4112" max="4112" width="5" style="186" customWidth="1"/>
    <col min="4113" max="4113" width="19.36328125" style="186" customWidth="1"/>
    <col min="4114" max="4114" width="5.26953125" style="186" bestFit="1" customWidth="1"/>
    <col min="4115" max="4115" width="5.26953125" style="186" customWidth="1"/>
    <col min="4116" max="4116" width="6.6328125" style="186" customWidth="1"/>
    <col min="4117" max="4117" width="6.90625" style="186" customWidth="1"/>
    <col min="4118" max="4119" width="9.453125" style="186" customWidth="1"/>
    <col min="4120" max="4120" width="8.7265625" style="186" customWidth="1"/>
    <col min="4121" max="4364" width="8" style="186"/>
    <col min="4365" max="4365" width="3.36328125" style="186" customWidth="1"/>
    <col min="4366" max="4366" width="8.36328125" style="186" customWidth="1"/>
    <col min="4367" max="4367" width="7" style="186" customWidth="1"/>
    <col min="4368" max="4368" width="5" style="186" customWidth="1"/>
    <col min="4369" max="4369" width="19.36328125" style="186" customWidth="1"/>
    <col min="4370" max="4370" width="5.26953125" style="186" bestFit="1" customWidth="1"/>
    <col min="4371" max="4371" width="5.26953125" style="186" customWidth="1"/>
    <col min="4372" max="4372" width="6.6328125" style="186" customWidth="1"/>
    <col min="4373" max="4373" width="6.90625" style="186" customWidth="1"/>
    <col min="4374" max="4375" width="9.453125" style="186" customWidth="1"/>
    <col min="4376" max="4376" width="8.7265625" style="186" customWidth="1"/>
    <col min="4377" max="4620" width="8" style="186"/>
    <col min="4621" max="4621" width="3.36328125" style="186" customWidth="1"/>
    <col min="4622" max="4622" width="8.36328125" style="186" customWidth="1"/>
    <col min="4623" max="4623" width="7" style="186" customWidth="1"/>
    <col min="4624" max="4624" width="5" style="186" customWidth="1"/>
    <col min="4625" max="4625" width="19.36328125" style="186" customWidth="1"/>
    <col min="4626" max="4626" width="5.26953125" style="186" bestFit="1" customWidth="1"/>
    <col min="4627" max="4627" width="5.26953125" style="186" customWidth="1"/>
    <col min="4628" max="4628" width="6.6328125" style="186" customWidth="1"/>
    <col min="4629" max="4629" width="6.90625" style="186" customWidth="1"/>
    <col min="4630" max="4631" width="9.453125" style="186" customWidth="1"/>
    <col min="4632" max="4632" width="8.7265625" style="186" customWidth="1"/>
    <col min="4633" max="4876" width="8" style="186"/>
    <col min="4877" max="4877" width="3.36328125" style="186" customWidth="1"/>
    <col min="4878" max="4878" width="8.36328125" style="186" customWidth="1"/>
    <col min="4879" max="4879" width="7" style="186" customWidth="1"/>
    <col min="4880" max="4880" width="5" style="186" customWidth="1"/>
    <col min="4881" max="4881" width="19.36328125" style="186" customWidth="1"/>
    <col min="4882" max="4882" width="5.26953125" style="186" bestFit="1" customWidth="1"/>
    <col min="4883" max="4883" width="5.26953125" style="186" customWidth="1"/>
    <col min="4884" max="4884" width="6.6328125" style="186" customWidth="1"/>
    <col min="4885" max="4885" width="6.90625" style="186" customWidth="1"/>
    <col min="4886" max="4887" width="9.453125" style="186" customWidth="1"/>
    <col min="4888" max="4888" width="8.7265625" style="186" customWidth="1"/>
    <col min="4889" max="5132" width="8" style="186"/>
    <col min="5133" max="5133" width="3.36328125" style="186" customWidth="1"/>
    <col min="5134" max="5134" width="8.36328125" style="186" customWidth="1"/>
    <col min="5135" max="5135" width="7" style="186" customWidth="1"/>
    <col min="5136" max="5136" width="5" style="186" customWidth="1"/>
    <col min="5137" max="5137" width="19.36328125" style="186" customWidth="1"/>
    <col min="5138" max="5138" width="5.26953125" style="186" bestFit="1" customWidth="1"/>
    <col min="5139" max="5139" width="5.26953125" style="186" customWidth="1"/>
    <col min="5140" max="5140" width="6.6328125" style="186" customWidth="1"/>
    <col min="5141" max="5141" width="6.90625" style="186" customWidth="1"/>
    <col min="5142" max="5143" width="9.453125" style="186" customWidth="1"/>
    <col min="5144" max="5144" width="8.7265625" style="186" customWidth="1"/>
    <col min="5145" max="5388" width="8" style="186"/>
    <col min="5389" max="5389" width="3.36328125" style="186" customWidth="1"/>
    <col min="5390" max="5390" width="8.36328125" style="186" customWidth="1"/>
    <col min="5391" max="5391" width="7" style="186" customWidth="1"/>
    <col min="5392" max="5392" width="5" style="186" customWidth="1"/>
    <col min="5393" max="5393" width="19.36328125" style="186" customWidth="1"/>
    <col min="5394" max="5394" width="5.26953125" style="186" bestFit="1" customWidth="1"/>
    <col min="5395" max="5395" width="5.26953125" style="186" customWidth="1"/>
    <col min="5396" max="5396" width="6.6328125" style="186" customWidth="1"/>
    <col min="5397" max="5397" width="6.90625" style="186" customWidth="1"/>
    <col min="5398" max="5399" width="9.453125" style="186" customWidth="1"/>
    <col min="5400" max="5400" width="8.7265625" style="186" customWidth="1"/>
    <col min="5401" max="5644" width="8" style="186"/>
    <col min="5645" max="5645" width="3.36328125" style="186" customWidth="1"/>
    <col min="5646" max="5646" width="8.36328125" style="186" customWidth="1"/>
    <col min="5647" max="5647" width="7" style="186" customWidth="1"/>
    <col min="5648" max="5648" width="5" style="186" customWidth="1"/>
    <col min="5649" max="5649" width="19.36328125" style="186" customWidth="1"/>
    <col min="5650" max="5650" width="5.26953125" style="186" bestFit="1" customWidth="1"/>
    <col min="5651" max="5651" width="5.26953125" style="186" customWidth="1"/>
    <col min="5652" max="5652" width="6.6328125" style="186" customWidth="1"/>
    <col min="5653" max="5653" width="6.90625" style="186" customWidth="1"/>
    <col min="5654" max="5655" width="9.453125" style="186" customWidth="1"/>
    <col min="5656" max="5656" width="8.7265625" style="186" customWidth="1"/>
    <col min="5657" max="5900" width="8" style="186"/>
    <col min="5901" max="5901" width="3.36328125" style="186" customWidth="1"/>
    <col min="5902" max="5902" width="8.36328125" style="186" customWidth="1"/>
    <col min="5903" max="5903" width="7" style="186" customWidth="1"/>
    <col min="5904" max="5904" width="5" style="186" customWidth="1"/>
    <col min="5905" max="5905" width="19.36328125" style="186" customWidth="1"/>
    <col min="5906" max="5906" width="5.26953125" style="186" bestFit="1" customWidth="1"/>
    <col min="5907" max="5907" width="5.26953125" style="186" customWidth="1"/>
    <col min="5908" max="5908" width="6.6328125" style="186" customWidth="1"/>
    <col min="5909" max="5909" width="6.90625" style="186" customWidth="1"/>
    <col min="5910" max="5911" width="9.453125" style="186" customWidth="1"/>
    <col min="5912" max="5912" width="8.7265625" style="186" customWidth="1"/>
    <col min="5913" max="6156" width="8" style="186"/>
    <col min="6157" max="6157" width="3.36328125" style="186" customWidth="1"/>
    <col min="6158" max="6158" width="8.36328125" style="186" customWidth="1"/>
    <col min="6159" max="6159" width="7" style="186" customWidth="1"/>
    <col min="6160" max="6160" width="5" style="186" customWidth="1"/>
    <col min="6161" max="6161" width="19.36328125" style="186" customWidth="1"/>
    <col min="6162" max="6162" width="5.26953125" style="186" bestFit="1" customWidth="1"/>
    <col min="6163" max="6163" width="5.26953125" style="186" customWidth="1"/>
    <col min="6164" max="6164" width="6.6328125" style="186" customWidth="1"/>
    <col min="6165" max="6165" width="6.90625" style="186" customWidth="1"/>
    <col min="6166" max="6167" width="9.453125" style="186" customWidth="1"/>
    <col min="6168" max="6168" width="8.7265625" style="186" customWidth="1"/>
    <col min="6169" max="6412" width="8" style="186"/>
    <col min="6413" max="6413" width="3.36328125" style="186" customWidth="1"/>
    <col min="6414" max="6414" width="8.36328125" style="186" customWidth="1"/>
    <col min="6415" max="6415" width="7" style="186" customWidth="1"/>
    <col min="6416" max="6416" width="5" style="186" customWidth="1"/>
    <col min="6417" max="6417" width="19.36328125" style="186" customWidth="1"/>
    <col min="6418" max="6418" width="5.26953125" style="186" bestFit="1" customWidth="1"/>
    <col min="6419" max="6419" width="5.26953125" style="186" customWidth="1"/>
    <col min="6420" max="6420" width="6.6328125" style="186" customWidth="1"/>
    <col min="6421" max="6421" width="6.90625" style="186" customWidth="1"/>
    <col min="6422" max="6423" width="9.453125" style="186" customWidth="1"/>
    <col min="6424" max="6424" width="8.7265625" style="186" customWidth="1"/>
    <col min="6425" max="6668" width="8" style="186"/>
    <col min="6669" max="6669" width="3.36328125" style="186" customWidth="1"/>
    <col min="6670" max="6670" width="8.36328125" style="186" customWidth="1"/>
    <col min="6671" max="6671" width="7" style="186" customWidth="1"/>
    <col min="6672" max="6672" width="5" style="186" customWidth="1"/>
    <col min="6673" max="6673" width="19.36328125" style="186" customWidth="1"/>
    <col min="6674" max="6674" width="5.26953125" style="186" bestFit="1" customWidth="1"/>
    <col min="6675" max="6675" width="5.26953125" style="186" customWidth="1"/>
    <col min="6676" max="6676" width="6.6328125" style="186" customWidth="1"/>
    <col min="6677" max="6677" width="6.90625" style="186" customWidth="1"/>
    <col min="6678" max="6679" width="9.453125" style="186" customWidth="1"/>
    <col min="6680" max="6680" width="8.7265625" style="186" customWidth="1"/>
    <col min="6681" max="6924" width="8" style="186"/>
    <col min="6925" max="6925" width="3.36328125" style="186" customWidth="1"/>
    <col min="6926" max="6926" width="8.36328125" style="186" customWidth="1"/>
    <col min="6927" max="6927" width="7" style="186" customWidth="1"/>
    <col min="6928" max="6928" width="5" style="186" customWidth="1"/>
    <col min="6929" max="6929" width="19.36328125" style="186" customWidth="1"/>
    <col min="6930" max="6930" width="5.26953125" style="186" bestFit="1" customWidth="1"/>
    <col min="6931" max="6931" width="5.26953125" style="186" customWidth="1"/>
    <col min="6932" max="6932" width="6.6328125" style="186" customWidth="1"/>
    <col min="6933" max="6933" width="6.90625" style="186" customWidth="1"/>
    <col min="6934" max="6935" width="9.453125" style="186" customWidth="1"/>
    <col min="6936" max="6936" width="8.7265625" style="186" customWidth="1"/>
    <col min="6937" max="7180" width="8" style="186"/>
    <col min="7181" max="7181" width="3.36328125" style="186" customWidth="1"/>
    <col min="7182" max="7182" width="8.36328125" style="186" customWidth="1"/>
    <col min="7183" max="7183" width="7" style="186" customWidth="1"/>
    <col min="7184" max="7184" width="5" style="186" customWidth="1"/>
    <col min="7185" max="7185" width="19.36328125" style="186" customWidth="1"/>
    <col min="7186" max="7186" width="5.26953125" style="186" bestFit="1" customWidth="1"/>
    <col min="7187" max="7187" width="5.26953125" style="186" customWidth="1"/>
    <col min="7188" max="7188" width="6.6328125" style="186" customWidth="1"/>
    <col min="7189" max="7189" width="6.90625" style="186" customWidth="1"/>
    <col min="7190" max="7191" width="9.453125" style="186" customWidth="1"/>
    <col min="7192" max="7192" width="8.7265625" style="186" customWidth="1"/>
    <col min="7193" max="7436" width="8" style="186"/>
    <col min="7437" max="7437" width="3.36328125" style="186" customWidth="1"/>
    <col min="7438" max="7438" width="8.36328125" style="186" customWidth="1"/>
    <col min="7439" max="7439" width="7" style="186" customWidth="1"/>
    <col min="7440" max="7440" width="5" style="186" customWidth="1"/>
    <col min="7441" max="7441" width="19.36328125" style="186" customWidth="1"/>
    <col min="7442" max="7442" width="5.26953125" style="186" bestFit="1" customWidth="1"/>
    <col min="7443" max="7443" width="5.26953125" style="186" customWidth="1"/>
    <col min="7444" max="7444" width="6.6328125" style="186" customWidth="1"/>
    <col min="7445" max="7445" width="6.90625" style="186" customWidth="1"/>
    <col min="7446" max="7447" width="9.453125" style="186" customWidth="1"/>
    <col min="7448" max="7448" width="8.7265625" style="186" customWidth="1"/>
    <col min="7449" max="7692" width="8" style="186"/>
    <col min="7693" max="7693" width="3.36328125" style="186" customWidth="1"/>
    <col min="7694" max="7694" width="8.36328125" style="186" customWidth="1"/>
    <col min="7695" max="7695" width="7" style="186" customWidth="1"/>
    <col min="7696" max="7696" width="5" style="186" customWidth="1"/>
    <col min="7697" max="7697" width="19.36328125" style="186" customWidth="1"/>
    <col min="7698" max="7698" width="5.26953125" style="186" bestFit="1" customWidth="1"/>
    <col min="7699" max="7699" width="5.26953125" style="186" customWidth="1"/>
    <col min="7700" max="7700" width="6.6328125" style="186" customWidth="1"/>
    <col min="7701" max="7701" width="6.90625" style="186" customWidth="1"/>
    <col min="7702" max="7703" width="9.453125" style="186" customWidth="1"/>
    <col min="7704" max="7704" width="8.7265625" style="186" customWidth="1"/>
    <col min="7705" max="7948" width="8" style="186"/>
    <col min="7949" max="7949" width="3.36328125" style="186" customWidth="1"/>
    <col min="7950" max="7950" width="8.36328125" style="186" customWidth="1"/>
    <col min="7951" max="7951" width="7" style="186" customWidth="1"/>
    <col min="7952" max="7952" width="5" style="186" customWidth="1"/>
    <col min="7953" max="7953" width="19.36328125" style="186" customWidth="1"/>
    <col min="7954" max="7954" width="5.26953125" style="186" bestFit="1" customWidth="1"/>
    <col min="7955" max="7955" width="5.26953125" style="186" customWidth="1"/>
    <col min="7956" max="7956" width="6.6328125" style="186" customWidth="1"/>
    <col min="7957" max="7957" width="6.90625" style="186" customWidth="1"/>
    <col min="7958" max="7959" width="9.453125" style="186" customWidth="1"/>
    <col min="7960" max="7960" width="8.7265625" style="186" customWidth="1"/>
    <col min="7961" max="8204" width="8" style="186"/>
    <col min="8205" max="8205" width="3.36328125" style="186" customWidth="1"/>
    <col min="8206" max="8206" width="8.36328125" style="186" customWidth="1"/>
    <col min="8207" max="8207" width="7" style="186" customWidth="1"/>
    <col min="8208" max="8208" width="5" style="186" customWidth="1"/>
    <col min="8209" max="8209" width="19.36328125" style="186" customWidth="1"/>
    <col min="8210" max="8210" width="5.26953125" style="186" bestFit="1" customWidth="1"/>
    <col min="8211" max="8211" width="5.26953125" style="186" customWidth="1"/>
    <col min="8212" max="8212" width="6.6328125" style="186" customWidth="1"/>
    <col min="8213" max="8213" width="6.90625" style="186" customWidth="1"/>
    <col min="8214" max="8215" width="9.453125" style="186" customWidth="1"/>
    <col min="8216" max="8216" width="8.7265625" style="186" customWidth="1"/>
    <col min="8217" max="8460" width="8" style="186"/>
    <col min="8461" max="8461" width="3.36328125" style="186" customWidth="1"/>
    <col min="8462" max="8462" width="8.36328125" style="186" customWidth="1"/>
    <col min="8463" max="8463" width="7" style="186" customWidth="1"/>
    <col min="8464" max="8464" width="5" style="186" customWidth="1"/>
    <col min="8465" max="8465" width="19.36328125" style="186" customWidth="1"/>
    <col min="8466" max="8466" width="5.26953125" style="186" bestFit="1" customWidth="1"/>
    <col min="8467" max="8467" width="5.26953125" style="186" customWidth="1"/>
    <col min="8468" max="8468" width="6.6328125" style="186" customWidth="1"/>
    <col min="8469" max="8469" width="6.90625" style="186" customWidth="1"/>
    <col min="8470" max="8471" width="9.453125" style="186" customWidth="1"/>
    <col min="8472" max="8472" width="8.7265625" style="186" customWidth="1"/>
    <col min="8473" max="8716" width="8" style="186"/>
    <col min="8717" max="8717" width="3.36328125" style="186" customWidth="1"/>
    <col min="8718" max="8718" width="8.36328125" style="186" customWidth="1"/>
    <col min="8719" max="8719" width="7" style="186" customWidth="1"/>
    <col min="8720" max="8720" width="5" style="186" customWidth="1"/>
    <col min="8721" max="8721" width="19.36328125" style="186" customWidth="1"/>
    <col min="8722" max="8722" width="5.26953125" style="186" bestFit="1" customWidth="1"/>
    <col min="8723" max="8723" width="5.26953125" style="186" customWidth="1"/>
    <col min="8724" max="8724" width="6.6328125" style="186" customWidth="1"/>
    <col min="8725" max="8725" width="6.90625" style="186" customWidth="1"/>
    <col min="8726" max="8727" width="9.453125" style="186" customWidth="1"/>
    <col min="8728" max="8728" width="8.7265625" style="186" customWidth="1"/>
    <col min="8729" max="8972" width="8" style="186"/>
    <col min="8973" max="8973" width="3.36328125" style="186" customWidth="1"/>
    <col min="8974" max="8974" width="8.36328125" style="186" customWidth="1"/>
    <col min="8975" max="8975" width="7" style="186" customWidth="1"/>
    <col min="8976" max="8976" width="5" style="186" customWidth="1"/>
    <col min="8977" max="8977" width="19.36328125" style="186" customWidth="1"/>
    <col min="8978" max="8978" width="5.26953125" style="186" bestFit="1" customWidth="1"/>
    <col min="8979" max="8979" width="5.26953125" style="186" customWidth="1"/>
    <col min="8980" max="8980" width="6.6328125" style="186" customWidth="1"/>
    <col min="8981" max="8981" width="6.90625" style="186" customWidth="1"/>
    <col min="8982" max="8983" width="9.453125" style="186" customWidth="1"/>
    <col min="8984" max="8984" width="8.7265625" style="186" customWidth="1"/>
    <col min="8985" max="9228" width="8" style="186"/>
    <col min="9229" max="9229" width="3.36328125" style="186" customWidth="1"/>
    <col min="9230" max="9230" width="8.36328125" style="186" customWidth="1"/>
    <col min="9231" max="9231" width="7" style="186" customWidth="1"/>
    <col min="9232" max="9232" width="5" style="186" customWidth="1"/>
    <col min="9233" max="9233" width="19.36328125" style="186" customWidth="1"/>
    <col min="9234" max="9234" width="5.26953125" style="186" bestFit="1" customWidth="1"/>
    <col min="9235" max="9235" width="5.26953125" style="186" customWidth="1"/>
    <col min="9236" max="9236" width="6.6328125" style="186" customWidth="1"/>
    <col min="9237" max="9237" width="6.90625" style="186" customWidth="1"/>
    <col min="9238" max="9239" width="9.453125" style="186" customWidth="1"/>
    <col min="9240" max="9240" width="8.7265625" style="186" customWidth="1"/>
    <col min="9241" max="9484" width="8" style="186"/>
    <col min="9485" max="9485" width="3.36328125" style="186" customWidth="1"/>
    <col min="9486" max="9486" width="8.36328125" style="186" customWidth="1"/>
    <col min="9487" max="9487" width="7" style="186" customWidth="1"/>
    <col min="9488" max="9488" width="5" style="186" customWidth="1"/>
    <col min="9489" max="9489" width="19.36328125" style="186" customWidth="1"/>
    <col min="9490" max="9490" width="5.26953125" style="186" bestFit="1" customWidth="1"/>
    <col min="9491" max="9491" width="5.26953125" style="186" customWidth="1"/>
    <col min="9492" max="9492" width="6.6328125" style="186" customWidth="1"/>
    <col min="9493" max="9493" width="6.90625" style="186" customWidth="1"/>
    <col min="9494" max="9495" width="9.453125" style="186" customWidth="1"/>
    <col min="9496" max="9496" width="8.7265625" style="186" customWidth="1"/>
    <col min="9497" max="9740" width="8" style="186"/>
    <col min="9741" max="9741" width="3.36328125" style="186" customWidth="1"/>
    <col min="9742" max="9742" width="8.36328125" style="186" customWidth="1"/>
    <col min="9743" max="9743" width="7" style="186" customWidth="1"/>
    <col min="9744" max="9744" width="5" style="186" customWidth="1"/>
    <col min="9745" max="9745" width="19.36328125" style="186" customWidth="1"/>
    <col min="9746" max="9746" width="5.26953125" style="186" bestFit="1" customWidth="1"/>
    <col min="9747" max="9747" width="5.26953125" style="186" customWidth="1"/>
    <col min="9748" max="9748" width="6.6328125" style="186" customWidth="1"/>
    <col min="9749" max="9749" width="6.90625" style="186" customWidth="1"/>
    <col min="9750" max="9751" width="9.453125" style="186" customWidth="1"/>
    <col min="9752" max="9752" width="8.7265625" style="186" customWidth="1"/>
    <col min="9753" max="9996" width="8" style="186"/>
    <col min="9997" max="9997" width="3.36328125" style="186" customWidth="1"/>
    <col min="9998" max="9998" width="8.36328125" style="186" customWidth="1"/>
    <col min="9999" max="9999" width="7" style="186" customWidth="1"/>
    <col min="10000" max="10000" width="5" style="186" customWidth="1"/>
    <col min="10001" max="10001" width="19.36328125" style="186" customWidth="1"/>
    <col min="10002" max="10002" width="5.26953125" style="186" bestFit="1" customWidth="1"/>
    <col min="10003" max="10003" width="5.26953125" style="186" customWidth="1"/>
    <col min="10004" max="10004" width="6.6328125" style="186" customWidth="1"/>
    <col min="10005" max="10005" width="6.90625" style="186" customWidth="1"/>
    <col min="10006" max="10007" width="9.453125" style="186" customWidth="1"/>
    <col min="10008" max="10008" width="8.7265625" style="186" customWidth="1"/>
    <col min="10009" max="10252" width="8" style="186"/>
    <col min="10253" max="10253" width="3.36328125" style="186" customWidth="1"/>
    <col min="10254" max="10254" width="8.36328125" style="186" customWidth="1"/>
    <col min="10255" max="10255" width="7" style="186" customWidth="1"/>
    <col min="10256" max="10256" width="5" style="186" customWidth="1"/>
    <col min="10257" max="10257" width="19.36328125" style="186" customWidth="1"/>
    <col min="10258" max="10258" width="5.26953125" style="186" bestFit="1" customWidth="1"/>
    <col min="10259" max="10259" width="5.26953125" style="186" customWidth="1"/>
    <col min="10260" max="10260" width="6.6328125" style="186" customWidth="1"/>
    <col min="10261" max="10261" width="6.90625" style="186" customWidth="1"/>
    <col min="10262" max="10263" width="9.453125" style="186" customWidth="1"/>
    <col min="10264" max="10264" width="8.7265625" style="186" customWidth="1"/>
    <col min="10265" max="10508" width="8" style="186"/>
    <col min="10509" max="10509" width="3.36328125" style="186" customWidth="1"/>
    <col min="10510" max="10510" width="8.36328125" style="186" customWidth="1"/>
    <col min="10511" max="10511" width="7" style="186" customWidth="1"/>
    <col min="10512" max="10512" width="5" style="186" customWidth="1"/>
    <col min="10513" max="10513" width="19.36328125" style="186" customWidth="1"/>
    <col min="10514" max="10514" width="5.26953125" style="186" bestFit="1" customWidth="1"/>
    <col min="10515" max="10515" width="5.26953125" style="186" customWidth="1"/>
    <col min="10516" max="10516" width="6.6328125" style="186" customWidth="1"/>
    <col min="10517" max="10517" width="6.90625" style="186" customWidth="1"/>
    <col min="10518" max="10519" width="9.453125" style="186" customWidth="1"/>
    <col min="10520" max="10520" width="8.7265625" style="186" customWidth="1"/>
    <col min="10521" max="10764" width="8" style="186"/>
    <col min="10765" max="10765" width="3.36328125" style="186" customWidth="1"/>
    <col min="10766" max="10766" width="8.36328125" style="186" customWidth="1"/>
    <col min="10767" max="10767" width="7" style="186" customWidth="1"/>
    <col min="10768" max="10768" width="5" style="186" customWidth="1"/>
    <col min="10769" max="10769" width="19.36328125" style="186" customWidth="1"/>
    <col min="10770" max="10770" width="5.26953125" style="186" bestFit="1" customWidth="1"/>
    <col min="10771" max="10771" width="5.26953125" style="186" customWidth="1"/>
    <col min="10772" max="10772" width="6.6328125" style="186" customWidth="1"/>
    <col min="10773" max="10773" width="6.90625" style="186" customWidth="1"/>
    <col min="10774" max="10775" width="9.453125" style="186" customWidth="1"/>
    <col min="10776" max="10776" width="8.7265625" style="186" customWidth="1"/>
    <col min="10777" max="11020" width="8" style="186"/>
    <col min="11021" max="11021" width="3.36328125" style="186" customWidth="1"/>
    <col min="11022" max="11022" width="8.36328125" style="186" customWidth="1"/>
    <col min="11023" max="11023" width="7" style="186" customWidth="1"/>
    <col min="11024" max="11024" width="5" style="186" customWidth="1"/>
    <col min="11025" max="11025" width="19.36328125" style="186" customWidth="1"/>
    <col min="11026" max="11026" width="5.26953125" style="186" bestFit="1" customWidth="1"/>
    <col min="11027" max="11027" width="5.26953125" style="186" customWidth="1"/>
    <col min="11028" max="11028" width="6.6328125" style="186" customWidth="1"/>
    <col min="11029" max="11029" width="6.90625" style="186" customWidth="1"/>
    <col min="11030" max="11031" width="9.453125" style="186" customWidth="1"/>
    <col min="11032" max="11032" width="8.7265625" style="186" customWidth="1"/>
    <col min="11033" max="11276" width="8" style="186"/>
    <col min="11277" max="11277" width="3.36328125" style="186" customWidth="1"/>
    <col min="11278" max="11278" width="8.36328125" style="186" customWidth="1"/>
    <col min="11279" max="11279" width="7" style="186" customWidth="1"/>
    <col min="11280" max="11280" width="5" style="186" customWidth="1"/>
    <col min="11281" max="11281" width="19.36328125" style="186" customWidth="1"/>
    <col min="11282" max="11282" width="5.26953125" style="186" bestFit="1" customWidth="1"/>
    <col min="11283" max="11283" width="5.26953125" style="186" customWidth="1"/>
    <col min="11284" max="11284" width="6.6328125" style="186" customWidth="1"/>
    <col min="11285" max="11285" width="6.90625" style="186" customWidth="1"/>
    <col min="11286" max="11287" width="9.453125" style="186" customWidth="1"/>
    <col min="11288" max="11288" width="8.7265625" style="186" customWidth="1"/>
    <col min="11289" max="11532" width="8" style="186"/>
    <col min="11533" max="11533" width="3.36328125" style="186" customWidth="1"/>
    <col min="11534" max="11534" width="8.36328125" style="186" customWidth="1"/>
    <col min="11535" max="11535" width="7" style="186" customWidth="1"/>
    <col min="11536" max="11536" width="5" style="186" customWidth="1"/>
    <col min="11537" max="11537" width="19.36328125" style="186" customWidth="1"/>
    <col min="11538" max="11538" width="5.26953125" style="186" bestFit="1" customWidth="1"/>
    <col min="11539" max="11539" width="5.26953125" style="186" customWidth="1"/>
    <col min="11540" max="11540" width="6.6328125" style="186" customWidth="1"/>
    <col min="11541" max="11541" width="6.90625" style="186" customWidth="1"/>
    <col min="11542" max="11543" width="9.453125" style="186" customWidth="1"/>
    <col min="11544" max="11544" width="8.7265625" style="186" customWidth="1"/>
    <col min="11545" max="11788" width="8" style="186"/>
    <col min="11789" max="11789" width="3.36328125" style="186" customWidth="1"/>
    <col min="11790" max="11790" width="8.36328125" style="186" customWidth="1"/>
    <col min="11791" max="11791" width="7" style="186" customWidth="1"/>
    <col min="11792" max="11792" width="5" style="186" customWidth="1"/>
    <col min="11793" max="11793" width="19.36328125" style="186" customWidth="1"/>
    <col min="11794" max="11794" width="5.26953125" style="186" bestFit="1" customWidth="1"/>
    <col min="11795" max="11795" width="5.26953125" style="186" customWidth="1"/>
    <col min="11796" max="11796" width="6.6328125" style="186" customWidth="1"/>
    <col min="11797" max="11797" width="6.90625" style="186" customWidth="1"/>
    <col min="11798" max="11799" width="9.453125" style="186" customWidth="1"/>
    <col min="11800" max="11800" width="8.7265625" style="186" customWidth="1"/>
    <col min="11801" max="12044" width="8" style="186"/>
    <col min="12045" max="12045" width="3.36328125" style="186" customWidth="1"/>
    <col min="12046" max="12046" width="8.36328125" style="186" customWidth="1"/>
    <col min="12047" max="12047" width="7" style="186" customWidth="1"/>
    <col min="12048" max="12048" width="5" style="186" customWidth="1"/>
    <col min="12049" max="12049" width="19.36328125" style="186" customWidth="1"/>
    <col min="12050" max="12050" width="5.26953125" style="186" bestFit="1" customWidth="1"/>
    <col min="12051" max="12051" width="5.26953125" style="186" customWidth="1"/>
    <col min="12052" max="12052" width="6.6328125" style="186" customWidth="1"/>
    <col min="12053" max="12053" width="6.90625" style="186" customWidth="1"/>
    <col min="12054" max="12055" width="9.453125" style="186" customWidth="1"/>
    <col min="12056" max="12056" width="8.7265625" style="186" customWidth="1"/>
    <col min="12057" max="12300" width="8" style="186"/>
    <col min="12301" max="12301" width="3.36328125" style="186" customWidth="1"/>
    <col min="12302" max="12302" width="8.36328125" style="186" customWidth="1"/>
    <col min="12303" max="12303" width="7" style="186" customWidth="1"/>
    <col min="12304" max="12304" width="5" style="186" customWidth="1"/>
    <col min="12305" max="12305" width="19.36328125" style="186" customWidth="1"/>
    <col min="12306" max="12306" width="5.26953125" style="186" bestFit="1" customWidth="1"/>
    <col min="12307" max="12307" width="5.26953125" style="186" customWidth="1"/>
    <col min="12308" max="12308" width="6.6328125" style="186" customWidth="1"/>
    <col min="12309" max="12309" width="6.90625" style="186" customWidth="1"/>
    <col min="12310" max="12311" width="9.453125" style="186" customWidth="1"/>
    <col min="12312" max="12312" width="8.7265625" style="186" customWidth="1"/>
    <col min="12313" max="12556" width="8" style="186"/>
    <col min="12557" max="12557" width="3.36328125" style="186" customWidth="1"/>
    <col min="12558" max="12558" width="8.36328125" style="186" customWidth="1"/>
    <col min="12559" max="12559" width="7" style="186" customWidth="1"/>
    <col min="12560" max="12560" width="5" style="186" customWidth="1"/>
    <col min="12561" max="12561" width="19.36328125" style="186" customWidth="1"/>
    <col min="12562" max="12562" width="5.26953125" style="186" bestFit="1" customWidth="1"/>
    <col min="12563" max="12563" width="5.26953125" style="186" customWidth="1"/>
    <col min="12564" max="12564" width="6.6328125" style="186" customWidth="1"/>
    <col min="12565" max="12565" width="6.90625" style="186" customWidth="1"/>
    <col min="12566" max="12567" width="9.453125" style="186" customWidth="1"/>
    <col min="12568" max="12568" width="8.7265625" style="186" customWidth="1"/>
    <col min="12569" max="12812" width="8" style="186"/>
    <col min="12813" max="12813" width="3.36328125" style="186" customWidth="1"/>
    <col min="12814" max="12814" width="8.36328125" style="186" customWidth="1"/>
    <col min="12815" max="12815" width="7" style="186" customWidth="1"/>
    <col min="12816" max="12816" width="5" style="186" customWidth="1"/>
    <col min="12817" max="12817" width="19.36328125" style="186" customWidth="1"/>
    <col min="12818" max="12818" width="5.26953125" style="186" bestFit="1" customWidth="1"/>
    <col min="12819" max="12819" width="5.26953125" style="186" customWidth="1"/>
    <col min="12820" max="12820" width="6.6328125" style="186" customWidth="1"/>
    <col min="12821" max="12821" width="6.90625" style="186" customWidth="1"/>
    <col min="12822" max="12823" width="9.453125" style="186" customWidth="1"/>
    <col min="12824" max="12824" width="8.7265625" style="186" customWidth="1"/>
    <col min="12825" max="13068" width="8" style="186"/>
    <col min="13069" max="13069" width="3.36328125" style="186" customWidth="1"/>
    <col min="13070" max="13070" width="8.36328125" style="186" customWidth="1"/>
    <col min="13071" max="13071" width="7" style="186" customWidth="1"/>
    <col min="13072" max="13072" width="5" style="186" customWidth="1"/>
    <col min="13073" max="13073" width="19.36328125" style="186" customWidth="1"/>
    <col min="13074" max="13074" width="5.26953125" style="186" bestFit="1" customWidth="1"/>
    <col min="13075" max="13075" width="5.26953125" style="186" customWidth="1"/>
    <col min="13076" max="13076" width="6.6328125" style="186" customWidth="1"/>
    <col min="13077" max="13077" width="6.90625" style="186" customWidth="1"/>
    <col min="13078" max="13079" width="9.453125" style="186" customWidth="1"/>
    <col min="13080" max="13080" width="8.7265625" style="186" customWidth="1"/>
    <col min="13081" max="13324" width="8" style="186"/>
    <col min="13325" max="13325" width="3.36328125" style="186" customWidth="1"/>
    <col min="13326" max="13326" width="8.36328125" style="186" customWidth="1"/>
    <col min="13327" max="13327" width="7" style="186" customWidth="1"/>
    <col min="13328" max="13328" width="5" style="186" customWidth="1"/>
    <col min="13329" max="13329" width="19.36328125" style="186" customWidth="1"/>
    <col min="13330" max="13330" width="5.26953125" style="186" bestFit="1" customWidth="1"/>
    <col min="13331" max="13331" width="5.26953125" style="186" customWidth="1"/>
    <col min="13332" max="13332" width="6.6328125" style="186" customWidth="1"/>
    <col min="13333" max="13333" width="6.90625" style="186" customWidth="1"/>
    <col min="13334" max="13335" width="9.453125" style="186" customWidth="1"/>
    <col min="13336" max="13336" width="8.7265625" style="186" customWidth="1"/>
    <col min="13337" max="13580" width="8" style="186"/>
    <col min="13581" max="13581" width="3.36328125" style="186" customWidth="1"/>
    <col min="13582" max="13582" width="8.36328125" style="186" customWidth="1"/>
    <col min="13583" max="13583" width="7" style="186" customWidth="1"/>
    <col min="13584" max="13584" width="5" style="186" customWidth="1"/>
    <col min="13585" max="13585" width="19.36328125" style="186" customWidth="1"/>
    <col min="13586" max="13586" width="5.26953125" style="186" bestFit="1" customWidth="1"/>
    <col min="13587" max="13587" width="5.26953125" style="186" customWidth="1"/>
    <col min="13588" max="13588" width="6.6328125" style="186" customWidth="1"/>
    <col min="13589" max="13589" width="6.90625" style="186" customWidth="1"/>
    <col min="13590" max="13591" width="9.453125" style="186" customWidth="1"/>
    <col min="13592" max="13592" width="8.7265625" style="186" customWidth="1"/>
    <col min="13593" max="13836" width="8" style="186"/>
    <col min="13837" max="13837" width="3.36328125" style="186" customWidth="1"/>
    <col min="13838" max="13838" width="8.36328125" style="186" customWidth="1"/>
    <col min="13839" max="13839" width="7" style="186" customWidth="1"/>
    <col min="13840" max="13840" width="5" style="186" customWidth="1"/>
    <col min="13841" max="13841" width="19.36328125" style="186" customWidth="1"/>
    <col min="13842" max="13842" width="5.26953125" style="186" bestFit="1" customWidth="1"/>
    <col min="13843" max="13843" width="5.26953125" style="186" customWidth="1"/>
    <col min="13844" max="13844" width="6.6328125" style="186" customWidth="1"/>
    <col min="13845" max="13845" width="6.90625" style="186" customWidth="1"/>
    <col min="13846" max="13847" width="9.453125" style="186" customWidth="1"/>
    <col min="13848" max="13848" width="8.7265625" style="186" customWidth="1"/>
    <col min="13849" max="14092" width="8" style="186"/>
    <col min="14093" max="14093" width="3.36328125" style="186" customWidth="1"/>
    <col min="14094" max="14094" width="8.36328125" style="186" customWidth="1"/>
    <col min="14095" max="14095" width="7" style="186" customWidth="1"/>
    <col min="14096" max="14096" width="5" style="186" customWidth="1"/>
    <col min="14097" max="14097" width="19.36328125" style="186" customWidth="1"/>
    <col min="14098" max="14098" width="5.26953125" style="186" bestFit="1" customWidth="1"/>
    <col min="14099" max="14099" width="5.26953125" style="186" customWidth="1"/>
    <col min="14100" max="14100" width="6.6328125" style="186" customWidth="1"/>
    <col min="14101" max="14101" width="6.90625" style="186" customWidth="1"/>
    <col min="14102" max="14103" width="9.453125" style="186" customWidth="1"/>
    <col min="14104" max="14104" width="8.7265625" style="186" customWidth="1"/>
    <col min="14105" max="14348" width="8" style="186"/>
    <col min="14349" max="14349" width="3.36328125" style="186" customWidth="1"/>
    <col min="14350" max="14350" width="8.36328125" style="186" customWidth="1"/>
    <col min="14351" max="14351" width="7" style="186" customWidth="1"/>
    <col min="14352" max="14352" width="5" style="186" customWidth="1"/>
    <col min="14353" max="14353" width="19.36328125" style="186" customWidth="1"/>
    <col min="14354" max="14354" width="5.26953125" style="186" bestFit="1" customWidth="1"/>
    <col min="14355" max="14355" width="5.26953125" style="186" customWidth="1"/>
    <col min="14356" max="14356" width="6.6328125" style="186" customWidth="1"/>
    <col min="14357" max="14357" width="6.90625" style="186" customWidth="1"/>
    <col min="14358" max="14359" width="9.453125" style="186" customWidth="1"/>
    <col min="14360" max="14360" width="8.7265625" style="186" customWidth="1"/>
    <col min="14361" max="14604" width="8" style="186"/>
    <col min="14605" max="14605" width="3.36328125" style="186" customWidth="1"/>
    <col min="14606" max="14606" width="8.36328125" style="186" customWidth="1"/>
    <col min="14607" max="14607" width="7" style="186" customWidth="1"/>
    <col min="14608" max="14608" width="5" style="186" customWidth="1"/>
    <col min="14609" max="14609" width="19.36328125" style="186" customWidth="1"/>
    <col min="14610" max="14610" width="5.26953125" style="186" bestFit="1" customWidth="1"/>
    <col min="14611" max="14611" width="5.26953125" style="186" customWidth="1"/>
    <col min="14612" max="14612" width="6.6328125" style="186" customWidth="1"/>
    <col min="14613" max="14613" width="6.90625" style="186" customWidth="1"/>
    <col min="14614" max="14615" width="9.453125" style="186" customWidth="1"/>
    <col min="14616" max="14616" width="8.7265625" style="186" customWidth="1"/>
    <col min="14617" max="14860" width="8" style="186"/>
    <col min="14861" max="14861" width="3.36328125" style="186" customWidth="1"/>
    <col min="14862" max="14862" width="8.36328125" style="186" customWidth="1"/>
    <col min="14863" max="14863" width="7" style="186" customWidth="1"/>
    <col min="14864" max="14864" width="5" style="186" customWidth="1"/>
    <col min="14865" max="14865" width="19.36328125" style="186" customWidth="1"/>
    <col min="14866" max="14866" width="5.26953125" style="186" bestFit="1" customWidth="1"/>
    <col min="14867" max="14867" width="5.26953125" style="186" customWidth="1"/>
    <col min="14868" max="14868" width="6.6328125" style="186" customWidth="1"/>
    <col min="14869" max="14869" width="6.90625" style="186" customWidth="1"/>
    <col min="14870" max="14871" width="9.453125" style="186" customWidth="1"/>
    <col min="14872" max="14872" width="8.7265625" style="186" customWidth="1"/>
    <col min="14873" max="15116" width="8" style="186"/>
    <col min="15117" max="15117" width="3.36328125" style="186" customWidth="1"/>
    <col min="15118" max="15118" width="8.36328125" style="186" customWidth="1"/>
    <col min="15119" max="15119" width="7" style="186" customWidth="1"/>
    <col min="15120" max="15120" width="5" style="186" customWidth="1"/>
    <col min="15121" max="15121" width="19.36328125" style="186" customWidth="1"/>
    <col min="15122" max="15122" width="5.26953125" style="186" bestFit="1" customWidth="1"/>
    <col min="15123" max="15123" width="5.26953125" style="186" customWidth="1"/>
    <col min="15124" max="15124" width="6.6328125" style="186" customWidth="1"/>
    <col min="15125" max="15125" width="6.90625" style="186" customWidth="1"/>
    <col min="15126" max="15127" width="9.453125" style="186" customWidth="1"/>
    <col min="15128" max="15128" width="8.7265625" style="186" customWidth="1"/>
    <col min="15129" max="15372" width="8" style="186"/>
    <col min="15373" max="15373" width="3.36328125" style="186" customWidth="1"/>
    <col min="15374" max="15374" width="8.36328125" style="186" customWidth="1"/>
    <col min="15375" max="15375" width="7" style="186" customWidth="1"/>
    <col min="15376" max="15376" width="5" style="186" customWidth="1"/>
    <col min="15377" max="15377" width="19.36328125" style="186" customWidth="1"/>
    <col min="15378" max="15378" width="5.26953125" style="186" bestFit="1" customWidth="1"/>
    <col min="15379" max="15379" width="5.26953125" style="186" customWidth="1"/>
    <col min="15380" max="15380" width="6.6328125" style="186" customWidth="1"/>
    <col min="15381" max="15381" width="6.90625" style="186" customWidth="1"/>
    <col min="15382" max="15383" width="9.453125" style="186" customWidth="1"/>
    <col min="15384" max="15384" width="8.7265625" style="186" customWidth="1"/>
    <col min="15385" max="15628" width="8" style="186"/>
    <col min="15629" max="15629" width="3.36328125" style="186" customWidth="1"/>
    <col min="15630" max="15630" width="8.36328125" style="186" customWidth="1"/>
    <col min="15631" max="15631" width="7" style="186" customWidth="1"/>
    <col min="15632" max="15632" width="5" style="186" customWidth="1"/>
    <col min="15633" max="15633" width="19.36328125" style="186" customWidth="1"/>
    <col min="15634" max="15634" width="5.26953125" style="186" bestFit="1" customWidth="1"/>
    <col min="15635" max="15635" width="5.26953125" style="186" customWidth="1"/>
    <col min="15636" max="15636" width="6.6328125" style="186" customWidth="1"/>
    <col min="15637" max="15637" width="6.90625" style="186" customWidth="1"/>
    <col min="15638" max="15639" width="9.453125" style="186" customWidth="1"/>
    <col min="15640" max="15640" width="8.7265625" style="186" customWidth="1"/>
    <col min="15641" max="15884" width="8" style="186"/>
    <col min="15885" max="15885" width="3.36328125" style="186" customWidth="1"/>
    <col min="15886" max="15886" width="8.36328125" style="186" customWidth="1"/>
    <col min="15887" max="15887" width="7" style="186" customWidth="1"/>
    <col min="15888" max="15888" width="5" style="186" customWidth="1"/>
    <col min="15889" max="15889" width="19.36328125" style="186" customWidth="1"/>
    <col min="15890" max="15890" width="5.26953125" style="186" bestFit="1" customWidth="1"/>
    <col min="15891" max="15891" width="5.26953125" style="186" customWidth="1"/>
    <col min="15892" max="15892" width="6.6328125" style="186" customWidth="1"/>
    <col min="15893" max="15893" width="6.90625" style="186" customWidth="1"/>
    <col min="15894" max="15895" width="9.453125" style="186" customWidth="1"/>
    <col min="15896" max="15896" width="8.7265625" style="186" customWidth="1"/>
    <col min="15897" max="16140" width="8" style="186"/>
    <col min="16141" max="16141" width="3.36328125" style="186" customWidth="1"/>
    <col min="16142" max="16142" width="8.36328125" style="186" customWidth="1"/>
    <col min="16143" max="16143" width="7" style="186" customWidth="1"/>
    <col min="16144" max="16144" width="5" style="186" customWidth="1"/>
    <col min="16145" max="16145" width="19.36328125" style="186" customWidth="1"/>
    <col min="16146" max="16146" width="5.26953125" style="186" bestFit="1" customWidth="1"/>
    <col min="16147" max="16147" width="5.26953125" style="186" customWidth="1"/>
    <col min="16148" max="16148" width="6.6328125" style="186" customWidth="1"/>
    <col min="16149" max="16149" width="6.90625" style="186" customWidth="1"/>
    <col min="16150" max="16151" width="9.453125" style="186" customWidth="1"/>
    <col min="16152" max="16152" width="8.7265625" style="186" customWidth="1"/>
    <col min="16153" max="16384" width="8" style="186"/>
  </cols>
  <sheetData>
    <row r="1" spans="1:73" s="183" customFormat="1" ht="10" customHeight="1">
      <c r="R1" s="363" t="str">
        <f>IF(COUNTIF(R11:T100,"NG")&gt;0,"入力エラーあり
NGとなった項目を修正してください
↓↓↓↓↓","入力エラーなし
↓↓↓")</f>
        <v>入力エラーなし
↓↓↓</v>
      </c>
      <c r="S1" s="363"/>
      <c r="T1" s="363"/>
      <c r="Z1" s="184" t="s">
        <v>2423</v>
      </c>
      <c r="AA1" s="184" t="s">
        <v>2423</v>
      </c>
      <c r="AB1" s="184" t="s">
        <v>2423</v>
      </c>
      <c r="AC1" s="184" t="s">
        <v>2423</v>
      </c>
      <c r="AD1" s="184" t="s">
        <v>2423</v>
      </c>
      <c r="AE1" s="184" t="s">
        <v>2423</v>
      </c>
      <c r="AF1" s="184" t="s">
        <v>2423</v>
      </c>
      <c r="AG1" s="184" t="s">
        <v>2423</v>
      </c>
      <c r="AH1" s="184" t="s">
        <v>2423</v>
      </c>
      <c r="AI1" s="184" t="s">
        <v>2423</v>
      </c>
      <c r="AJ1" s="184" t="s">
        <v>2423</v>
      </c>
      <c r="AK1" s="184" t="s">
        <v>2423</v>
      </c>
      <c r="AL1" s="184" t="s">
        <v>2423</v>
      </c>
      <c r="AM1" s="184" t="s">
        <v>2423</v>
      </c>
      <c r="AN1" s="184" t="s">
        <v>2423</v>
      </c>
      <c r="AO1" s="184" t="s">
        <v>2423</v>
      </c>
      <c r="AP1" s="184" t="s">
        <v>2423</v>
      </c>
      <c r="AQ1" s="184" t="s">
        <v>2423</v>
      </c>
      <c r="AR1" s="184" t="s">
        <v>2423</v>
      </c>
      <c r="AS1" s="184" t="s">
        <v>2423</v>
      </c>
      <c r="AT1" s="184" t="s">
        <v>2423</v>
      </c>
      <c r="AU1" s="184" t="s">
        <v>2423</v>
      </c>
      <c r="AV1" s="184" t="s">
        <v>2423</v>
      </c>
      <c r="AW1" s="184" t="s">
        <v>2423</v>
      </c>
      <c r="AX1" s="184" t="s">
        <v>2423</v>
      </c>
      <c r="AY1" s="184" t="s">
        <v>2423</v>
      </c>
      <c r="AZ1" s="184" t="s">
        <v>2423</v>
      </c>
      <c r="BA1" s="184" t="s">
        <v>2423</v>
      </c>
      <c r="BB1" s="184" t="s">
        <v>2423</v>
      </c>
      <c r="BC1" s="185"/>
      <c r="BD1" s="185"/>
      <c r="BE1" s="185"/>
      <c r="BF1" s="185"/>
      <c r="BG1" s="185"/>
      <c r="BH1" s="185"/>
      <c r="BI1" s="185"/>
      <c r="BJ1" s="185"/>
      <c r="BK1" s="185"/>
      <c r="BL1" s="185"/>
      <c r="BM1" s="185"/>
      <c r="BN1" s="185"/>
      <c r="BO1" s="185"/>
      <c r="BP1" s="185"/>
      <c r="BQ1" s="185"/>
      <c r="BR1" s="185"/>
      <c r="BS1" s="185"/>
      <c r="BT1" s="185"/>
      <c r="BU1" s="185"/>
    </row>
    <row r="2" spans="1:73" ht="20" customHeight="1">
      <c r="K2" s="187"/>
      <c r="L2" s="187"/>
      <c r="M2" s="188" t="s">
        <v>2414</v>
      </c>
      <c r="R2" s="363"/>
      <c r="S2" s="363"/>
      <c r="T2" s="363"/>
      <c r="V2" s="357"/>
      <c r="W2" s="358"/>
      <c r="X2" s="359"/>
      <c r="Y2" s="189" t="s">
        <v>30</v>
      </c>
      <c r="Z2" s="189" t="s">
        <v>31</v>
      </c>
      <c r="AA2" s="189" t="s">
        <v>32</v>
      </c>
      <c r="AB2" s="189" t="s">
        <v>33</v>
      </c>
      <c r="AC2" s="189" t="s">
        <v>34</v>
      </c>
      <c r="AD2" s="189" t="s">
        <v>35</v>
      </c>
      <c r="AE2" s="189" t="s">
        <v>36</v>
      </c>
      <c r="AF2" s="189" t="s">
        <v>37</v>
      </c>
      <c r="AG2" s="189" t="s">
        <v>38</v>
      </c>
      <c r="AH2" s="189" t="s">
        <v>39</v>
      </c>
      <c r="AI2" s="189" t="s">
        <v>40</v>
      </c>
      <c r="AJ2" s="189" t="s">
        <v>41</v>
      </c>
      <c r="BC2" s="190"/>
      <c r="BD2" s="190"/>
      <c r="BE2" s="190"/>
      <c r="BF2" s="190"/>
      <c r="BG2" s="190"/>
      <c r="BH2" s="190"/>
      <c r="BI2" s="190"/>
      <c r="BJ2" s="190"/>
      <c r="BK2" s="190"/>
      <c r="BL2" s="190"/>
      <c r="BM2" s="190"/>
      <c r="BN2" s="190"/>
      <c r="BO2" s="190"/>
      <c r="BP2" s="190"/>
      <c r="BQ2" s="190"/>
      <c r="BR2" s="190"/>
      <c r="BS2" s="190"/>
      <c r="BT2" s="190"/>
      <c r="BU2" s="190"/>
    </row>
    <row r="3" spans="1:73" s="191" customFormat="1" ht="20" customHeight="1">
      <c r="K3" s="192"/>
      <c r="L3" s="192"/>
      <c r="M3" s="193" t="s">
        <v>2415</v>
      </c>
      <c r="O3" s="194"/>
      <c r="P3" s="194"/>
      <c r="R3" s="363"/>
      <c r="S3" s="363"/>
      <c r="T3" s="363"/>
      <c r="U3" s="186">
        <v>1</v>
      </c>
      <c r="V3" s="360" t="s">
        <v>54</v>
      </c>
      <c r="W3" s="361"/>
      <c r="X3" s="362"/>
      <c r="Y3" s="195">
        <f>COUNTIF(Y11:Y100,$U$3)</f>
        <v>0</v>
      </c>
      <c r="Z3" s="196">
        <f t="shared" ref="Z3:AJ3" si="0">COUNTIF(Z11:Z100,$U$3)</f>
        <v>0</v>
      </c>
      <c r="AA3" s="196">
        <f t="shared" si="0"/>
        <v>0</v>
      </c>
      <c r="AB3" s="196">
        <f t="shared" si="0"/>
        <v>0</v>
      </c>
      <c r="AC3" s="196">
        <f t="shared" si="0"/>
        <v>0</v>
      </c>
      <c r="AD3" s="196">
        <f t="shared" si="0"/>
        <v>0</v>
      </c>
      <c r="AE3" s="196">
        <f t="shared" si="0"/>
        <v>0</v>
      </c>
      <c r="AF3" s="196">
        <f t="shared" si="0"/>
        <v>0</v>
      </c>
      <c r="AG3" s="196">
        <f t="shared" si="0"/>
        <v>0</v>
      </c>
      <c r="AH3" s="196">
        <f t="shared" si="0"/>
        <v>0</v>
      </c>
      <c r="AI3" s="196">
        <f t="shared" si="0"/>
        <v>0</v>
      </c>
      <c r="AJ3" s="196">
        <f t="shared" si="0"/>
        <v>0</v>
      </c>
      <c r="AK3" s="197"/>
      <c r="AL3" s="197"/>
      <c r="BC3" s="198"/>
      <c r="BD3" s="198"/>
      <c r="BE3" s="198"/>
      <c r="BF3" s="198"/>
      <c r="BG3" s="198"/>
      <c r="BH3" s="198"/>
      <c r="BI3" s="198"/>
      <c r="BJ3" s="198"/>
      <c r="BK3" s="198"/>
      <c r="BL3" s="198"/>
      <c r="BM3" s="198"/>
      <c r="BN3" s="198"/>
      <c r="BO3" s="198"/>
      <c r="BP3" s="198"/>
      <c r="BQ3" s="198"/>
      <c r="BR3" s="198"/>
      <c r="BS3" s="198"/>
      <c r="BT3" s="198"/>
      <c r="BU3" s="198"/>
    </row>
    <row r="4" spans="1:73" s="191" customFormat="1" ht="20.149999999999999" customHeight="1">
      <c r="F4" s="191" t="s">
        <v>107</v>
      </c>
      <c r="K4" s="199"/>
      <c r="L4" s="200"/>
      <c r="M4" s="193" t="s">
        <v>2416</v>
      </c>
      <c r="O4" s="194"/>
      <c r="P4" s="194"/>
      <c r="R4" s="363"/>
      <c r="S4" s="363"/>
      <c r="T4" s="363"/>
      <c r="U4" s="186">
        <v>2</v>
      </c>
      <c r="V4" s="360" t="s">
        <v>66</v>
      </c>
      <c r="W4" s="361"/>
      <c r="X4" s="362"/>
      <c r="Y4" s="195">
        <f>COUNTIF(Y11:Y100,$U$4)</f>
        <v>0</v>
      </c>
      <c r="Z4" s="196">
        <f t="shared" ref="Z4:AJ4" si="1">COUNTIF(Z11:Z100,$U$4)</f>
        <v>0</v>
      </c>
      <c r="AA4" s="196">
        <f t="shared" si="1"/>
        <v>0</v>
      </c>
      <c r="AB4" s="196">
        <f t="shared" si="1"/>
        <v>0</v>
      </c>
      <c r="AC4" s="196">
        <f t="shared" si="1"/>
        <v>0</v>
      </c>
      <c r="AD4" s="196">
        <f t="shared" si="1"/>
        <v>0</v>
      </c>
      <c r="AE4" s="196">
        <f t="shared" si="1"/>
        <v>0</v>
      </c>
      <c r="AF4" s="196">
        <f t="shared" si="1"/>
        <v>0</v>
      </c>
      <c r="AG4" s="196">
        <f t="shared" si="1"/>
        <v>0</v>
      </c>
      <c r="AH4" s="196">
        <f t="shared" si="1"/>
        <v>0</v>
      </c>
      <c r="AI4" s="196">
        <f t="shared" si="1"/>
        <v>0</v>
      </c>
      <c r="AJ4" s="196">
        <f t="shared" si="1"/>
        <v>0</v>
      </c>
      <c r="AK4" s="197"/>
      <c r="AL4" s="197"/>
      <c r="BC4" s="198"/>
      <c r="BD4" s="198"/>
      <c r="BE4" s="198"/>
      <c r="BF4" s="198"/>
      <c r="BG4" s="198"/>
      <c r="BH4" s="198"/>
      <c r="BI4" s="198"/>
      <c r="BJ4" s="198"/>
      <c r="BK4" s="198"/>
      <c r="BL4" s="198"/>
      <c r="BM4" s="198"/>
      <c r="BN4" s="198"/>
      <c r="BO4" s="198"/>
      <c r="BP4" s="198"/>
      <c r="BQ4" s="198"/>
      <c r="BR4" s="198"/>
      <c r="BS4" s="198"/>
      <c r="BT4" s="198"/>
      <c r="BU4" s="198"/>
    </row>
    <row r="5" spans="1:73" ht="20.149999999999999" customHeight="1">
      <c r="A5" s="201" t="s">
        <v>2376</v>
      </c>
      <c r="B5" s="202"/>
      <c r="C5" s="202"/>
      <c r="D5" s="202"/>
      <c r="E5" s="203"/>
      <c r="F5" s="203"/>
      <c r="G5" s="373"/>
      <c r="H5" s="373"/>
      <c r="I5" s="373"/>
      <c r="J5" s="204"/>
      <c r="K5" s="203"/>
      <c r="L5" s="203"/>
      <c r="M5" s="203"/>
      <c r="N5" s="203"/>
      <c r="O5" s="203"/>
      <c r="P5" s="203"/>
      <c r="Q5" s="203"/>
      <c r="R5" s="363"/>
      <c r="S5" s="363"/>
      <c r="T5" s="363"/>
      <c r="U5" s="186">
        <v>3</v>
      </c>
      <c r="V5" s="360" t="s">
        <v>67</v>
      </c>
      <c r="W5" s="361"/>
      <c r="X5" s="362"/>
      <c r="Y5" s="195">
        <f>COUNTIF(Y11:Y100,$U$5)</f>
        <v>0</v>
      </c>
      <c r="Z5" s="196">
        <f t="shared" ref="Z5:AJ5" si="2">COUNTIF(Z11:Z100,$U$5)</f>
        <v>0</v>
      </c>
      <c r="AA5" s="196">
        <f t="shared" si="2"/>
        <v>0</v>
      </c>
      <c r="AB5" s="196">
        <f t="shared" si="2"/>
        <v>0</v>
      </c>
      <c r="AC5" s="196">
        <f t="shared" si="2"/>
        <v>0</v>
      </c>
      <c r="AD5" s="196">
        <f t="shared" si="2"/>
        <v>0</v>
      </c>
      <c r="AE5" s="196">
        <f t="shared" si="2"/>
        <v>0</v>
      </c>
      <c r="AF5" s="196">
        <f t="shared" si="2"/>
        <v>0</v>
      </c>
      <c r="AG5" s="196">
        <f t="shared" si="2"/>
        <v>0</v>
      </c>
      <c r="AH5" s="196">
        <f t="shared" si="2"/>
        <v>0</v>
      </c>
      <c r="AI5" s="196">
        <f t="shared" si="2"/>
        <v>0</v>
      </c>
      <c r="AJ5" s="196">
        <f t="shared" si="2"/>
        <v>0</v>
      </c>
      <c r="AK5" s="205"/>
      <c r="BC5" s="190"/>
      <c r="BD5" s="190"/>
      <c r="BE5" s="190"/>
      <c r="BF5" s="190"/>
      <c r="BG5" s="190"/>
      <c r="BH5" s="190"/>
      <c r="BI5" s="190"/>
      <c r="BJ5" s="190"/>
      <c r="BK5" s="190"/>
      <c r="BL5" s="190"/>
      <c r="BM5" s="190"/>
      <c r="BN5" s="190"/>
      <c r="BO5" s="190"/>
      <c r="BP5" s="190"/>
      <c r="BQ5" s="190"/>
      <c r="BR5" s="190"/>
      <c r="BS5" s="190"/>
      <c r="BT5" s="190"/>
      <c r="BU5" s="190"/>
    </row>
    <row r="6" spans="1:73" ht="20.149999999999999" customHeight="1" thickBot="1">
      <c r="A6" s="202"/>
      <c r="B6" s="206"/>
      <c r="C6" s="206"/>
      <c r="D6" s="206"/>
      <c r="E6" s="206"/>
      <c r="F6" s="206"/>
      <c r="G6" s="206"/>
      <c r="H6" s="206"/>
      <c r="I6" s="206"/>
      <c r="J6" s="206"/>
      <c r="K6" s="206"/>
      <c r="L6" s="207" t="s">
        <v>58</v>
      </c>
      <c r="M6" s="350">
        <f>①基本情報!D5</f>
        <v>0</v>
      </c>
      <c r="N6" s="350"/>
      <c r="O6" s="350"/>
      <c r="P6" s="350"/>
      <c r="Q6" s="208"/>
      <c r="R6" s="363"/>
      <c r="S6" s="363"/>
      <c r="T6" s="363"/>
      <c r="U6" s="186">
        <v>4</v>
      </c>
      <c r="V6" s="354" t="s">
        <v>120</v>
      </c>
      <c r="W6" s="355"/>
      <c r="X6" s="356"/>
      <c r="Y6" s="209">
        <f>COUNTIF(Y11:Y100,$U$6)</f>
        <v>0</v>
      </c>
      <c r="Z6" s="210">
        <f t="shared" ref="Z6:AJ6" si="3">COUNTIF(Z11:Z100,$U$6)</f>
        <v>0</v>
      </c>
      <c r="AA6" s="210">
        <f t="shared" si="3"/>
        <v>0</v>
      </c>
      <c r="AB6" s="210">
        <f t="shared" si="3"/>
        <v>0</v>
      </c>
      <c r="AC6" s="210">
        <f t="shared" si="3"/>
        <v>0</v>
      </c>
      <c r="AD6" s="210">
        <f t="shared" si="3"/>
        <v>0</v>
      </c>
      <c r="AE6" s="210">
        <f t="shared" si="3"/>
        <v>0</v>
      </c>
      <c r="AF6" s="210">
        <f t="shared" si="3"/>
        <v>0</v>
      </c>
      <c r="AG6" s="210">
        <f t="shared" si="3"/>
        <v>0</v>
      </c>
      <c r="AH6" s="210">
        <f t="shared" si="3"/>
        <v>0</v>
      </c>
      <c r="AI6" s="210">
        <f t="shared" si="3"/>
        <v>0</v>
      </c>
      <c r="AJ6" s="210">
        <f t="shared" si="3"/>
        <v>0</v>
      </c>
      <c r="BC6" s="190"/>
      <c r="BD6" s="190"/>
      <c r="BE6" s="190"/>
      <c r="BF6" s="190"/>
      <c r="BG6" s="190"/>
      <c r="BH6" s="190"/>
      <c r="BI6" s="190"/>
      <c r="BJ6" s="190"/>
      <c r="BK6" s="190"/>
      <c r="BL6" s="190"/>
      <c r="BM6" s="190"/>
      <c r="BN6" s="190"/>
      <c r="BO6" s="190"/>
      <c r="BP6" s="190"/>
      <c r="BQ6" s="190"/>
      <c r="BR6" s="190"/>
      <c r="BS6" s="190"/>
      <c r="BT6" s="190"/>
      <c r="BU6" s="190"/>
    </row>
    <row r="7" spans="1:73" ht="20.149999999999999" customHeight="1" thickTop="1" thickBot="1">
      <c r="A7" s="211" t="s">
        <v>2375</v>
      </c>
      <c r="B7" s="211"/>
      <c r="C7" s="202"/>
      <c r="D7" s="202"/>
      <c r="E7" s="203"/>
      <c r="F7" s="203"/>
      <c r="G7"/>
      <c r="H7"/>
      <c r="I7"/>
      <c r="J7"/>
      <c r="K7"/>
      <c r="L7"/>
      <c r="M7"/>
      <c r="N7"/>
      <c r="O7" s="203"/>
      <c r="P7" s="203"/>
      <c r="Q7" s="203"/>
      <c r="R7" s="363"/>
      <c r="S7" s="363"/>
      <c r="T7" s="363"/>
      <c r="V7" s="351" t="s">
        <v>71</v>
      </c>
      <c r="W7" s="352"/>
      <c r="X7" s="353"/>
      <c r="Y7" s="212">
        <f>SUM(Y3:Y6)</f>
        <v>0</v>
      </c>
      <c r="Z7" s="213">
        <f t="shared" ref="Z7:AJ7" si="4">SUM(Z3:Z6)</f>
        <v>0</v>
      </c>
      <c r="AA7" s="213">
        <f t="shared" si="4"/>
        <v>0</v>
      </c>
      <c r="AB7" s="213">
        <f t="shared" si="4"/>
        <v>0</v>
      </c>
      <c r="AC7" s="213">
        <f t="shared" si="4"/>
        <v>0</v>
      </c>
      <c r="AD7" s="213">
        <f t="shared" si="4"/>
        <v>0</v>
      </c>
      <c r="AE7" s="213">
        <f t="shared" si="4"/>
        <v>0</v>
      </c>
      <c r="AF7" s="213">
        <f t="shared" si="4"/>
        <v>0</v>
      </c>
      <c r="AG7" s="213">
        <f t="shared" si="4"/>
        <v>0</v>
      </c>
      <c r="AH7" s="213">
        <f t="shared" si="4"/>
        <v>0</v>
      </c>
      <c r="AI7" s="213">
        <f t="shared" si="4"/>
        <v>0</v>
      </c>
      <c r="AJ7" s="213">
        <f t="shared" si="4"/>
        <v>0</v>
      </c>
      <c r="BC7" s="190"/>
      <c r="BD7" s="190"/>
      <c r="BE7" s="190"/>
      <c r="BF7" s="190"/>
      <c r="BG7" s="190"/>
      <c r="BH7" s="190"/>
      <c r="BI7" s="190"/>
      <c r="BJ7" s="190"/>
      <c r="BK7" s="190"/>
      <c r="BL7" s="190"/>
      <c r="BM7" s="190"/>
      <c r="BN7" s="190"/>
      <c r="BO7" s="190"/>
      <c r="BP7" s="190"/>
      <c r="BQ7" s="190"/>
      <c r="BR7" s="190"/>
      <c r="BS7" s="190"/>
      <c r="BT7" s="190"/>
      <c r="BU7" s="190"/>
    </row>
    <row r="8" spans="1:73" s="215" customFormat="1" ht="11.5" customHeight="1">
      <c r="A8" s="344"/>
      <c r="B8" s="332" t="s">
        <v>3</v>
      </c>
      <c r="C8" s="332" t="s">
        <v>1389</v>
      </c>
      <c r="D8" s="371" t="s">
        <v>1390</v>
      </c>
      <c r="E8" s="369" t="s">
        <v>2385</v>
      </c>
      <c r="F8" s="332" t="s">
        <v>4</v>
      </c>
      <c r="G8" s="332" t="s">
        <v>5</v>
      </c>
      <c r="H8" s="332" t="s">
        <v>6</v>
      </c>
      <c r="I8" s="340" t="s">
        <v>7</v>
      </c>
      <c r="J8" s="336" t="s">
        <v>8</v>
      </c>
      <c r="K8" s="338" t="s">
        <v>59</v>
      </c>
      <c r="L8" s="332" t="s">
        <v>64</v>
      </c>
      <c r="M8" s="336" t="s">
        <v>29</v>
      </c>
      <c r="N8" s="336" t="s">
        <v>9</v>
      </c>
      <c r="O8" s="338" t="s">
        <v>121</v>
      </c>
      <c r="P8" s="348" t="s">
        <v>116</v>
      </c>
      <c r="Q8" s="364" t="s">
        <v>62</v>
      </c>
      <c r="R8" s="363"/>
      <c r="S8" s="363"/>
      <c r="T8" s="363"/>
      <c r="U8" s="186"/>
      <c r="V8" s="214"/>
      <c r="W8" s="214"/>
      <c r="X8" s="214"/>
      <c r="Y8" s="214"/>
      <c r="BC8" s="216"/>
      <c r="BD8" s="216"/>
      <c r="BE8" s="216"/>
      <c r="BF8" s="216"/>
      <c r="BG8" s="216"/>
      <c r="BH8" s="216"/>
      <c r="BI8" s="216"/>
      <c r="BJ8" s="216"/>
      <c r="BK8" s="216"/>
      <c r="BL8" s="216"/>
      <c r="BM8" s="216"/>
      <c r="BN8" s="216"/>
      <c r="BO8" s="216"/>
      <c r="BP8" s="216"/>
      <c r="BQ8" s="216"/>
      <c r="BR8" s="216"/>
      <c r="BS8" s="216"/>
      <c r="BT8" s="216"/>
      <c r="BU8" s="216"/>
    </row>
    <row r="9" spans="1:73" s="215" customFormat="1" ht="18.75" customHeight="1">
      <c r="A9" s="345"/>
      <c r="B9" s="333"/>
      <c r="C9" s="333"/>
      <c r="D9" s="372"/>
      <c r="E9" s="370"/>
      <c r="F9" s="333"/>
      <c r="G9" s="333"/>
      <c r="H9" s="333"/>
      <c r="I9" s="341"/>
      <c r="J9" s="337"/>
      <c r="K9" s="339"/>
      <c r="L9" s="333"/>
      <c r="M9" s="337"/>
      <c r="N9" s="337"/>
      <c r="O9" s="339"/>
      <c r="P9" s="349"/>
      <c r="Q9" s="365"/>
      <c r="R9" s="363"/>
      <c r="S9" s="363"/>
      <c r="T9" s="363"/>
      <c r="U9" s="186"/>
      <c r="V9" s="217"/>
      <c r="W9" s="217"/>
      <c r="X9" s="217"/>
      <c r="Y9" s="218">
        <v>46113</v>
      </c>
      <c r="Z9" s="219">
        <f>EDATE(Y9,1)</f>
        <v>46143</v>
      </c>
      <c r="AA9" s="219">
        <f t="shared" ref="AA9:AJ9" si="5">EDATE(Z9,1)</f>
        <v>46174</v>
      </c>
      <c r="AB9" s="219">
        <f t="shared" si="5"/>
        <v>46204</v>
      </c>
      <c r="AC9" s="219">
        <f t="shared" si="5"/>
        <v>46235</v>
      </c>
      <c r="AD9" s="219">
        <f t="shared" si="5"/>
        <v>46266</v>
      </c>
      <c r="AE9" s="219">
        <f t="shared" si="5"/>
        <v>46296</v>
      </c>
      <c r="AF9" s="219">
        <f t="shared" si="5"/>
        <v>46327</v>
      </c>
      <c r="AG9" s="219">
        <f t="shared" si="5"/>
        <v>46357</v>
      </c>
      <c r="AH9" s="219">
        <f t="shared" si="5"/>
        <v>46388</v>
      </c>
      <c r="AI9" s="219">
        <f t="shared" si="5"/>
        <v>46419</v>
      </c>
      <c r="AJ9" s="219">
        <f t="shared" si="5"/>
        <v>46447</v>
      </c>
      <c r="AK9" s="220" t="s">
        <v>125</v>
      </c>
      <c r="AL9" s="219"/>
      <c r="BC9" s="216"/>
      <c r="BD9" s="216"/>
      <c r="BE9" s="216"/>
      <c r="BF9" s="216"/>
      <c r="BG9" s="216"/>
      <c r="BH9" s="216"/>
      <c r="BI9" s="216"/>
      <c r="BJ9" s="216"/>
      <c r="BK9" s="216"/>
      <c r="BL9" s="216"/>
      <c r="BM9" s="216"/>
      <c r="BN9" s="216"/>
      <c r="BO9" s="216"/>
      <c r="BP9" s="216"/>
      <c r="BQ9" s="216"/>
      <c r="BR9" s="216"/>
      <c r="BS9" s="216"/>
      <c r="BT9" s="216"/>
      <c r="BU9" s="216"/>
    </row>
    <row r="10" spans="1:73" s="215" customFormat="1" ht="38.5" customHeight="1">
      <c r="A10" s="345"/>
      <c r="B10" s="333"/>
      <c r="C10" s="333"/>
      <c r="D10" s="372"/>
      <c r="E10" s="370"/>
      <c r="F10" s="333"/>
      <c r="G10" s="333"/>
      <c r="H10" s="333"/>
      <c r="I10" s="341"/>
      <c r="J10" s="337"/>
      <c r="K10" s="339"/>
      <c r="L10" s="333"/>
      <c r="M10" s="337"/>
      <c r="N10" s="337"/>
      <c r="O10" s="339"/>
      <c r="P10" s="349"/>
      <c r="Q10" s="365"/>
      <c r="R10" s="221" t="s">
        <v>2418</v>
      </c>
      <c r="S10" s="221" t="s">
        <v>2419</v>
      </c>
      <c r="T10" s="221" t="s">
        <v>2420</v>
      </c>
      <c r="U10" s="222" t="s">
        <v>49</v>
      </c>
      <c r="V10" s="222" t="s">
        <v>50</v>
      </c>
      <c r="W10" s="222" t="s">
        <v>51</v>
      </c>
      <c r="X10" s="222"/>
      <c r="Y10" s="223">
        <v>4</v>
      </c>
      <c r="Z10" s="223">
        <v>5</v>
      </c>
      <c r="AA10" s="223">
        <v>6</v>
      </c>
      <c r="AB10" s="223">
        <v>7</v>
      </c>
      <c r="AC10" s="223">
        <v>8</v>
      </c>
      <c r="AD10" s="223">
        <v>9</v>
      </c>
      <c r="AE10" s="223">
        <v>10</v>
      </c>
      <c r="AF10" s="223">
        <v>11</v>
      </c>
      <c r="AG10" s="223">
        <v>12</v>
      </c>
      <c r="AH10" s="223">
        <v>1</v>
      </c>
      <c r="AI10" s="223">
        <v>2</v>
      </c>
      <c r="AJ10" s="223">
        <v>3</v>
      </c>
      <c r="AK10" s="224" t="s">
        <v>124</v>
      </c>
      <c r="AL10" s="225" t="s">
        <v>123</v>
      </c>
      <c r="AN10" s="215">
        <v>4</v>
      </c>
      <c r="AO10" s="215">
        <v>5</v>
      </c>
      <c r="AP10" s="215">
        <v>6</v>
      </c>
      <c r="AQ10" s="215">
        <v>7</v>
      </c>
      <c r="AR10" s="215">
        <v>8</v>
      </c>
      <c r="AS10" s="215">
        <v>9</v>
      </c>
      <c r="AT10" s="215">
        <v>10</v>
      </c>
      <c r="AU10" s="215">
        <v>11</v>
      </c>
      <c r="AV10" s="215">
        <v>12</v>
      </c>
      <c r="AW10" s="215">
        <v>1</v>
      </c>
      <c r="AX10" s="215">
        <v>2</v>
      </c>
      <c r="AY10" s="215">
        <v>3</v>
      </c>
      <c r="AZ10" s="226" t="s">
        <v>122</v>
      </c>
      <c r="BA10" s="227" t="s">
        <v>2421</v>
      </c>
      <c r="BB10" s="215" t="s">
        <v>2422</v>
      </c>
      <c r="BC10" s="216"/>
      <c r="BD10" s="216"/>
      <c r="BE10" s="216"/>
      <c r="BF10" s="216"/>
      <c r="BG10" s="216"/>
      <c r="BH10" s="216"/>
      <c r="BI10" s="216"/>
      <c r="BJ10" s="216"/>
      <c r="BK10" s="216"/>
      <c r="BL10" s="216"/>
      <c r="BM10" s="216"/>
      <c r="BN10" s="216"/>
      <c r="BO10" s="216"/>
      <c r="BP10" s="216"/>
      <c r="BQ10" s="216"/>
      <c r="BR10" s="216"/>
      <c r="BS10" s="216"/>
      <c r="BT10" s="216"/>
      <c r="BU10" s="216"/>
    </row>
    <row r="11" spans="1:73" s="234" customFormat="1" ht="24" customHeight="1">
      <c r="A11" s="228">
        <v>1</v>
      </c>
      <c r="B11" s="107"/>
      <c r="C11" s="108"/>
      <c r="D11" s="273" t="str">
        <f t="shared" ref="D11:D12" si="6">IF(E11="○","常",IF(B11="","","非"))</f>
        <v/>
      </c>
      <c r="E11" s="129"/>
      <c r="F11" s="110"/>
      <c r="G11" s="111"/>
      <c r="H11" s="112"/>
      <c r="I11" s="113"/>
      <c r="J11" s="114"/>
      <c r="K11" s="115"/>
      <c r="L11" s="115"/>
      <c r="M11" s="115"/>
      <c r="N11" s="116"/>
      <c r="O11" s="118"/>
      <c r="P11" s="118"/>
      <c r="Q11" s="229" t="str">
        <f t="shared" ref="Q11:Q12" si="7">IF(Y11="","","○")</f>
        <v/>
      </c>
      <c r="R11" s="230" t="str">
        <f>IF(B11="","",
   IF(Q11="",
      IF(OR(
            C11="",E11="",F11="",I11="",L11="",
            AND(B11="要件緩和対象",K11=""),
            AND(ISNUMBER(SEARCH("みなし保育士",B11)),J11="")
         ),
         "NG","OK"
      ),
      IF(OR(
            C11="",E11="",F11="",I11="",L11="",P11="",
            AND(B11="要件緩和対象",K11=""),
            AND(ISNUMBER(SEARCH("みなし保育士",B11)),J11="")
         ),
         "NG","OK"
      )
   )
)</f>
        <v/>
      </c>
      <c r="S11" s="221" t="str">
        <f>IF(B11="","",
IF(B11="保育士",
    IF(AND(C11="正",E11="○",I11="有"),"OK","NG"),
IF(B11="準保育士",
    IF(AND(C11="パート",E11="○",I11="有"),"OK","NG"),
IF(B11="短時間保育士",
    IF(AND(C11="パート",I11="有",OR(E11="○",E11="×")),"OK","NG"),
IF(OR(B11="要件緩和対象",ISNUMBER(SEARCH("みなし保育士",B11))),
    IF(I11="無","OK","NG"),
"OK")))))</f>
        <v/>
      </c>
      <c r="T11" s="221" t="str">
        <f>IF(B11="","",
 IF(AND(
  ISNUMBER(L11),L11&gt;DATE(1900,1,1),L11&lt;DATE(2100,12,31),
  OR(M11="",AND(ISNUMBER(M11),M11&gt;DATE(1900,1,1),M11&lt;DATE(2100,12,31)))
 ),"OK","NG"))</f>
        <v/>
      </c>
      <c r="U11" s="222" t="str">
        <f>IF(I11="有",IF(OR(B11="園長",B11="施設長",B11="管理者",B11="主任保育士",B11="保育士",B11="家庭的保育者"),1,IF(OR(B11="準保育士",B11="短時間保育士"),2,0)),IF(I11="無",IF(OR(B11="要件緩和対象",B11="保健師（みなし保育士）",B11="看護師（みなし保育士）",B11="准看護師（みなし保育士）"),3,""),""))</f>
        <v/>
      </c>
      <c r="V11" s="222" t="str">
        <f>IF(AND(C11="正",D11="常"),1,IF(AND(C11="パート",D11="常"),2,""))</f>
        <v/>
      </c>
      <c r="W11" s="222" t="str">
        <f>IF(AND(U11=1,V11=1),1,IF(AND(U11=2,V11=2),2,IF(AND(U11=3,V11=1),3,IF(AND(U11=3,V11=2),3,IF(AND(B11="主任保育士",V11=2),2,"")))))</f>
        <v/>
      </c>
      <c r="X11" s="222" t="str">
        <f>IF(AND(V11=2,O11="派遣",OR(B11="準保育士",B11="短時間保育士",B11="要件緩和対象",B11="保健師（みなし保育士）",B11="看護師（みなし保育士）",B11="准看護師（みなし保育士）")),4,IF(V11=1,"",""))</f>
        <v/>
      </c>
      <c r="Y11" s="117" t="str">
        <f t="shared" ref="Y11:AJ11" si="8">IF($X11="",IF($L11="","",IF(Y$9&gt;=$L11,IF($M11="",$W11,IF(Y$9&gt;$M11,"",$W11)),"")),$X11)</f>
        <v/>
      </c>
      <c r="Z11" s="231" t="str">
        <f t="shared" si="8"/>
        <v/>
      </c>
      <c r="AA11" s="231" t="str">
        <f t="shared" si="8"/>
        <v/>
      </c>
      <c r="AB11" s="231" t="str">
        <f t="shared" si="8"/>
        <v/>
      </c>
      <c r="AC11" s="231" t="str">
        <f t="shared" si="8"/>
        <v/>
      </c>
      <c r="AD11" s="231" t="str">
        <f t="shared" si="8"/>
        <v/>
      </c>
      <c r="AE11" s="231" t="str">
        <f t="shared" si="8"/>
        <v/>
      </c>
      <c r="AF11" s="231" t="str">
        <f t="shared" si="8"/>
        <v/>
      </c>
      <c r="AG11" s="231" t="str">
        <f t="shared" si="8"/>
        <v/>
      </c>
      <c r="AH11" s="231" t="str">
        <f t="shared" si="8"/>
        <v/>
      </c>
      <c r="AI11" s="231" t="str">
        <f t="shared" si="8"/>
        <v/>
      </c>
      <c r="AJ11" s="231" t="str">
        <f t="shared" si="8"/>
        <v/>
      </c>
      <c r="AK11" s="232">
        <f t="shared" ref="AK11:AK12" si="9">COUNT(Y11:AJ11)</f>
        <v>0</v>
      </c>
      <c r="AL11" s="233">
        <f>IF(AND(I11="有",O11=""),COUNT(Y11:AJ11),0)</f>
        <v>0</v>
      </c>
      <c r="AM11" s="234" t="str">
        <f>IF(Q11="","",F11)</f>
        <v/>
      </c>
      <c r="AN11" s="234" t="str">
        <f t="shared" ref="AN11:AN12" si="10">IF(Y11="","","○")</f>
        <v/>
      </c>
      <c r="AO11" s="234" t="str">
        <f t="shared" ref="AO11:AO12" si="11">IF(Z11="","","○")</f>
        <v/>
      </c>
      <c r="AP11" s="234" t="str">
        <f t="shared" ref="AP11:AP12" si="12">IF(AA11="","","○")</f>
        <v/>
      </c>
      <c r="AQ11" s="234" t="str">
        <f t="shared" ref="AQ11:AQ12" si="13">IF(AB11="","","○")</f>
        <v/>
      </c>
      <c r="AR11" s="234" t="str">
        <f t="shared" ref="AR11:AR12" si="14">IF(AC11="","","○")</f>
        <v/>
      </c>
      <c r="AS11" s="234" t="str">
        <f t="shared" ref="AS11:AS12" si="15">IF(AD11="","","○")</f>
        <v/>
      </c>
      <c r="AT11" s="234" t="str">
        <f t="shared" ref="AT11:AT12" si="16">IF(AE11="","","○")</f>
        <v/>
      </c>
      <c r="AU11" s="234" t="str">
        <f t="shared" ref="AU11:AU12" si="17">IF(AF11="","","○")</f>
        <v/>
      </c>
      <c r="AV11" s="234" t="str">
        <f t="shared" ref="AV11:AV12" si="18">IF(AG11="","","○")</f>
        <v/>
      </c>
      <c r="AW11" s="234" t="str">
        <f t="shared" ref="AW11:AW12" si="19">IF(AH11="","","○")</f>
        <v/>
      </c>
      <c r="AX11" s="234" t="str">
        <f t="shared" ref="AX11:AX12" si="20">IF(AI11="","","○")</f>
        <v/>
      </c>
      <c r="AY11" s="234" t="str">
        <f t="shared" ref="AY11:AY12" si="21">IF(AJ11="","","○")</f>
        <v/>
      </c>
      <c r="AZ11" s="234">
        <f>COUNTIF(AN11:AY11,"○")</f>
        <v>0</v>
      </c>
      <c r="BA11" s="234">
        <f>COUNTIF($Y11:$AJ11,"1")+COUNTIF($Y11:$AJ11,"2")</f>
        <v>0</v>
      </c>
      <c r="BB11" s="234">
        <f>COUNTIF($Y11:$AJ11,"3")+COUNTIF($Y11:$AJ11,"4")</f>
        <v>0</v>
      </c>
      <c r="BC11" s="235"/>
      <c r="BD11" s="235"/>
      <c r="BE11" s="235"/>
      <c r="BF11" s="235"/>
      <c r="BG11" s="235"/>
      <c r="BH11" s="235"/>
      <c r="BI11" s="235"/>
      <c r="BJ11" s="235"/>
      <c r="BK11" s="235"/>
      <c r="BL11" s="235"/>
      <c r="BM11" s="235"/>
      <c r="BN11" s="235"/>
      <c r="BO11" s="235"/>
      <c r="BP11" s="235"/>
      <c r="BQ11" s="235"/>
      <c r="BR11" s="235"/>
      <c r="BS11" s="235"/>
      <c r="BT11" s="235"/>
      <c r="BU11" s="235"/>
    </row>
    <row r="12" spans="1:73" s="234" customFormat="1" ht="23.15" customHeight="1">
      <c r="A12" s="228">
        <v>2</v>
      </c>
      <c r="B12" s="107"/>
      <c r="C12" s="108"/>
      <c r="D12" s="273" t="str">
        <f t="shared" si="6"/>
        <v/>
      </c>
      <c r="E12" s="129"/>
      <c r="F12" s="110"/>
      <c r="G12" s="111"/>
      <c r="H12" s="112"/>
      <c r="I12" s="113"/>
      <c r="J12" s="114"/>
      <c r="K12" s="115"/>
      <c r="L12" s="115"/>
      <c r="M12" s="115"/>
      <c r="N12" s="116"/>
      <c r="O12" s="118"/>
      <c r="P12" s="118"/>
      <c r="Q12" s="229" t="str">
        <f t="shared" si="7"/>
        <v/>
      </c>
      <c r="R12" s="230" t="str">
        <f>IF(B12="","",
   IF(Q12="",
      IF(OR(
            C12="",E12="",F12="",I12="",L12="",
            AND(B12="要件緩和対象",K12=""),
            AND(ISNUMBER(SEARCH("みなし保育士",B12)),J12="")
         ),
         "NG","OK"
      ),
      IF(OR(
            C12="",E12="",F12="",I12="",L12="",P12="",
            AND(B12="要件緩和対象",K12=""),
            AND(ISNUMBER(SEARCH("みなし保育士",B12)),J12="")
         ),
         "NG","OK"
      )
   )
)</f>
        <v/>
      </c>
      <c r="S12" s="221" t="str">
        <f>IF(B12="","",
IF(B12="保育士",
    IF(AND(C12="正",E12="○",I12="有"),"OK","NG"),
IF(B12="準保育士",
    IF(AND(C12="パート",E12="○",I12="有"),"OK","NG"),
IF(B12="短時間保育士",
    IF(AND(C12="パート",I12="有",OR(E12="○",E12="×")),"OK","NG"),
IF(OR(B12="要件緩和対象",ISNUMBER(SEARCH("みなし保育士",B12))),
    IF(I12="無","OK","NG"),
"OK")))))</f>
        <v/>
      </c>
      <c r="T12" s="221" t="str">
        <f t="shared" ref="T12:T75" si="22">IF(B12="","",
 IF(AND(
  ISNUMBER(L12),L12&gt;DATE(1900,1,1),L12&lt;DATE(2100,12,31),
  OR(M12="",AND(ISNUMBER(M12),M12&gt;DATE(1900,1,1),M12&lt;DATE(2100,12,31)))
 ),"OK","NG"))</f>
        <v/>
      </c>
      <c r="U12" s="222" t="str">
        <f>IF(I12="有",IF(OR(B12="園長",B12="施設長",B12="管理者",B12="主任保育士",B12="保育士",B12="家庭的保育者"),1,IF(OR(B12="準保育士",B12="短時間保育士"),2,0)),IF(I12="無",IF(OR(B12="要件緩和対象",B12="保健師（みなし保育士）",B12="看護師（みなし保育士）",B12="准看護師（みなし保育士）"),3,""),""))</f>
        <v/>
      </c>
      <c r="V12" s="222" t="str">
        <f>IF(AND(C12="正",D12="常"),1,IF(AND(C12="パート",D12="常"),2,""))</f>
        <v/>
      </c>
      <c r="W12" s="222" t="str">
        <f>IF(AND(U12=1,V12=1),1,IF(AND(U12=2,V12=2),2,IF(AND(U12=3,V12=1),3,IF(AND(U12=3,V12=2),3,IF(AND(B12="主任保育士",V12=2),2,"")))))</f>
        <v/>
      </c>
      <c r="X12" s="222" t="str">
        <f>IF(AND(V12=2,O12="派遣",OR(B12="準保育士",B12="短時間保育士",B12="要件緩和対象",B12="保健師（みなし保育士）",B12="看護師（みなし保育士）",B12="准看護師（みなし保育士）")),4,IF(V12=1,"",""))</f>
        <v/>
      </c>
      <c r="Y12" s="117" t="str">
        <f t="shared" ref="Y12:AJ21" si="23">IF($X12="",IF($L12="","",IF(Y$9&gt;=$L12,IF($M12="",$W12,IF(Y$9&gt;$M12,"",$W12)),"")),IF(AND(Y$9&gt;=$L12,OR($M12&gt;=Y$9,$M12="")),$X12,""))</f>
        <v/>
      </c>
      <c r="Z12" s="231" t="str">
        <f t="shared" si="23"/>
        <v/>
      </c>
      <c r="AA12" s="231" t="str">
        <f t="shared" si="23"/>
        <v/>
      </c>
      <c r="AB12" s="231" t="str">
        <f t="shared" si="23"/>
        <v/>
      </c>
      <c r="AC12" s="231" t="str">
        <f t="shared" si="23"/>
        <v/>
      </c>
      <c r="AD12" s="231" t="str">
        <f t="shared" si="23"/>
        <v/>
      </c>
      <c r="AE12" s="231" t="str">
        <f t="shared" si="23"/>
        <v/>
      </c>
      <c r="AF12" s="231" t="str">
        <f t="shared" si="23"/>
        <v/>
      </c>
      <c r="AG12" s="231" t="str">
        <f t="shared" si="23"/>
        <v/>
      </c>
      <c r="AH12" s="231" t="str">
        <f t="shared" si="23"/>
        <v/>
      </c>
      <c r="AI12" s="231" t="str">
        <f t="shared" si="23"/>
        <v/>
      </c>
      <c r="AJ12" s="231" t="str">
        <f t="shared" si="23"/>
        <v/>
      </c>
      <c r="AK12" s="232">
        <f t="shared" si="9"/>
        <v>0</v>
      </c>
      <c r="AL12" s="233">
        <f>IF(AND(I12="有",O12=""),COUNT(Y12:AJ12),0)</f>
        <v>0</v>
      </c>
      <c r="AM12" s="234" t="str">
        <f>IF(Q12="","",F12)</f>
        <v/>
      </c>
      <c r="AN12" s="234" t="str">
        <f t="shared" si="10"/>
        <v/>
      </c>
      <c r="AO12" s="234" t="str">
        <f t="shared" si="11"/>
        <v/>
      </c>
      <c r="AP12" s="234" t="str">
        <f t="shared" si="12"/>
        <v/>
      </c>
      <c r="AQ12" s="234" t="str">
        <f t="shared" si="13"/>
        <v/>
      </c>
      <c r="AR12" s="234" t="str">
        <f t="shared" si="14"/>
        <v/>
      </c>
      <c r="AS12" s="234" t="str">
        <f t="shared" si="15"/>
        <v/>
      </c>
      <c r="AT12" s="234" t="str">
        <f t="shared" si="16"/>
        <v/>
      </c>
      <c r="AU12" s="234" t="str">
        <f t="shared" si="17"/>
        <v/>
      </c>
      <c r="AV12" s="234" t="str">
        <f t="shared" si="18"/>
        <v/>
      </c>
      <c r="AW12" s="234" t="str">
        <f t="shared" si="19"/>
        <v/>
      </c>
      <c r="AX12" s="234" t="str">
        <f t="shared" si="20"/>
        <v/>
      </c>
      <c r="AY12" s="234" t="str">
        <f t="shared" si="21"/>
        <v/>
      </c>
      <c r="AZ12" s="234">
        <f t="shared" ref="AZ12" si="24">COUNTIF(AN12:AY12,"○")</f>
        <v>0</v>
      </c>
      <c r="BA12" s="234">
        <f t="shared" ref="BA12:BA75" si="25">COUNTIF($Y12:$AJ12,"1")+COUNTIF($Y12:$AJ12,"2")</f>
        <v>0</v>
      </c>
      <c r="BB12" s="234">
        <f t="shared" ref="BB12:BB75" si="26">COUNTIF($Y12:$AJ12,"3")+COUNTIF($Y12:$AJ12,"4")</f>
        <v>0</v>
      </c>
      <c r="BC12" s="235"/>
      <c r="BD12" s="235"/>
      <c r="BE12" s="235"/>
      <c r="BF12" s="235"/>
      <c r="BG12" s="235"/>
      <c r="BH12" s="235"/>
      <c r="BI12" s="235"/>
      <c r="BJ12" s="235"/>
      <c r="BK12" s="235"/>
      <c r="BL12" s="235"/>
      <c r="BM12" s="235"/>
      <c r="BN12" s="235"/>
      <c r="BO12" s="235"/>
      <c r="BP12" s="235"/>
      <c r="BQ12" s="235"/>
      <c r="BR12" s="235"/>
      <c r="BS12" s="235"/>
      <c r="BT12" s="235"/>
      <c r="BU12" s="235"/>
    </row>
    <row r="13" spans="1:73" s="234" customFormat="1" ht="23.15" customHeight="1">
      <c r="A13" s="228">
        <v>3</v>
      </c>
      <c r="B13" s="107"/>
      <c r="C13" s="108"/>
      <c r="D13" s="273" t="str">
        <f t="shared" ref="D13:D76" si="27">IF(E13="○","常",IF(B13="","","非"))</f>
        <v/>
      </c>
      <c r="E13" s="129"/>
      <c r="F13" s="110"/>
      <c r="G13" s="111"/>
      <c r="H13" s="112"/>
      <c r="I13" s="113"/>
      <c r="J13" s="114"/>
      <c r="K13" s="115"/>
      <c r="L13" s="115"/>
      <c r="M13" s="115"/>
      <c r="N13" s="116"/>
      <c r="O13" s="118"/>
      <c r="P13" s="118"/>
      <c r="Q13" s="229" t="str">
        <f t="shared" ref="Q13:Q76" si="28">IF(Y13="","","○")</f>
        <v/>
      </c>
      <c r="R13" s="230" t="str">
        <f t="shared" ref="R13:R76" si="29">IF(B13="","",
   IF(Q13="",
      IF(OR(
            C13="",E13="",F13="",I13="",L13="",
            AND(B13="要件緩和対象",K13=""),
            AND(ISNUMBER(SEARCH("みなし保育士",B13)),J13="")
         ),
         "NG","OK"
      ),
      IF(OR(
            C13="",E13="",F13="",I13="",L13="",P13="",
            AND(B13="要件緩和対象",K13=""),
            AND(ISNUMBER(SEARCH("みなし保育士",B13)),J13="")
         ),
         "NG","OK"
      )
   )
)</f>
        <v/>
      </c>
      <c r="S13" s="221" t="str">
        <f t="shared" ref="S13:S76" si="30">IF(B13="","",
IF(B13="保育士",
    IF(AND(C13="正",E13="○",I13="有"),"OK","NG"),
IF(B13="準保育士",
    IF(AND(C13="パート",E13="○",I13="有"),"OK","NG"),
IF(B13="短時間保育士",
    IF(AND(C13="パート",I13="有",OR(E13="○",E13="×")),"OK","NG"),
IF(OR(B13="要件緩和対象",ISNUMBER(SEARCH("みなし保育士",B13))),
    IF(I13="無","OK","NG"),
"OK")))))</f>
        <v/>
      </c>
      <c r="T13" s="221" t="str">
        <f t="shared" si="22"/>
        <v/>
      </c>
      <c r="U13" s="222" t="str">
        <f t="shared" ref="U13:U76" si="31">IF(I13="有",IF(OR(B13="園長",B13="施設長",B13="管理者",B13="主任保育士",B13="保育士",B13="家庭的保育者"),1,IF(OR(B13="準保育士",B13="短時間保育士"),2,0)),IF(I13="無",IF(OR(B13="要件緩和対象",B13="保健師（みなし保育士）",B13="看護師（みなし保育士）",B13="准看護師（みなし保育士）"),3,""),""))</f>
        <v/>
      </c>
      <c r="V13" s="222" t="str">
        <f t="shared" ref="V13:V76" si="32">IF(AND(C13="正",D13="常"),1,IF(AND(C13="パート",D13="常"),2,""))</f>
        <v/>
      </c>
      <c r="W13" s="222" t="str">
        <f t="shared" ref="W13:W76" si="33">IF(AND(U13=1,V13=1),1,IF(AND(U13=2,V13=2),2,IF(AND(U13=3,V13=1),3,IF(AND(U13=3,V13=2),3,IF(AND(B13="主任保育士",V13=2),2,"")))))</f>
        <v/>
      </c>
      <c r="X13" s="222" t="str">
        <f t="shared" ref="X13:X76" si="34">IF(AND(V13=2,O13="派遣",OR(B13="準保育士",B13="短時間保育士",B13="要件緩和対象",B13="保健師（みなし保育士）",B13="看護師（みなし保育士）",B13="准看護師（みなし保育士）")),4,IF(V13=1,"",""))</f>
        <v/>
      </c>
      <c r="Y13" s="117" t="str">
        <f t="shared" si="23"/>
        <v/>
      </c>
      <c r="Z13" s="231" t="str">
        <f t="shared" si="23"/>
        <v/>
      </c>
      <c r="AA13" s="231" t="str">
        <f t="shared" si="23"/>
        <v/>
      </c>
      <c r="AB13" s="231" t="str">
        <f t="shared" si="23"/>
        <v/>
      </c>
      <c r="AC13" s="231" t="str">
        <f t="shared" si="23"/>
        <v/>
      </c>
      <c r="AD13" s="231" t="str">
        <f t="shared" si="23"/>
        <v/>
      </c>
      <c r="AE13" s="231" t="str">
        <f t="shared" si="23"/>
        <v/>
      </c>
      <c r="AF13" s="231" t="str">
        <f t="shared" si="23"/>
        <v/>
      </c>
      <c r="AG13" s="231" t="str">
        <f t="shared" si="23"/>
        <v/>
      </c>
      <c r="AH13" s="231" t="str">
        <f t="shared" si="23"/>
        <v/>
      </c>
      <c r="AI13" s="231" t="str">
        <f t="shared" si="23"/>
        <v/>
      </c>
      <c r="AJ13" s="231" t="str">
        <f t="shared" si="23"/>
        <v/>
      </c>
      <c r="AK13" s="232">
        <f t="shared" ref="AK13:AK76" si="35">COUNT(Y13:AJ13)</f>
        <v>0</v>
      </c>
      <c r="AL13" s="233">
        <f t="shared" ref="AL13:AL76" si="36">IF(AND(I13="有",O13=""),COUNT(Y13:AJ13),0)</f>
        <v>0</v>
      </c>
      <c r="AM13" s="234" t="str">
        <f t="shared" ref="AM13:AM76" si="37">IF(Q13="","",F13)</f>
        <v/>
      </c>
      <c r="AN13" s="234" t="str">
        <f t="shared" ref="AN13:AN76" si="38">IF(Y13="","","○")</f>
        <v/>
      </c>
      <c r="AO13" s="234" t="str">
        <f t="shared" ref="AO13:AO76" si="39">IF(Z13="","","○")</f>
        <v/>
      </c>
      <c r="AP13" s="234" t="str">
        <f t="shared" ref="AP13:AP76" si="40">IF(AA13="","","○")</f>
        <v/>
      </c>
      <c r="AQ13" s="234" t="str">
        <f t="shared" ref="AQ13:AQ76" si="41">IF(AB13="","","○")</f>
        <v/>
      </c>
      <c r="AR13" s="234" t="str">
        <f t="shared" ref="AR13:AR76" si="42">IF(AC13="","","○")</f>
        <v/>
      </c>
      <c r="AS13" s="234" t="str">
        <f t="shared" ref="AS13:AS76" si="43">IF(AD13="","","○")</f>
        <v/>
      </c>
      <c r="AT13" s="234" t="str">
        <f t="shared" ref="AT13:AT76" si="44">IF(AE13="","","○")</f>
        <v/>
      </c>
      <c r="AU13" s="234" t="str">
        <f t="shared" ref="AU13:AU76" si="45">IF(AF13="","","○")</f>
        <v/>
      </c>
      <c r="AV13" s="234" t="str">
        <f t="shared" ref="AV13:AV76" si="46">IF(AG13="","","○")</f>
        <v/>
      </c>
      <c r="AW13" s="234" t="str">
        <f t="shared" ref="AW13:AW76" si="47">IF(AH13="","","○")</f>
        <v/>
      </c>
      <c r="AX13" s="234" t="str">
        <f t="shared" ref="AX13:AX76" si="48">IF(AI13="","","○")</f>
        <v/>
      </c>
      <c r="AY13" s="234" t="str">
        <f t="shared" ref="AY13:AY76" si="49">IF(AJ13="","","○")</f>
        <v/>
      </c>
      <c r="AZ13" s="234">
        <f t="shared" ref="AZ13:AZ76" si="50">COUNTIF(AN13:AY13,"○")</f>
        <v>0</v>
      </c>
      <c r="BA13" s="234">
        <f t="shared" si="25"/>
        <v>0</v>
      </c>
      <c r="BB13" s="234">
        <f t="shared" si="26"/>
        <v>0</v>
      </c>
      <c r="BC13" s="235"/>
      <c r="BD13" s="235"/>
      <c r="BE13" s="235"/>
      <c r="BF13" s="235"/>
      <c r="BG13" s="235"/>
      <c r="BH13" s="235"/>
      <c r="BI13" s="235"/>
      <c r="BJ13" s="235"/>
      <c r="BK13" s="235"/>
      <c r="BL13" s="235"/>
      <c r="BM13" s="235"/>
      <c r="BN13" s="235"/>
      <c r="BO13" s="235"/>
      <c r="BP13" s="235"/>
      <c r="BQ13" s="235"/>
      <c r="BR13" s="235"/>
      <c r="BS13" s="235"/>
      <c r="BT13" s="235"/>
      <c r="BU13" s="235"/>
    </row>
    <row r="14" spans="1:73" s="234" customFormat="1" ht="20" customHeight="1">
      <c r="A14" s="228">
        <v>4</v>
      </c>
      <c r="B14" s="107"/>
      <c r="C14" s="108"/>
      <c r="D14" s="273" t="str">
        <f t="shared" si="27"/>
        <v/>
      </c>
      <c r="E14" s="129"/>
      <c r="F14" s="110"/>
      <c r="G14" s="111"/>
      <c r="H14" s="112"/>
      <c r="I14" s="113"/>
      <c r="J14" s="114"/>
      <c r="K14" s="115"/>
      <c r="L14" s="115"/>
      <c r="M14" s="115"/>
      <c r="N14" s="116"/>
      <c r="O14" s="118"/>
      <c r="P14" s="118"/>
      <c r="Q14" s="229" t="str">
        <f t="shared" si="28"/>
        <v/>
      </c>
      <c r="R14" s="230" t="str">
        <f t="shared" si="29"/>
        <v/>
      </c>
      <c r="S14" s="221" t="str">
        <f t="shared" si="30"/>
        <v/>
      </c>
      <c r="T14" s="221" t="str">
        <f t="shared" si="22"/>
        <v/>
      </c>
      <c r="U14" s="222" t="str">
        <f t="shared" si="31"/>
        <v/>
      </c>
      <c r="V14" s="222" t="str">
        <f t="shared" si="32"/>
        <v/>
      </c>
      <c r="W14" s="222" t="str">
        <f t="shared" si="33"/>
        <v/>
      </c>
      <c r="X14" s="222" t="str">
        <f t="shared" si="34"/>
        <v/>
      </c>
      <c r="Y14" s="117" t="str">
        <f t="shared" si="23"/>
        <v/>
      </c>
      <c r="Z14" s="231" t="str">
        <f t="shared" si="23"/>
        <v/>
      </c>
      <c r="AA14" s="231" t="str">
        <f t="shared" si="23"/>
        <v/>
      </c>
      <c r="AB14" s="231" t="str">
        <f t="shared" si="23"/>
        <v/>
      </c>
      <c r="AC14" s="231" t="str">
        <f t="shared" si="23"/>
        <v/>
      </c>
      <c r="AD14" s="231" t="str">
        <f t="shared" si="23"/>
        <v/>
      </c>
      <c r="AE14" s="231" t="str">
        <f t="shared" si="23"/>
        <v/>
      </c>
      <c r="AF14" s="231" t="str">
        <f t="shared" si="23"/>
        <v/>
      </c>
      <c r="AG14" s="231" t="str">
        <f t="shared" si="23"/>
        <v/>
      </c>
      <c r="AH14" s="231" t="str">
        <f t="shared" si="23"/>
        <v/>
      </c>
      <c r="AI14" s="231" t="str">
        <f t="shared" si="23"/>
        <v/>
      </c>
      <c r="AJ14" s="231" t="str">
        <f t="shared" si="23"/>
        <v/>
      </c>
      <c r="AK14" s="232">
        <f t="shared" si="35"/>
        <v>0</v>
      </c>
      <c r="AL14" s="233">
        <f t="shared" si="36"/>
        <v>0</v>
      </c>
      <c r="AM14" s="234" t="str">
        <f t="shared" si="37"/>
        <v/>
      </c>
      <c r="AN14" s="234" t="str">
        <f t="shared" si="38"/>
        <v/>
      </c>
      <c r="AO14" s="234" t="str">
        <f t="shared" si="39"/>
        <v/>
      </c>
      <c r="AP14" s="234" t="str">
        <f t="shared" si="40"/>
        <v/>
      </c>
      <c r="AQ14" s="234" t="str">
        <f t="shared" si="41"/>
        <v/>
      </c>
      <c r="AR14" s="234" t="str">
        <f t="shared" si="42"/>
        <v/>
      </c>
      <c r="AS14" s="234" t="str">
        <f t="shared" si="43"/>
        <v/>
      </c>
      <c r="AT14" s="234" t="str">
        <f t="shared" si="44"/>
        <v/>
      </c>
      <c r="AU14" s="234" t="str">
        <f t="shared" si="45"/>
        <v/>
      </c>
      <c r="AV14" s="234" t="str">
        <f t="shared" si="46"/>
        <v/>
      </c>
      <c r="AW14" s="234" t="str">
        <f t="shared" si="47"/>
        <v/>
      </c>
      <c r="AX14" s="234" t="str">
        <f t="shared" si="48"/>
        <v/>
      </c>
      <c r="AY14" s="234" t="str">
        <f t="shared" si="49"/>
        <v/>
      </c>
      <c r="AZ14" s="234">
        <f t="shared" si="50"/>
        <v>0</v>
      </c>
      <c r="BA14" s="234">
        <f t="shared" si="25"/>
        <v>0</v>
      </c>
      <c r="BB14" s="234">
        <f t="shared" si="26"/>
        <v>0</v>
      </c>
      <c r="BC14" s="235"/>
      <c r="BD14" s="235"/>
      <c r="BE14" s="235"/>
      <c r="BF14" s="235"/>
      <c r="BG14" s="235"/>
      <c r="BH14" s="235"/>
      <c r="BI14" s="235"/>
      <c r="BJ14" s="235"/>
      <c r="BK14" s="235"/>
      <c r="BL14" s="235"/>
      <c r="BM14" s="235"/>
      <c r="BN14" s="235"/>
      <c r="BO14" s="235"/>
      <c r="BP14" s="235"/>
      <c r="BQ14" s="235"/>
      <c r="BR14" s="235"/>
      <c r="BS14" s="235"/>
      <c r="BT14" s="235"/>
      <c r="BU14" s="235"/>
    </row>
    <row r="15" spans="1:73" s="234" customFormat="1" ht="23.15" customHeight="1">
      <c r="A15" s="228">
        <v>5</v>
      </c>
      <c r="B15" s="107"/>
      <c r="C15" s="108"/>
      <c r="D15" s="273" t="str">
        <f t="shared" si="27"/>
        <v/>
      </c>
      <c r="E15" s="129"/>
      <c r="F15" s="110"/>
      <c r="G15" s="111"/>
      <c r="H15" s="112"/>
      <c r="I15" s="113"/>
      <c r="J15" s="114"/>
      <c r="K15" s="115"/>
      <c r="L15" s="115"/>
      <c r="M15" s="115"/>
      <c r="N15" s="116"/>
      <c r="O15" s="118"/>
      <c r="P15" s="118"/>
      <c r="Q15" s="229" t="str">
        <f t="shared" si="28"/>
        <v/>
      </c>
      <c r="R15" s="230" t="str">
        <f t="shared" si="29"/>
        <v/>
      </c>
      <c r="S15" s="221" t="str">
        <f t="shared" si="30"/>
        <v/>
      </c>
      <c r="T15" s="221" t="str">
        <f t="shared" si="22"/>
        <v/>
      </c>
      <c r="U15" s="222" t="str">
        <f t="shared" si="31"/>
        <v/>
      </c>
      <c r="V15" s="222" t="str">
        <f t="shared" si="32"/>
        <v/>
      </c>
      <c r="W15" s="222" t="str">
        <f t="shared" si="33"/>
        <v/>
      </c>
      <c r="X15" s="222" t="str">
        <f t="shared" si="34"/>
        <v/>
      </c>
      <c r="Y15" s="117" t="str">
        <f t="shared" si="23"/>
        <v/>
      </c>
      <c r="Z15" s="231" t="str">
        <f t="shared" si="23"/>
        <v/>
      </c>
      <c r="AA15" s="231" t="str">
        <f t="shared" si="23"/>
        <v/>
      </c>
      <c r="AB15" s="231" t="str">
        <f t="shared" si="23"/>
        <v/>
      </c>
      <c r="AC15" s="231" t="str">
        <f t="shared" si="23"/>
        <v/>
      </c>
      <c r="AD15" s="231" t="str">
        <f t="shared" si="23"/>
        <v/>
      </c>
      <c r="AE15" s="231" t="str">
        <f t="shared" si="23"/>
        <v/>
      </c>
      <c r="AF15" s="231" t="str">
        <f t="shared" si="23"/>
        <v/>
      </c>
      <c r="AG15" s="231" t="str">
        <f t="shared" si="23"/>
        <v/>
      </c>
      <c r="AH15" s="231" t="str">
        <f t="shared" si="23"/>
        <v/>
      </c>
      <c r="AI15" s="231" t="str">
        <f t="shared" si="23"/>
        <v/>
      </c>
      <c r="AJ15" s="231" t="str">
        <f t="shared" si="23"/>
        <v/>
      </c>
      <c r="AK15" s="232">
        <f t="shared" si="35"/>
        <v>0</v>
      </c>
      <c r="AL15" s="233">
        <f t="shared" si="36"/>
        <v>0</v>
      </c>
      <c r="AM15" s="234" t="str">
        <f t="shared" si="37"/>
        <v/>
      </c>
      <c r="AN15" s="234" t="str">
        <f t="shared" si="38"/>
        <v/>
      </c>
      <c r="AO15" s="234" t="str">
        <f t="shared" si="39"/>
        <v/>
      </c>
      <c r="AP15" s="234" t="str">
        <f t="shared" si="40"/>
        <v/>
      </c>
      <c r="AQ15" s="234" t="str">
        <f t="shared" si="41"/>
        <v/>
      </c>
      <c r="AR15" s="234" t="str">
        <f t="shared" si="42"/>
        <v/>
      </c>
      <c r="AS15" s="234" t="str">
        <f t="shared" si="43"/>
        <v/>
      </c>
      <c r="AT15" s="234" t="str">
        <f t="shared" si="44"/>
        <v/>
      </c>
      <c r="AU15" s="234" t="str">
        <f t="shared" si="45"/>
        <v/>
      </c>
      <c r="AV15" s="234" t="str">
        <f t="shared" si="46"/>
        <v/>
      </c>
      <c r="AW15" s="234" t="str">
        <f t="shared" si="47"/>
        <v/>
      </c>
      <c r="AX15" s="234" t="str">
        <f t="shared" si="48"/>
        <v/>
      </c>
      <c r="AY15" s="234" t="str">
        <f t="shared" si="49"/>
        <v/>
      </c>
      <c r="AZ15" s="234">
        <f t="shared" si="50"/>
        <v>0</v>
      </c>
      <c r="BA15" s="234">
        <f t="shared" si="25"/>
        <v>0</v>
      </c>
      <c r="BB15" s="234">
        <f t="shared" si="26"/>
        <v>0</v>
      </c>
      <c r="BC15" s="235"/>
      <c r="BD15" s="235"/>
      <c r="BE15" s="235"/>
      <c r="BF15" s="235"/>
      <c r="BG15" s="235"/>
      <c r="BH15" s="235"/>
      <c r="BI15" s="235"/>
      <c r="BJ15" s="235"/>
      <c r="BK15" s="235"/>
      <c r="BL15" s="235"/>
      <c r="BM15" s="235"/>
      <c r="BN15" s="235"/>
      <c r="BO15" s="235"/>
      <c r="BP15" s="235"/>
      <c r="BQ15" s="235"/>
      <c r="BR15" s="235"/>
      <c r="BS15" s="235"/>
      <c r="BT15" s="235"/>
      <c r="BU15" s="235"/>
    </row>
    <row r="16" spans="1:73" s="234" customFormat="1" ht="23.15" customHeight="1">
      <c r="A16" s="228">
        <v>6</v>
      </c>
      <c r="B16" s="107"/>
      <c r="C16" s="108"/>
      <c r="D16" s="273" t="str">
        <f t="shared" si="27"/>
        <v/>
      </c>
      <c r="E16" s="129"/>
      <c r="F16" s="110"/>
      <c r="G16" s="111"/>
      <c r="H16" s="112"/>
      <c r="I16" s="113"/>
      <c r="J16" s="114"/>
      <c r="K16" s="115"/>
      <c r="L16" s="115"/>
      <c r="M16" s="115"/>
      <c r="N16" s="116"/>
      <c r="O16" s="118"/>
      <c r="P16" s="118"/>
      <c r="Q16" s="229" t="str">
        <f t="shared" si="28"/>
        <v/>
      </c>
      <c r="R16" s="230" t="str">
        <f t="shared" si="29"/>
        <v/>
      </c>
      <c r="S16" s="221" t="str">
        <f t="shared" si="30"/>
        <v/>
      </c>
      <c r="T16" s="221" t="str">
        <f t="shared" si="22"/>
        <v/>
      </c>
      <c r="U16" s="222" t="str">
        <f t="shared" si="31"/>
        <v/>
      </c>
      <c r="V16" s="222" t="str">
        <f t="shared" si="32"/>
        <v/>
      </c>
      <c r="W16" s="222" t="str">
        <f t="shared" si="33"/>
        <v/>
      </c>
      <c r="X16" s="222" t="str">
        <f t="shared" si="34"/>
        <v/>
      </c>
      <c r="Y16" s="117" t="str">
        <f t="shared" si="23"/>
        <v/>
      </c>
      <c r="Z16" s="231" t="str">
        <f t="shared" si="23"/>
        <v/>
      </c>
      <c r="AA16" s="231" t="str">
        <f t="shared" si="23"/>
        <v/>
      </c>
      <c r="AB16" s="231" t="str">
        <f t="shared" si="23"/>
        <v/>
      </c>
      <c r="AC16" s="231" t="str">
        <f t="shared" si="23"/>
        <v/>
      </c>
      <c r="AD16" s="231" t="str">
        <f t="shared" si="23"/>
        <v/>
      </c>
      <c r="AE16" s="231" t="str">
        <f t="shared" si="23"/>
        <v/>
      </c>
      <c r="AF16" s="231" t="str">
        <f t="shared" si="23"/>
        <v/>
      </c>
      <c r="AG16" s="231" t="str">
        <f t="shared" si="23"/>
        <v/>
      </c>
      <c r="AH16" s="231" t="str">
        <f t="shared" si="23"/>
        <v/>
      </c>
      <c r="AI16" s="231" t="str">
        <f t="shared" si="23"/>
        <v/>
      </c>
      <c r="AJ16" s="231" t="str">
        <f t="shared" si="23"/>
        <v/>
      </c>
      <c r="AK16" s="232">
        <f t="shared" si="35"/>
        <v>0</v>
      </c>
      <c r="AL16" s="233">
        <f t="shared" si="36"/>
        <v>0</v>
      </c>
      <c r="AM16" s="234" t="str">
        <f t="shared" si="37"/>
        <v/>
      </c>
      <c r="AN16" s="234" t="str">
        <f t="shared" si="38"/>
        <v/>
      </c>
      <c r="AO16" s="234" t="str">
        <f t="shared" si="39"/>
        <v/>
      </c>
      <c r="AP16" s="234" t="str">
        <f t="shared" si="40"/>
        <v/>
      </c>
      <c r="AQ16" s="234" t="str">
        <f t="shared" si="41"/>
        <v/>
      </c>
      <c r="AR16" s="234" t="str">
        <f t="shared" si="42"/>
        <v/>
      </c>
      <c r="AS16" s="234" t="str">
        <f t="shared" si="43"/>
        <v/>
      </c>
      <c r="AT16" s="234" t="str">
        <f t="shared" si="44"/>
        <v/>
      </c>
      <c r="AU16" s="234" t="str">
        <f t="shared" si="45"/>
        <v/>
      </c>
      <c r="AV16" s="234" t="str">
        <f t="shared" si="46"/>
        <v/>
      </c>
      <c r="AW16" s="234" t="str">
        <f t="shared" si="47"/>
        <v/>
      </c>
      <c r="AX16" s="234" t="str">
        <f t="shared" si="48"/>
        <v/>
      </c>
      <c r="AY16" s="234" t="str">
        <f t="shared" si="49"/>
        <v/>
      </c>
      <c r="AZ16" s="234">
        <f t="shared" si="50"/>
        <v>0</v>
      </c>
      <c r="BA16" s="234">
        <f t="shared" si="25"/>
        <v>0</v>
      </c>
      <c r="BB16" s="234">
        <f t="shared" si="26"/>
        <v>0</v>
      </c>
      <c r="BC16" s="235"/>
      <c r="BD16" s="235"/>
      <c r="BE16" s="235"/>
      <c r="BF16" s="235"/>
      <c r="BG16" s="235"/>
      <c r="BH16" s="235"/>
      <c r="BI16" s="235"/>
      <c r="BJ16" s="235"/>
      <c r="BK16" s="235"/>
      <c r="BL16" s="235"/>
      <c r="BM16" s="235"/>
      <c r="BN16" s="235"/>
      <c r="BO16" s="235"/>
      <c r="BP16" s="235"/>
      <c r="BQ16" s="235"/>
      <c r="BR16" s="235"/>
      <c r="BS16" s="235"/>
      <c r="BT16" s="235"/>
      <c r="BU16" s="235"/>
    </row>
    <row r="17" spans="1:73" s="234" customFormat="1" ht="23.15" customHeight="1">
      <c r="A17" s="228">
        <v>7</v>
      </c>
      <c r="B17" s="107"/>
      <c r="C17" s="108"/>
      <c r="D17" s="273" t="str">
        <f t="shared" si="27"/>
        <v/>
      </c>
      <c r="E17" s="129"/>
      <c r="F17" s="110"/>
      <c r="G17" s="111"/>
      <c r="H17" s="112"/>
      <c r="I17" s="113"/>
      <c r="J17" s="114"/>
      <c r="K17" s="115"/>
      <c r="L17" s="115"/>
      <c r="M17" s="115"/>
      <c r="N17" s="116"/>
      <c r="O17" s="118"/>
      <c r="P17" s="118"/>
      <c r="Q17" s="229" t="str">
        <f t="shared" si="28"/>
        <v/>
      </c>
      <c r="R17" s="230" t="str">
        <f t="shared" si="29"/>
        <v/>
      </c>
      <c r="S17" s="221" t="str">
        <f t="shared" si="30"/>
        <v/>
      </c>
      <c r="T17" s="221" t="str">
        <f t="shared" si="22"/>
        <v/>
      </c>
      <c r="U17" s="222" t="str">
        <f t="shared" si="31"/>
        <v/>
      </c>
      <c r="V17" s="222" t="str">
        <f t="shared" si="32"/>
        <v/>
      </c>
      <c r="W17" s="222" t="str">
        <f t="shared" si="33"/>
        <v/>
      </c>
      <c r="X17" s="222" t="str">
        <f t="shared" si="34"/>
        <v/>
      </c>
      <c r="Y17" s="117" t="str">
        <f t="shared" si="23"/>
        <v/>
      </c>
      <c r="Z17" s="231" t="str">
        <f t="shared" si="23"/>
        <v/>
      </c>
      <c r="AA17" s="231" t="str">
        <f t="shared" si="23"/>
        <v/>
      </c>
      <c r="AB17" s="231" t="str">
        <f t="shared" si="23"/>
        <v/>
      </c>
      <c r="AC17" s="231" t="str">
        <f t="shared" si="23"/>
        <v/>
      </c>
      <c r="AD17" s="231" t="str">
        <f t="shared" si="23"/>
        <v/>
      </c>
      <c r="AE17" s="231" t="str">
        <f t="shared" si="23"/>
        <v/>
      </c>
      <c r="AF17" s="231" t="str">
        <f t="shared" si="23"/>
        <v/>
      </c>
      <c r="AG17" s="231" t="str">
        <f t="shared" si="23"/>
        <v/>
      </c>
      <c r="AH17" s="231" t="str">
        <f t="shared" si="23"/>
        <v/>
      </c>
      <c r="AI17" s="231" t="str">
        <f t="shared" si="23"/>
        <v/>
      </c>
      <c r="AJ17" s="231" t="str">
        <f t="shared" si="23"/>
        <v/>
      </c>
      <c r="AK17" s="232">
        <f t="shared" si="35"/>
        <v>0</v>
      </c>
      <c r="AL17" s="233">
        <f t="shared" si="36"/>
        <v>0</v>
      </c>
      <c r="AM17" s="234" t="str">
        <f t="shared" si="37"/>
        <v/>
      </c>
      <c r="AN17" s="234" t="str">
        <f t="shared" si="38"/>
        <v/>
      </c>
      <c r="AO17" s="234" t="str">
        <f t="shared" si="39"/>
        <v/>
      </c>
      <c r="AP17" s="234" t="str">
        <f t="shared" si="40"/>
        <v/>
      </c>
      <c r="AQ17" s="234" t="str">
        <f t="shared" si="41"/>
        <v/>
      </c>
      <c r="AR17" s="234" t="str">
        <f t="shared" si="42"/>
        <v/>
      </c>
      <c r="AS17" s="234" t="str">
        <f t="shared" si="43"/>
        <v/>
      </c>
      <c r="AT17" s="234" t="str">
        <f t="shared" si="44"/>
        <v/>
      </c>
      <c r="AU17" s="234" t="str">
        <f t="shared" si="45"/>
        <v/>
      </c>
      <c r="AV17" s="234" t="str">
        <f t="shared" si="46"/>
        <v/>
      </c>
      <c r="AW17" s="234" t="str">
        <f t="shared" si="47"/>
        <v/>
      </c>
      <c r="AX17" s="234" t="str">
        <f t="shared" si="48"/>
        <v/>
      </c>
      <c r="AY17" s="234" t="str">
        <f t="shared" si="49"/>
        <v/>
      </c>
      <c r="AZ17" s="234">
        <f t="shared" si="50"/>
        <v>0</v>
      </c>
      <c r="BA17" s="234">
        <f t="shared" si="25"/>
        <v>0</v>
      </c>
      <c r="BB17" s="234">
        <f t="shared" si="26"/>
        <v>0</v>
      </c>
      <c r="BC17" s="235"/>
      <c r="BD17" s="235"/>
      <c r="BE17" s="235"/>
      <c r="BF17" s="235"/>
      <c r="BG17" s="235"/>
      <c r="BH17" s="235"/>
      <c r="BI17" s="235"/>
      <c r="BJ17" s="235"/>
      <c r="BK17" s="235"/>
      <c r="BL17" s="235"/>
      <c r="BM17" s="235"/>
      <c r="BN17" s="235"/>
      <c r="BO17" s="235"/>
      <c r="BP17" s="235"/>
      <c r="BQ17" s="235"/>
      <c r="BR17" s="235"/>
      <c r="BS17" s="235"/>
      <c r="BT17" s="235"/>
      <c r="BU17" s="235"/>
    </row>
    <row r="18" spans="1:73" s="234" customFormat="1" ht="23.15" customHeight="1">
      <c r="A18" s="228">
        <v>8</v>
      </c>
      <c r="B18" s="107"/>
      <c r="C18" s="108"/>
      <c r="D18" s="273" t="str">
        <f t="shared" si="27"/>
        <v/>
      </c>
      <c r="E18" s="129"/>
      <c r="F18" s="110"/>
      <c r="G18" s="111"/>
      <c r="H18" s="112"/>
      <c r="I18" s="113"/>
      <c r="J18" s="114"/>
      <c r="K18" s="115"/>
      <c r="L18" s="115"/>
      <c r="M18" s="115"/>
      <c r="N18" s="116"/>
      <c r="O18" s="118"/>
      <c r="P18" s="118"/>
      <c r="Q18" s="229" t="str">
        <f t="shared" si="28"/>
        <v/>
      </c>
      <c r="R18" s="230" t="str">
        <f t="shared" si="29"/>
        <v/>
      </c>
      <c r="S18" s="221" t="str">
        <f t="shared" si="30"/>
        <v/>
      </c>
      <c r="T18" s="221" t="str">
        <f t="shared" si="22"/>
        <v/>
      </c>
      <c r="U18" s="222" t="str">
        <f t="shared" si="31"/>
        <v/>
      </c>
      <c r="V18" s="222" t="str">
        <f t="shared" si="32"/>
        <v/>
      </c>
      <c r="W18" s="222" t="str">
        <f t="shared" si="33"/>
        <v/>
      </c>
      <c r="X18" s="222" t="str">
        <f t="shared" si="34"/>
        <v/>
      </c>
      <c r="Y18" s="117" t="str">
        <f t="shared" si="23"/>
        <v/>
      </c>
      <c r="Z18" s="231" t="str">
        <f t="shared" si="23"/>
        <v/>
      </c>
      <c r="AA18" s="231" t="str">
        <f t="shared" si="23"/>
        <v/>
      </c>
      <c r="AB18" s="231" t="str">
        <f t="shared" si="23"/>
        <v/>
      </c>
      <c r="AC18" s="231" t="str">
        <f t="shared" si="23"/>
        <v/>
      </c>
      <c r="AD18" s="231" t="str">
        <f t="shared" si="23"/>
        <v/>
      </c>
      <c r="AE18" s="231" t="str">
        <f t="shared" si="23"/>
        <v/>
      </c>
      <c r="AF18" s="231" t="str">
        <f t="shared" si="23"/>
        <v/>
      </c>
      <c r="AG18" s="231" t="str">
        <f t="shared" si="23"/>
        <v/>
      </c>
      <c r="AH18" s="231" t="str">
        <f t="shared" si="23"/>
        <v/>
      </c>
      <c r="AI18" s="231" t="str">
        <f t="shared" si="23"/>
        <v/>
      </c>
      <c r="AJ18" s="231" t="str">
        <f t="shared" si="23"/>
        <v/>
      </c>
      <c r="AK18" s="232">
        <f t="shared" si="35"/>
        <v>0</v>
      </c>
      <c r="AL18" s="233">
        <f t="shared" si="36"/>
        <v>0</v>
      </c>
      <c r="AM18" s="234" t="str">
        <f t="shared" si="37"/>
        <v/>
      </c>
      <c r="AN18" s="234" t="str">
        <f t="shared" si="38"/>
        <v/>
      </c>
      <c r="AO18" s="234" t="str">
        <f t="shared" si="39"/>
        <v/>
      </c>
      <c r="AP18" s="234" t="str">
        <f t="shared" si="40"/>
        <v/>
      </c>
      <c r="AQ18" s="234" t="str">
        <f t="shared" si="41"/>
        <v/>
      </c>
      <c r="AR18" s="234" t="str">
        <f t="shared" si="42"/>
        <v/>
      </c>
      <c r="AS18" s="234" t="str">
        <f t="shared" si="43"/>
        <v/>
      </c>
      <c r="AT18" s="234" t="str">
        <f t="shared" si="44"/>
        <v/>
      </c>
      <c r="AU18" s="234" t="str">
        <f t="shared" si="45"/>
        <v/>
      </c>
      <c r="AV18" s="234" t="str">
        <f t="shared" si="46"/>
        <v/>
      </c>
      <c r="AW18" s="234" t="str">
        <f t="shared" si="47"/>
        <v/>
      </c>
      <c r="AX18" s="234" t="str">
        <f t="shared" si="48"/>
        <v/>
      </c>
      <c r="AY18" s="234" t="str">
        <f t="shared" si="49"/>
        <v/>
      </c>
      <c r="AZ18" s="234">
        <f t="shared" si="50"/>
        <v>0</v>
      </c>
      <c r="BA18" s="234">
        <f t="shared" si="25"/>
        <v>0</v>
      </c>
      <c r="BB18" s="234">
        <f t="shared" si="26"/>
        <v>0</v>
      </c>
      <c r="BC18" s="235"/>
      <c r="BD18" s="235"/>
      <c r="BE18" s="235"/>
      <c r="BF18" s="235"/>
      <c r="BG18" s="235"/>
      <c r="BH18" s="235"/>
      <c r="BI18" s="235"/>
      <c r="BJ18" s="235"/>
      <c r="BK18" s="235"/>
      <c r="BL18" s="235"/>
      <c r="BM18" s="235"/>
      <c r="BN18" s="235"/>
      <c r="BO18" s="235"/>
      <c r="BP18" s="235"/>
      <c r="BQ18" s="235"/>
      <c r="BR18" s="235"/>
      <c r="BS18" s="235"/>
      <c r="BT18" s="235"/>
      <c r="BU18" s="235"/>
    </row>
    <row r="19" spans="1:73" s="234" customFormat="1" ht="23.15" customHeight="1">
      <c r="A19" s="228">
        <v>9</v>
      </c>
      <c r="B19" s="107"/>
      <c r="C19" s="108"/>
      <c r="D19" s="273" t="str">
        <f t="shared" si="27"/>
        <v/>
      </c>
      <c r="E19" s="129"/>
      <c r="F19" s="110"/>
      <c r="G19" s="111"/>
      <c r="H19" s="112"/>
      <c r="I19" s="113"/>
      <c r="J19" s="114"/>
      <c r="K19" s="115"/>
      <c r="L19" s="115"/>
      <c r="M19" s="115"/>
      <c r="N19" s="116"/>
      <c r="O19" s="118"/>
      <c r="P19" s="118"/>
      <c r="Q19" s="229" t="str">
        <f t="shared" si="28"/>
        <v/>
      </c>
      <c r="R19" s="230" t="str">
        <f t="shared" si="29"/>
        <v/>
      </c>
      <c r="S19" s="221" t="str">
        <f t="shared" si="30"/>
        <v/>
      </c>
      <c r="T19" s="221" t="str">
        <f t="shared" si="22"/>
        <v/>
      </c>
      <c r="U19" s="222" t="str">
        <f t="shared" si="31"/>
        <v/>
      </c>
      <c r="V19" s="222" t="str">
        <f t="shared" si="32"/>
        <v/>
      </c>
      <c r="W19" s="222" t="str">
        <f t="shared" si="33"/>
        <v/>
      </c>
      <c r="X19" s="222" t="str">
        <f t="shared" si="34"/>
        <v/>
      </c>
      <c r="Y19" s="117" t="str">
        <f t="shared" si="23"/>
        <v/>
      </c>
      <c r="Z19" s="231" t="str">
        <f t="shared" si="23"/>
        <v/>
      </c>
      <c r="AA19" s="231" t="str">
        <f t="shared" si="23"/>
        <v/>
      </c>
      <c r="AB19" s="231" t="str">
        <f t="shared" si="23"/>
        <v/>
      </c>
      <c r="AC19" s="231" t="str">
        <f t="shared" si="23"/>
        <v/>
      </c>
      <c r="AD19" s="231" t="str">
        <f t="shared" si="23"/>
        <v/>
      </c>
      <c r="AE19" s="231" t="str">
        <f t="shared" si="23"/>
        <v/>
      </c>
      <c r="AF19" s="231" t="str">
        <f t="shared" si="23"/>
        <v/>
      </c>
      <c r="AG19" s="231" t="str">
        <f t="shared" si="23"/>
        <v/>
      </c>
      <c r="AH19" s="231" t="str">
        <f t="shared" si="23"/>
        <v/>
      </c>
      <c r="AI19" s="231" t="str">
        <f t="shared" si="23"/>
        <v/>
      </c>
      <c r="AJ19" s="231" t="str">
        <f t="shared" si="23"/>
        <v/>
      </c>
      <c r="AK19" s="232">
        <f t="shared" si="35"/>
        <v>0</v>
      </c>
      <c r="AL19" s="233">
        <f t="shared" si="36"/>
        <v>0</v>
      </c>
      <c r="AM19" s="234" t="str">
        <f t="shared" si="37"/>
        <v/>
      </c>
      <c r="AN19" s="234" t="str">
        <f t="shared" si="38"/>
        <v/>
      </c>
      <c r="AO19" s="234" t="str">
        <f t="shared" si="39"/>
        <v/>
      </c>
      <c r="AP19" s="234" t="str">
        <f t="shared" si="40"/>
        <v/>
      </c>
      <c r="AQ19" s="234" t="str">
        <f t="shared" si="41"/>
        <v/>
      </c>
      <c r="AR19" s="234" t="str">
        <f t="shared" si="42"/>
        <v/>
      </c>
      <c r="AS19" s="234" t="str">
        <f t="shared" si="43"/>
        <v/>
      </c>
      <c r="AT19" s="234" t="str">
        <f t="shared" si="44"/>
        <v/>
      </c>
      <c r="AU19" s="234" t="str">
        <f t="shared" si="45"/>
        <v/>
      </c>
      <c r="AV19" s="234" t="str">
        <f t="shared" si="46"/>
        <v/>
      </c>
      <c r="AW19" s="234" t="str">
        <f t="shared" si="47"/>
        <v/>
      </c>
      <c r="AX19" s="234" t="str">
        <f t="shared" si="48"/>
        <v/>
      </c>
      <c r="AY19" s="234" t="str">
        <f t="shared" si="49"/>
        <v/>
      </c>
      <c r="AZ19" s="234">
        <f t="shared" si="50"/>
        <v>0</v>
      </c>
      <c r="BA19" s="234">
        <f t="shared" si="25"/>
        <v>0</v>
      </c>
      <c r="BB19" s="234">
        <f t="shared" si="26"/>
        <v>0</v>
      </c>
      <c r="BC19" s="235"/>
      <c r="BD19" s="235"/>
      <c r="BE19" s="235"/>
      <c r="BF19" s="235"/>
      <c r="BG19" s="235"/>
      <c r="BH19" s="235"/>
      <c r="BI19" s="235"/>
      <c r="BJ19" s="235"/>
      <c r="BK19" s="235"/>
      <c r="BL19" s="235"/>
      <c r="BM19" s="235"/>
      <c r="BN19" s="235"/>
      <c r="BO19" s="235"/>
      <c r="BP19" s="235"/>
      <c r="BQ19" s="235"/>
      <c r="BR19" s="235"/>
      <c r="BS19" s="235"/>
      <c r="BT19" s="235"/>
      <c r="BU19" s="235"/>
    </row>
    <row r="20" spans="1:73" s="234" customFormat="1" ht="23.15" customHeight="1">
      <c r="A20" s="228">
        <v>10</v>
      </c>
      <c r="B20" s="107"/>
      <c r="C20" s="108"/>
      <c r="D20" s="273" t="str">
        <f t="shared" si="27"/>
        <v/>
      </c>
      <c r="E20" s="129"/>
      <c r="F20" s="110"/>
      <c r="G20" s="111"/>
      <c r="H20" s="112"/>
      <c r="I20" s="113"/>
      <c r="J20" s="114"/>
      <c r="K20" s="115"/>
      <c r="L20" s="115"/>
      <c r="M20" s="115"/>
      <c r="N20" s="116"/>
      <c r="O20" s="118"/>
      <c r="P20" s="118"/>
      <c r="Q20" s="229" t="str">
        <f t="shared" si="28"/>
        <v/>
      </c>
      <c r="R20" s="230" t="str">
        <f t="shared" si="29"/>
        <v/>
      </c>
      <c r="S20" s="221" t="str">
        <f t="shared" si="30"/>
        <v/>
      </c>
      <c r="T20" s="221" t="str">
        <f t="shared" si="22"/>
        <v/>
      </c>
      <c r="U20" s="222" t="str">
        <f t="shared" si="31"/>
        <v/>
      </c>
      <c r="V20" s="222" t="str">
        <f t="shared" si="32"/>
        <v/>
      </c>
      <c r="W20" s="222" t="str">
        <f t="shared" si="33"/>
        <v/>
      </c>
      <c r="X20" s="222" t="str">
        <f t="shared" si="34"/>
        <v/>
      </c>
      <c r="Y20" s="117" t="str">
        <f t="shared" si="23"/>
        <v/>
      </c>
      <c r="Z20" s="231" t="str">
        <f t="shared" si="23"/>
        <v/>
      </c>
      <c r="AA20" s="231" t="str">
        <f t="shared" si="23"/>
        <v/>
      </c>
      <c r="AB20" s="231" t="str">
        <f t="shared" si="23"/>
        <v/>
      </c>
      <c r="AC20" s="231" t="str">
        <f t="shared" si="23"/>
        <v/>
      </c>
      <c r="AD20" s="231" t="str">
        <f t="shared" si="23"/>
        <v/>
      </c>
      <c r="AE20" s="231" t="str">
        <f t="shared" si="23"/>
        <v/>
      </c>
      <c r="AF20" s="231" t="str">
        <f t="shared" si="23"/>
        <v/>
      </c>
      <c r="AG20" s="231" t="str">
        <f t="shared" si="23"/>
        <v/>
      </c>
      <c r="AH20" s="231" t="str">
        <f t="shared" si="23"/>
        <v/>
      </c>
      <c r="AI20" s="231" t="str">
        <f t="shared" si="23"/>
        <v/>
      </c>
      <c r="AJ20" s="231" t="str">
        <f t="shared" si="23"/>
        <v/>
      </c>
      <c r="AK20" s="232">
        <f t="shared" si="35"/>
        <v>0</v>
      </c>
      <c r="AL20" s="233">
        <f t="shared" si="36"/>
        <v>0</v>
      </c>
      <c r="AM20" s="234" t="str">
        <f t="shared" si="37"/>
        <v/>
      </c>
      <c r="AN20" s="234" t="str">
        <f t="shared" si="38"/>
        <v/>
      </c>
      <c r="AO20" s="234" t="str">
        <f t="shared" si="39"/>
        <v/>
      </c>
      <c r="AP20" s="234" t="str">
        <f t="shared" si="40"/>
        <v/>
      </c>
      <c r="AQ20" s="234" t="str">
        <f t="shared" si="41"/>
        <v/>
      </c>
      <c r="AR20" s="234" t="str">
        <f t="shared" si="42"/>
        <v/>
      </c>
      <c r="AS20" s="234" t="str">
        <f t="shared" si="43"/>
        <v/>
      </c>
      <c r="AT20" s="234" t="str">
        <f t="shared" si="44"/>
        <v/>
      </c>
      <c r="AU20" s="234" t="str">
        <f t="shared" si="45"/>
        <v/>
      </c>
      <c r="AV20" s="234" t="str">
        <f t="shared" si="46"/>
        <v/>
      </c>
      <c r="AW20" s="234" t="str">
        <f t="shared" si="47"/>
        <v/>
      </c>
      <c r="AX20" s="234" t="str">
        <f t="shared" si="48"/>
        <v/>
      </c>
      <c r="AY20" s="234" t="str">
        <f t="shared" si="49"/>
        <v/>
      </c>
      <c r="AZ20" s="234">
        <f t="shared" si="50"/>
        <v>0</v>
      </c>
      <c r="BA20" s="234">
        <f t="shared" si="25"/>
        <v>0</v>
      </c>
      <c r="BB20" s="234">
        <f t="shared" si="26"/>
        <v>0</v>
      </c>
      <c r="BC20" s="235"/>
      <c r="BD20" s="235"/>
      <c r="BE20" s="235"/>
      <c r="BF20" s="235"/>
      <c r="BG20" s="235"/>
      <c r="BH20" s="235"/>
      <c r="BI20" s="235"/>
      <c r="BJ20" s="235"/>
      <c r="BK20" s="235"/>
      <c r="BL20" s="235"/>
      <c r="BM20" s="235"/>
      <c r="BN20" s="235"/>
      <c r="BO20" s="235"/>
      <c r="BP20" s="235"/>
      <c r="BQ20" s="235"/>
      <c r="BR20" s="235"/>
      <c r="BS20" s="235"/>
      <c r="BT20" s="235"/>
      <c r="BU20" s="235"/>
    </row>
    <row r="21" spans="1:73" s="234" customFormat="1" ht="23.15" customHeight="1">
      <c r="A21" s="228">
        <v>11</v>
      </c>
      <c r="B21" s="107"/>
      <c r="C21" s="108"/>
      <c r="D21" s="273" t="str">
        <f t="shared" si="27"/>
        <v/>
      </c>
      <c r="E21" s="129"/>
      <c r="F21" s="110"/>
      <c r="G21" s="111"/>
      <c r="H21" s="112"/>
      <c r="I21" s="113"/>
      <c r="J21" s="114"/>
      <c r="K21" s="115"/>
      <c r="L21" s="115"/>
      <c r="M21" s="115"/>
      <c r="N21" s="116"/>
      <c r="O21" s="118"/>
      <c r="P21" s="118"/>
      <c r="Q21" s="229" t="str">
        <f t="shared" si="28"/>
        <v/>
      </c>
      <c r="R21" s="230" t="str">
        <f t="shared" si="29"/>
        <v/>
      </c>
      <c r="S21" s="221" t="str">
        <f t="shared" si="30"/>
        <v/>
      </c>
      <c r="T21" s="221" t="str">
        <f t="shared" si="22"/>
        <v/>
      </c>
      <c r="U21" s="222" t="str">
        <f t="shared" si="31"/>
        <v/>
      </c>
      <c r="V21" s="222" t="str">
        <f t="shared" si="32"/>
        <v/>
      </c>
      <c r="W21" s="222" t="str">
        <f t="shared" si="33"/>
        <v/>
      </c>
      <c r="X21" s="222" t="str">
        <f t="shared" si="34"/>
        <v/>
      </c>
      <c r="Y21" s="117" t="str">
        <f t="shared" si="23"/>
        <v/>
      </c>
      <c r="Z21" s="231" t="str">
        <f t="shared" si="23"/>
        <v/>
      </c>
      <c r="AA21" s="231" t="str">
        <f t="shared" si="23"/>
        <v/>
      </c>
      <c r="AB21" s="231" t="str">
        <f t="shared" si="23"/>
        <v/>
      </c>
      <c r="AC21" s="231" t="str">
        <f t="shared" si="23"/>
        <v/>
      </c>
      <c r="AD21" s="231" t="str">
        <f t="shared" si="23"/>
        <v/>
      </c>
      <c r="AE21" s="231" t="str">
        <f t="shared" si="23"/>
        <v/>
      </c>
      <c r="AF21" s="231" t="str">
        <f t="shared" si="23"/>
        <v/>
      </c>
      <c r="AG21" s="231" t="str">
        <f t="shared" si="23"/>
        <v/>
      </c>
      <c r="AH21" s="231" t="str">
        <f t="shared" si="23"/>
        <v/>
      </c>
      <c r="AI21" s="231" t="str">
        <f t="shared" si="23"/>
        <v/>
      </c>
      <c r="AJ21" s="231" t="str">
        <f t="shared" si="23"/>
        <v/>
      </c>
      <c r="AK21" s="232">
        <f t="shared" si="35"/>
        <v>0</v>
      </c>
      <c r="AL21" s="233">
        <f t="shared" si="36"/>
        <v>0</v>
      </c>
      <c r="AM21" s="234" t="str">
        <f t="shared" si="37"/>
        <v/>
      </c>
      <c r="AN21" s="234" t="str">
        <f t="shared" si="38"/>
        <v/>
      </c>
      <c r="AO21" s="234" t="str">
        <f t="shared" si="39"/>
        <v/>
      </c>
      <c r="AP21" s="234" t="str">
        <f t="shared" si="40"/>
        <v/>
      </c>
      <c r="AQ21" s="234" t="str">
        <f t="shared" si="41"/>
        <v/>
      </c>
      <c r="AR21" s="234" t="str">
        <f t="shared" si="42"/>
        <v/>
      </c>
      <c r="AS21" s="234" t="str">
        <f t="shared" si="43"/>
        <v/>
      </c>
      <c r="AT21" s="234" t="str">
        <f t="shared" si="44"/>
        <v/>
      </c>
      <c r="AU21" s="234" t="str">
        <f t="shared" si="45"/>
        <v/>
      </c>
      <c r="AV21" s="234" t="str">
        <f t="shared" si="46"/>
        <v/>
      </c>
      <c r="AW21" s="234" t="str">
        <f t="shared" si="47"/>
        <v/>
      </c>
      <c r="AX21" s="234" t="str">
        <f t="shared" si="48"/>
        <v/>
      </c>
      <c r="AY21" s="234" t="str">
        <f t="shared" si="49"/>
        <v/>
      </c>
      <c r="AZ21" s="234">
        <f t="shared" si="50"/>
        <v>0</v>
      </c>
      <c r="BA21" s="234">
        <f t="shared" si="25"/>
        <v>0</v>
      </c>
      <c r="BB21" s="234">
        <f t="shared" si="26"/>
        <v>0</v>
      </c>
      <c r="BC21" s="235"/>
      <c r="BD21" s="235"/>
      <c r="BE21" s="235"/>
      <c r="BF21" s="235"/>
      <c r="BG21" s="235"/>
      <c r="BH21" s="235"/>
      <c r="BI21" s="235"/>
      <c r="BJ21" s="235"/>
      <c r="BK21" s="235"/>
      <c r="BL21" s="235"/>
      <c r="BM21" s="235"/>
      <c r="BN21" s="235"/>
      <c r="BO21" s="235"/>
      <c r="BP21" s="235"/>
      <c r="BQ21" s="235"/>
      <c r="BR21" s="235"/>
      <c r="BS21" s="235"/>
      <c r="BT21" s="235"/>
      <c r="BU21" s="235"/>
    </row>
    <row r="22" spans="1:73" s="234" customFormat="1" ht="23.15" customHeight="1">
      <c r="A22" s="228">
        <v>12</v>
      </c>
      <c r="B22" s="107"/>
      <c r="C22" s="108"/>
      <c r="D22" s="273" t="str">
        <f t="shared" si="27"/>
        <v/>
      </c>
      <c r="E22" s="129"/>
      <c r="F22" s="110"/>
      <c r="G22" s="111"/>
      <c r="H22" s="112"/>
      <c r="I22" s="113"/>
      <c r="J22" s="114"/>
      <c r="K22" s="115"/>
      <c r="L22" s="115"/>
      <c r="M22" s="115"/>
      <c r="N22" s="116"/>
      <c r="O22" s="118"/>
      <c r="P22" s="118"/>
      <c r="Q22" s="229" t="str">
        <f t="shared" si="28"/>
        <v/>
      </c>
      <c r="R22" s="230" t="str">
        <f t="shared" si="29"/>
        <v/>
      </c>
      <c r="S22" s="221" t="str">
        <f t="shared" si="30"/>
        <v/>
      </c>
      <c r="T22" s="221" t="str">
        <f t="shared" si="22"/>
        <v/>
      </c>
      <c r="U22" s="222" t="str">
        <f t="shared" si="31"/>
        <v/>
      </c>
      <c r="V22" s="222" t="str">
        <f t="shared" si="32"/>
        <v/>
      </c>
      <c r="W22" s="222" t="str">
        <f t="shared" si="33"/>
        <v/>
      </c>
      <c r="X22" s="222" t="str">
        <f t="shared" si="34"/>
        <v/>
      </c>
      <c r="Y22" s="117" t="str">
        <f t="shared" ref="Y22:AJ31" si="51">IF($X22="",IF($L22="","",IF(Y$9&gt;=$L22,IF($M22="",$W22,IF(Y$9&gt;$M22,"",$W22)),"")),IF(AND(Y$9&gt;=$L22,OR($M22&gt;=Y$9,$M22="")),$X22,""))</f>
        <v/>
      </c>
      <c r="Z22" s="231" t="str">
        <f t="shared" si="51"/>
        <v/>
      </c>
      <c r="AA22" s="231" t="str">
        <f t="shared" si="51"/>
        <v/>
      </c>
      <c r="AB22" s="231" t="str">
        <f t="shared" si="51"/>
        <v/>
      </c>
      <c r="AC22" s="231" t="str">
        <f t="shared" si="51"/>
        <v/>
      </c>
      <c r="AD22" s="231" t="str">
        <f t="shared" si="51"/>
        <v/>
      </c>
      <c r="AE22" s="231" t="str">
        <f t="shared" si="51"/>
        <v/>
      </c>
      <c r="AF22" s="231" t="str">
        <f t="shared" si="51"/>
        <v/>
      </c>
      <c r="AG22" s="231" t="str">
        <f t="shared" si="51"/>
        <v/>
      </c>
      <c r="AH22" s="231" t="str">
        <f t="shared" si="51"/>
        <v/>
      </c>
      <c r="AI22" s="231" t="str">
        <f t="shared" si="51"/>
        <v/>
      </c>
      <c r="AJ22" s="231" t="str">
        <f t="shared" si="51"/>
        <v/>
      </c>
      <c r="AK22" s="232">
        <f t="shared" si="35"/>
        <v>0</v>
      </c>
      <c r="AL22" s="233">
        <f t="shared" si="36"/>
        <v>0</v>
      </c>
      <c r="AM22" s="234" t="str">
        <f t="shared" si="37"/>
        <v/>
      </c>
      <c r="AN22" s="234" t="str">
        <f t="shared" si="38"/>
        <v/>
      </c>
      <c r="AO22" s="234" t="str">
        <f t="shared" si="39"/>
        <v/>
      </c>
      <c r="AP22" s="234" t="str">
        <f t="shared" si="40"/>
        <v/>
      </c>
      <c r="AQ22" s="234" t="str">
        <f t="shared" si="41"/>
        <v/>
      </c>
      <c r="AR22" s="234" t="str">
        <f t="shared" si="42"/>
        <v/>
      </c>
      <c r="AS22" s="234" t="str">
        <f t="shared" si="43"/>
        <v/>
      </c>
      <c r="AT22" s="234" t="str">
        <f t="shared" si="44"/>
        <v/>
      </c>
      <c r="AU22" s="234" t="str">
        <f t="shared" si="45"/>
        <v/>
      </c>
      <c r="AV22" s="234" t="str">
        <f t="shared" si="46"/>
        <v/>
      </c>
      <c r="AW22" s="234" t="str">
        <f t="shared" si="47"/>
        <v/>
      </c>
      <c r="AX22" s="234" t="str">
        <f t="shared" si="48"/>
        <v/>
      </c>
      <c r="AY22" s="234" t="str">
        <f t="shared" si="49"/>
        <v/>
      </c>
      <c r="AZ22" s="234">
        <f t="shared" si="50"/>
        <v>0</v>
      </c>
      <c r="BA22" s="234">
        <f t="shared" si="25"/>
        <v>0</v>
      </c>
      <c r="BB22" s="234">
        <f t="shared" si="26"/>
        <v>0</v>
      </c>
      <c r="BC22" s="235"/>
      <c r="BD22" s="235"/>
      <c r="BE22" s="235"/>
      <c r="BF22" s="235"/>
      <c r="BG22" s="235"/>
      <c r="BH22" s="235"/>
      <c r="BI22" s="235"/>
      <c r="BJ22" s="235"/>
      <c r="BK22" s="235"/>
      <c r="BL22" s="235"/>
      <c r="BM22" s="235"/>
      <c r="BN22" s="235"/>
      <c r="BO22" s="235"/>
      <c r="BP22" s="235"/>
      <c r="BQ22" s="235"/>
      <c r="BR22" s="235"/>
      <c r="BS22" s="235"/>
      <c r="BT22" s="235"/>
      <c r="BU22" s="235"/>
    </row>
    <row r="23" spans="1:73" s="234" customFormat="1" ht="23.15" customHeight="1">
      <c r="A23" s="228">
        <v>13</v>
      </c>
      <c r="B23" s="107"/>
      <c r="C23" s="108"/>
      <c r="D23" s="273" t="str">
        <f t="shared" si="27"/>
        <v/>
      </c>
      <c r="E23" s="129"/>
      <c r="F23" s="110"/>
      <c r="G23" s="111"/>
      <c r="H23" s="112"/>
      <c r="I23" s="113"/>
      <c r="J23" s="114"/>
      <c r="K23" s="115"/>
      <c r="L23" s="115"/>
      <c r="M23" s="115"/>
      <c r="N23" s="116"/>
      <c r="O23" s="118"/>
      <c r="P23" s="118"/>
      <c r="Q23" s="229" t="str">
        <f t="shared" si="28"/>
        <v/>
      </c>
      <c r="R23" s="230" t="str">
        <f t="shared" si="29"/>
        <v/>
      </c>
      <c r="S23" s="221" t="str">
        <f t="shared" si="30"/>
        <v/>
      </c>
      <c r="T23" s="221" t="str">
        <f t="shared" si="22"/>
        <v/>
      </c>
      <c r="U23" s="222" t="str">
        <f t="shared" si="31"/>
        <v/>
      </c>
      <c r="V23" s="222" t="str">
        <f t="shared" si="32"/>
        <v/>
      </c>
      <c r="W23" s="222" t="str">
        <f t="shared" si="33"/>
        <v/>
      </c>
      <c r="X23" s="222" t="str">
        <f t="shared" si="34"/>
        <v/>
      </c>
      <c r="Y23" s="117" t="str">
        <f t="shared" si="51"/>
        <v/>
      </c>
      <c r="Z23" s="231" t="str">
        <f t="shared" si="51"/>
        <v/>
      </c>
      <c r="AA23" s="231" t="str">
        <f t="shared" si="51"/>
        <v/>
      </c>
      <c r="AB23" s="231" t="str">
        <f t="shared" si="51"/>
        <v/>
      </c>
      <c r="AC23" s="231" t="str">
        <f t="shared" si="51"/>
        <v/>
      </c>
      <c r="AD23" s="231" t="str">
        <f t="shared" si="51"/>
        <v/>
      </c>
      <c r="AE23" s="231" t="str">
        <f t="shared" si="51"/>
        <v/>
      </c>
      <c r="AF23" s="231" t="str">
        <f t="shared" si="51"/>
        <v/>
      </c>
      <c r="AG23" s="231" t="str">
        <f t="shared" si="51"/>
        <v/>
      </c>
      <c r="AH23" s="231" t="str">
        <f t="shared" si="51"/>
        <v/>
      </c>
      <c r="AI23" s="231" t="str">
        <f t="shared" si="51"/>
        <v/>
      </c>
      <c r="AJ23" s="231" t="str">
        <f t="shared" si="51"/>
        <v/>
      </c>
      <c r="AK23" s="232">
        <f t="shared" si="35"/>
        <v>0</v>
      </c>
      <c r="AL23" s="233">
        <f t="shared" si="36"/>
        <v>0</v>
      </c>
      <c r="AM23" s="234" t="str">
        <f t="shared" si="37"/>
        <v/>
      </c>
      <c r="AN23" s="234" t="str">
        <f t="shared" si="38"/>
        <v/>
      </c>
      <c r="AO23" s="234" t="str">
        <f t="shared" si="39"/>
        <v/>
      </c>
      <c r="AP23" s="234" t="str">
        <f t="shared" si="40"/>
        <v/>
      </c>
      <c r="AQ23" s="234" t="str">
        <f t="shared" si="41"/>
        <v/>
      </c>
      <c r="AR23" s="234" t="str">
        <f t="shared" si="42"/>
        <v/>
      </c>
      <c r="AS23" s="234" t="str">
        <f t="shared" si="43"/>
        <v/>
      </c>
      <c r="AT23" s="234" t="str">
        <f t="shared" si="44"/>
        <v/>
      </c>
      <c r="AU23" s="234" t="str">
        <f t="shared" si="45"/>
        <v/>
      </c>
      <c r="AV23" s="234" t="str">
        <f t="shared" si="46"/>
        <v/>
      </c>
      <c r="AW23" s="234" t="str">
        <f t="shared" si="47"/>
        <v/>
      </c>
      <c r="AX23" s="234" t="str">
        <f t="shared" si="48"/>
        <v/>
      </c>
      <c r="AY23" s="234" t="str">
        <f t="shared" si="49"/>
        <v/>
      </c>
      <c r="AZ23" s="234">
        <f t="shared" si="50"/>
        <v>0</v>
      </c>
      <c r="BA23" s="234">
        <f t="shared" si="25"/>
        <v>0</v>
      </c>
      <c r="BB23" s="234">
        <f t="shared" si="26"/>
        <v>0</v>
      </c>
      <c r="BC23" s="235"/>
      <c r="BD23" s="235"/>
      <c r="BE23" s="235"/>
      <c r="BF23" s="235"/>
      <c r="BG23" s="235"/>
      <c r="BH23" s="235"/>
      <c r="BI23" s="235"/>
      <c r="BJ23" s="235"/>
      <c r="BK23" s="235"/>
      <c r="BL23" s="235"/>
      <c r="BM23" s="235"/>
      <c r="BN23" s="235"/>
      <c r="BO23" s="235"/>
      <c r="BP23" s="235"/>
      <c r="BQ23" s="235"/>
      <c r="BR23" s="235"/>
      <c r="BS23" s="235"/>
      <c r="BT23" s="235"/>
      <c r="BU23" s="235"/>
    </row>
    <row r="24" spans="1:73" s="234" customFormat="1" ht="23.15" customHeight="1">
      <c r="A24" s="228">
        <v>14</v>
      </c>
      <c r="B24" s="107"/>
      <c r="C24" s="108"/>
      <c r="D24" s="273" t="str">
        <f t="shared" si="27"/>
        <v/>
      </c>
      <c r="E24" s="129"/>
      <c r="F24" s="110"/>
      <c r="G24" s="111"/>
      <c r="H24" s="112"/>
      <c r="I24" s="113"/>
      <c r="J24" s="114"/>
      <c r="K24" s="115"/>
      <c r="L24" s="115"/>
      <c r="M24" s="115"/>
      <c r="N24" s="116"/>
      <c r="O24" s="118"/>
      <c r="P24" s="118"/>
      <c r="Q24" s="229" t="str">
        <f t="shared" si="28"/>
        <v/>
      </c>
      <c r="R24" s="230" t="str">
        <f t="shared" si="29"/>
        <v/>
      </c>
      <c r="S24" s="221" t="str">
        <f t="shared" si="30"/>
        <v/>
      </c>
      <c r="T24" s="221" t="str">
        <f t="shared" si="22"/>
        <v/>
      </c>
      <c r="U24" s="222" t="str">
        <f t="shared" si="31"/>
        <v/>
      </c>
      <c r="V24" s="222" t="str">
        <f t="shared" si="32"/>
        <v/>
      </c>
      <c r="W24" s="222" t="str">
        <f t="shared" si="33"/>
        <v/>
      </c>
      <c r="X24" s="222" t="str">
        <f t="shared" si="34"/>
        <v/>
      </c>
      <c r="Y24" s="117" t="str">
        <f t="shared" si="51"/>
        <v/>
      </c>
      <c r="Z24" s="231" t="str">
        <f t="shared" si="51"/>
        <v/>
      </c>
      <c r="AA24" s="231" t="str">
        <f t="shared" si="51"/>
        <v/>
      </c>
      <c r="AB24" s="231" t="str">
        <f t="shared" si="51"/>
        <v/>
      </c>
      <c r="AC24" s="231" t="str">
        <f t="shared" si="51"/>
        <v/>
      </c>
      <c r="AD24" s="231" t="str">
        <f t="shared" si="51"/>
        <v/>
      </c>
      <c r="AE24" s="231" t="str">
        <f t="shared" si="51"/>
        <v/>
      </c>
      <c r="AF24" s="231" t="str">
        <f t="shared" si="51"/>
        <v/>
      </c>
      <c r="AG24" s="231" t="str">
        <f t="shared" si="51"/>
        <v/>
      </c>
      <c r="AH24" s="231" t="str">
        <f t="shared" si="51"/>
        <v/>
      </c>
      <c r="AI24" s="231" t="str">
        <f t="shared" si="51"/>
        <v/>
      </c>
      <c r="AJ24" s="231" t="str">
        <f t="shared" si="51"/>
        <v/>
      </c>
      <c r="AK24" s="232">
        <f t="shared" si="35"/>
        <v>0</v>
      </c>
      <c r="AL24" s="233">
        <f t="shared" si="36"/>
        <v>0</v>
      </c>
      <c r="AM24" s="234" t="str">
        <f t="shared" si="37"/>
        <v/>
      </c>
      <c r="AN24" s="234" t="str">
        <f t="shared" si="38"/>
        <v/>
      </c>
      <c r="AO24" s="234" t="str">
        <f t="shared" si="39"/>
        <v/>
      </c>
      <c r="AP24" s="234" t="str">
        <f t="shared" si="40"/>
        <v/>
      </c>
      <c r="AQ24" s="234" t="str">
        <f t="shared" si="41"/>
        <v/>
      </c>
      <c r="AR24" s="234" t="str">
        <f t="shared" si="42"/>
        <v/>
      </c>
      <c r="AS24" s="234" t="str">
        <f t="shared" si="43"/>
        <v/>
      </c>
      <c r="AT24" s="234" t="str">
        <f t="shared" si="44"/>
        <v/>
      </c>
      <c r="AU24" s="234" t="str">
        <f t="shared" si="45"/>
        <v/>
      </c>
      <c r="AV24" s="234" t="str">
        <f t="shared" si="46"/>
        <v/>
      </c>
      <c r="AW24" s="234" t="str">
        <f t="shared" si="47"/>
        <v/>
      </c>
      <c r="AX24" s="234" t="str">
        <f t="shared" si="48"/>
        <v/>
      </c>
      <c r="AY24" s="234" t="str">
        <f t="shared" si="49"/>
        <v/>
      </c>
      <c r="AZ24" s="234">
        <f t="shared" si="50"/>
        <v>0</v>
      </c>
      <c r="BA24" s="234">
        <f t="shared" si="25"/>
        <v>0</v>
      </c>
      <c r="BB24" s="234">
        <f t="shared" si="26"/>
        <v>0</v>
      </c>
      <c r="BC24" s="235"/>
      <c r="BD24" s="235"/>
      <c r="BE24" s="235"/>
      <c r="BF24" s="235"/>
      <c r="BG24" s="235"/>
      <c r="BH24" s="235"/>
      <c r="BI24" s="235"/>
      <c r="BJ24" s="235"/>
      <c r="BK24" s="235"/>
      <c r="BL24" s="235"/>
      <c r="BM24" s="235"/>
      <c r="BN24" s="235"/>
      <c r="BO24" s="235"/>
      <c r="BP24" s="235"/>
      <c r="BQ24" s="235"/>
      <c r="BR24" s="235"/>
      <c r="BS24" s="235"/>
      <c r="BT24" s="235"/>
      <c r="BU24" s="235"/>
    </row>
    <row r="25" spans="1:73" s="234" customFormat="1" ht="23.15" customHeight="1">
      <c r="A25" s="228">
        <v>15</v>
      </c>
      <c r="B25" s="107"/>
      <c r="C25" s="108"/>
      <c r="D25" s="273" t="str">
        <f t="shared" si="27"/>
        <v/>
      </c>
      <c r="E25" s="129"/>
      <c r="F25" s="110"/>
      <c r="G25" s="111"/>
      <c r="H25" s="112"/>
      <c r="I25" s="113"/>
      <c r="J25" s="114"/>
      <c r="K25" s="115"/>
      <c r="L25" s="115"/>
      <c r="M25" s="115"/>
      <c r="N25" s="116"/>
      <c r="O25" s="118"/>
      <c r="P25" s="118"/>
      <c r="Q25" s="229" t="str">
        <f t="shared" si="28"/>
        <v/>
      </c>
      <c r="R25" s="230" t="str">
        <f t="shared" si="29"/>
        <v/>
      </c>
      <c r="S25" s="221" t="str">
        <f t="shared" si="30"/>
        <v/>
      </c>
      <c r="T25" s="221" t="str">
        <f t="shared" si="22"/>
        <v/>
      </c>
      <c r="U25" s="222" t="str">
        <f t="shared" si="31"/>
        <v/>
      </c>
      <c r="V25" s="222" t="str">
        <f t="shared" si="32"/>
        <v/>
      </c>
      <c r="W25" s="222" t="str">
        <f t="shared" si="33"/>
        <v/>
      </c>
      <c r="X25" s="222" t="str">
        <f t="shared" si="34"/>
        <v/>
      </c>
      <c r="Y25" s="117" t="str">
        <f t="shared" si="51"/>
        <v/>
      </c>
      <c r="Z25" s="231" t="str">
        <f t="shared" si="51"/>
        <v/>
      </c>
      <c r="AA25" s="231" t="str">
        <f t="shared" si="51"/>
        <v/>
      </c>
      <c r="AB25" s="231" t="str">
        <f t="shared" si="51"/>
        <v/>
      </c>
      <c r="AC25" s="231" t="str">
        <f t="shared" si="51"/>
        <v/>
      </c>
      <c r="AD25" s="231" t="str">
        <f t="shared" si="51"/>
        <v/>
      </c>
      <c r="AE25" s="231" t="str">
        <f t="shared" si="51"/>
        <v/>
      </c>
      <c r="AF25" s="231" t="str">
        <f t="shared" si="51"/>
        <v/>
      </c>
      <c r="AG25" s="231" t="str">
        <f t="shared" si="51"/>
        <v/>
      </c>
      <c r="AH25" s="231" t="str">
        <f t="shared" si="51"/>
        <v/>
      </c>
      <c r="AI25" s="231" t="str">
        <f t="shared" si="51"/>
        <v/>
      </c>
      <c r="AJ25" s="231" t="str">
        <f t="shared" si="51"/>
        <v/>
      </c>
      <c r="AK25" s="232">
        <f t="shared" si="35"/>
        <v>0</v>
      </c>
      <c r="AL25" s="233">
        <f t="shared" si="36"/>
        <v>0</v>
      </c>
      <c r="AM25" s="234" t="str">
        <f t="shared" si="37"/>
        <v/>
      </c>
      <c r="AN25" s="234" t="str">
        <f t="shared" si="38"/>
        <v/>
      </c>
      <c r="AO25" s="234" t="str">
        <f t="shared" si="39"/>
        <v/>
      </c>
      <c r="AP25" s="234" t="str">
        <f t="shared" si="40"/>
        <v/>
      </c>
      <c r="AQ25" s="234" t="str">
        <f t="shared" si="41"/>
        <v/>
      </c>
      <c r="AR25" s="234" t="str">
        <f t="shared" si="42"/>
        <v/>
      </c>
      <c r="AS25" s="234" t="str">
        <f t="shared" si="43"/>
        <v/>
      </c>
      <c r="AT25" s="234" t="str">
        <f t="shared" si="44"/>
        <v/>
      </c>
      <c r="AU25" s="234" t="str">
        <f t="shared" si="45"/>
        <v/>
      </c>
      <c r="AV25" s="234" t="str">
        <f t="shared" si="46"/>
        <v/>
      </c>
      <c r="AW25" s="234" t="str">
        <f t="shared" si="47"/>
        <v/>
      </c>
      <c r="AX25" s="234" t="str">
        <f t="shared" si="48"/>
        <v/>
      </c>
      <c r="AY25" s="234" t="str">
        <f t="shared" si="49"/>
        <v/>
      </c>
      <c r="AZ25" s="234">
        <f t="shared" si="50"/>
        <v>0</v>
      </c>
      <c r="BA25" s="234">
        <f t="shared" si="25"/>
        <v>0</v>
      </c>
      <c r="BB25" s="234">
        <f t="shared" si="26"/>
        <v>0</v>
      </c>
      <c r="BC25" s="235"/>
      <c r="BD25" s="235"/>
      <c r="BE25" s="235"/>
      <c r="BF25" s="235"/>
      <c r="BG25" s="235"/>
      <c r="BH25" s="235"/>
      <c r="BI25" s="235"/>
      <c r="BJ25" s="235"/>
      <c r="BK25" s="235"/>
      <c r="BL25" s="235"/>
      <c r="BM25" s="235"/>
      <c r="BN25" s="235"/>
      <c r="BO25" s="235"/>
      <c r="BP25" s="235"/>
      <c r="BQ25" s="235"/>
      <c r="BR25" s="235"/>
      <c r="BS25" s="235"/>
      <c r="BT25" s="235"/>
      <c r="BU25" s="235"/>
    </row>
    <row r="26" spans="1:73" s="234" customFormat="1" ht="23.15" customHeight="1">
      <c r="A26" s="228">
        <v>16</v>
      </c>
      <c r="B26" s="107"/>
      <c r="C26" s="108"/>
      <c r="D26" s="273" t="str">
        <f t="shared" si="27"/>
        <v/>
      </c>
      <c r="E26" s="129"/>
      <c r="F26" s="110"/>
      <c r="G26" s="111"/>
      <c r="H26" s="112"/>
      <c r="I26" s="113"/>
      <c r="J26" s="114"/>
      <c r="K26" s="115"/>
      <c r="L26" s="115"/>
      <c r="M26" s="115"/>
      <c r="N26" s="116"/>
      <c r="O26" s="118"/>
      <c r="P26" s="118"/>
      <c r="Q26" s="229" t="str">
        <f t="shared" si="28"/>
        <v/>
      </c>
      <c r="R26" s="230" t="str">
        <f t="shared" si="29"/>
        <v/>
      </c>
      <c r="S26" s="221" t="str">
        <f t="shared" si="30"/>
        <v/>
      </c>
      <c r="T26" s="221" t="str">
        <f t="shared" si="22"/>
        <v/>
      </c>
      <c r="U26" s="222" t="str">
        <f t="shared" si="31"/>
        <v/>
      </c>
      <c r="V26" s="222" t="str">
        <f t="shared" si="32"/>
        <v/>
      </c>
      <c r="W26" s="222" t="str">
        <f t="shared" si="33"/>
        <v/>
      </c>
      <c r="X26" s="222" t="str">
        <f t="shared" si="34"/>
        <v/>
      </c>
      <c r="Y26" s="117" t="str">
        <f t="shared" si="51"/>
        <v/>
      </c>
      <c r="Z26" s="231" t="str">
        <f t="shared" si="51"/>
        <v/>
      </c>
      <c r="AA26" s="231" t="str">
        <f t="shared" si="51"/>
        <v/>
      </c>
      <c r="AB26" s="231" t="str">
        <f t="shared" si="51"/>
        <v/>
      </c>
      <c r="AC26" s="231" t="str">
        <f t="shared" si="51"/>
        <v/>
      </c>
      <c r="AD26" s="231" t="str">
        <f t="shared" si="51"/>
        <v/>
      </c>
      <c r="AE26" s="231" t="str">
        <f t="shared" si="51"/>
        <v/>
      </c>
      <c r="AF26" s="231" t="str">
        <f t="shared" si="51"/>
        <v/>
      </c>
      <c r="AG26" s="231" t="str">
        <f t="shared" si="51"/>
        <v/>
      </c>
      <c r="AH26" s="231" t="str">
        <f t="shared" si="51"/>
        <v/>
      </c>
      <c r="AI26" s="231" t="str">
        <f t="shared" si="51"/>
        <v/>
      </c>
      <c r="AJ26" s="231" t="str">
        <f t="shared" si="51"/>
        <v/>
      </c>
      <c r="AK26" s="232">
        <f t="shared" si="35"/>
        <v>0</v>
      </c>
      <c r="AL26" s="233">
        <f t="shared" si="36"/>
        <v>0</v>
      </c>
      <c r="AM26" s="234" t="str">
        <f t="shared" si="37"/>
        <v/>
      </c>
      <c r="AN26" s="234" t="str">
        <f t="shared" si="38"/>
        <v/>
      </c>
      <c r="AO26" s="234" t="str">
        <f t="shared" si="39"/>
        <v/>
      </c>
      <c r="AP26" s="234" t="str">
        <f t="shared" si="40"/>
        <v/>
      </c>
      <c r="AQ26" s="234" t="str">
        <f t="shared" si="41"/>
        <v/>
      </c>
      <c r="AR26" s="234" t="str">
        <f t="shared" si="42"/>
        <v/>
      </c>
      <c r="AS26" s="234" t="str">
        <f t="shared" si="43"/>
        <v/>
      </c>
      <c r="AT26" s="234" t="str">
        <f t="shared" si="44"/>
        <v/>
      </c>
      <c r="AU26" s="234" t="str">
        <f t="shared" si="45"/>
        <v/>
      </c>
      <c r="AV26" s="234" t="str">
        <f t="shared" si="46"/>
        <v/>
      </c>
      <c r="AW26" s="234" t="str">
        <f t="shared" si="47"/>
        <v/>
      </c>
      <c r="AX26" s="234" t="str">
        <f t="shared" si="48"/>
        <v/>
      </c>
      <c r="AY26" s="234" t="str">
        <f t="shared" si="49"/>
        <v/>
      </c>
      <c r="AZ26" s="234">
        <f t="shared" si="50"/>
        <v>0</v>
      </c>
      <c r="BA26" s="234">
        <f t="shared" si="25"/>
        <v>0</v>
      </c>
      <c r="BB26" s="234">
        <f t="shared" si="26"/>
        <v>0</v>
      </c>
      <c r="BC26" s="235"/>
      <c r="BD26" s="235"/>
      <c r="BE26" s="235"/>
      <c r="BF26" s="235"/>
      <c r="BG26" s="235"/>
      <c r="BH26" s="235"/>
      <c r="BI26" s="235"/>
      <c r="BJ26" s="235"/>
      <c r="BK26" s="235"/>
      <c r="BL26" s="235"/>
      <c r="BM26" s="235"/>
      <c r="BN26" s="235"/>
      <c r="BO26" s="235"/>
      <c r="BP26" s="235"/>
      <c r="BQ26" s="235"/>
      <c r="BR26" s="235"/>
      <c r="BS26" s="235"/>
      <c r="BT26" s="235"/>
      <c r="BU26" s="235"/>
    </row>
    <row r="27" spans="1:73" s="234" customFormat="1" ht="23.15" customHeight="1">
      <c r="A27" s="228">
        <v>17</v>
      </c>
      <c r="B27" s="107"/>
      <c r="C27" s="108"/>
      <c r="D27" s="273" t="str">
        <f t="shared" si="27"/>
        <v/>
      </c>
      <c r="E27" s="129"/>
      <c r="F27" s="110"/>
      <c r="G27" s="111"/>
      <c r="H27" s="112"/>
      <c r="I27" s="113"/>
      <c r="J27" s="114"/>
      <c r="K27" s="115"/>
      <c r="L27" s="115"/>
      <c r="M27" s="115"/>
      <c r="N27" s="116"/>
      <c r="O27" s="118"/>
      <c r="P27" s="118"/>
      <c r="Q27" s="229" t="str">
        <f t="shared" si="28"/>
        <v/>
      </c>
      <c r="R27" s="230" t="str">
        <f t="shared" si="29"/>
        <v/>
      </c>
      <c r="S27" s="221" t="str">
        <f t="shared" si="30"/>
        <v/>
      </c>
      <c r="T27" s="221" t="str">
        <f t="shared" si="22"/>
        <v/>
      </c>
      <c r="U27" s="222" t="str">
        <f t="shared" si="31"/>
        <v/>
      </c>
      <c r="V27" s="222" t="str">
        <f t="shared" si="32"/>
        <v/>
      </c>
      <c r="W27" s="222" t="str">
        <f t="shared" si="33"/>
        <v/>
      </c>
      <c r="X27" s="222" t="str">
        <f t="shared" si="34"/>
        <v/>
      </c>
      <c r="Y27" s="117" t="str">
        <f t="shared" si="51"/>
        <v/>
      </c>
      <c r="Z27" s="231" t="str">
        <f t="shared" si="51"/>
        <v/>
      </c>
      <c r="AA27" s="231" t="str">
        <f t="shared" si="51"/>
        <v/>
      </c>
      <c r="AB27" s="231" t="str">
        <f t="shared" si="51"/>
        <v/>
      </c>
      <c r="AC27" s="231" t="str">
        <f t="shared" si="51"/>
        <v/>
      </c>
      <c r="AD27" s="231" t="str">
        <f t="shared" si="51"/>
        <v/>
      </c>
      <c r="AE27" s="231" t="str">
        <f t="shared" si="51"/>
        <v/>
      </c>
      <c r="AF27" s="231" t="str">
        <f t="shared" si="51"/>
        <v/>
      </c>
      <c r="AG27" s="231" t="str">
        <f t="shared" si="51"/>
        <v/>
      </c>
      <c r="AH27" s="231" t="str">
        <f t="shared" si="51"/>
        <v/>
      </c>
      <c r="AI27" s="231" t="str">
        <f t="shared" si="51"/>
        <v/>
      </c>
      <c r="AJ27" s="231" t="str">
        <f t="shared" si="51"/>
        <v/>
      </c>
      <c r="AK27" s="232">
        <f t="shared" si="35"/>
        <v>0</v>
      </c>
      <c r="AL27" s="233">
        <f t="shared" si="36"/>
        <v>0</v>
      </c>
      <c r="AM27" s="234" t="str">
        <f t="shared" si="37"/>
        <v/>
      </c>
      <c r="AN27" s="234" t="str">
        <f t="shared" si="38"/>
        <v/>
      </c>
      <c r="AO27" s="234" t="str">
        <f t="shared" si="39"/>
        <v/>
      </c>
      <c r="AP27" s="234" t="str">
        <f t="shared" si="40"/>
        <v/>
      </c>
      <c r="AQ27" s="234" t="str">
        <f t="shared" si="41"/>
        <v/>
      </c>
      <c r="AR27" s="234" t="str">
        <f t="shared" si="42"/>
        <v/>
      </c>
      <c r="AS27" s="234" t="str">
        <f t="shared" si="43"/>
        <v/>
      </c>
      <c r="AT27" s="234" t="str">
        <f t="shared" si="44"/>
        <v/>
      </c>
      <c r="AU27" s="234" t="str">
        <f t="shared" si="45"/>
        <v/>
      </c>
      <c r="AV27" s="234" t="str">
        <f t="shared" si="46"/>
        <v/>
      </c>
      <c r="AW27" s="234" t="str">
        <f t="shared" si="47"/>
        <v/>
      </c>
      <c r="AX27" s="234" t="str">
        <f t="shared" si="48"/>
        <v/>
      </c>
      <c r="AY27" s="234" t="str">
        <f t="shared" si="49"/>
        <v/>
      </c>
      <c r="AZ27" s="234">
        <f t="shared" si="50"/>
        <v>0</v>
      </c>
      <c r="BA27" s="234">
        <f t="shared" si="25"/>
        <v>0</v>
      </c>
      <c r="BB27" s="234">
        <f t="shared" si="26"/>
        <v>0</v>
      </c>
      <c r="BC27" s="235"/>
      <c r="BD27" s="235"/>
      <c r="BE27" s="235"/>
      <c r="BF27" s="235"/>
      <c r="BG27" s="235"/>
      <c r="BH27" s="235"/>
      <c r="BI27" s="235"/>
      <c r="BJ27" s="235"/>
      <c r="BK27" s="235"/>
      <c r="BL27" s="235"/>
      <c r="BM27" s="235"/>
      <c r="BN27" s="235"/>
      <c r="BO27" s="235"/>
      <c r="BP27" s="235"/>
      <c r="BQ27" s="235"/>
      <c r="BR27" s="235"/>
      <c r="BS27" s="235"/>
      <c r="BT27" s="235"/>
      <c r="BU27" s="235"/>
    </row>
    <row r="28" spans="1:73" s="234" customFormat="1" ht="23.15" customHeight="1">
      <c r="A28" s="228">
        <v>18</v>
      </c>
      <c r="B28" s="107"/>
      <c r="C28" s="108"/>
      <c r="D28" s="273" t="str">
        <f t="shared" si="27"/>
        <v/>
      </c>
      <c r="E28" s="129"/>
      <c r="F28" s="110"/>
      <c r="G28" s="111"/>
      <c r="H28" s="112"/>
      <c r="I28" s="113"/>
      <c r="J28" s="114"/>
      <c r="K28" s="115"/>
      <c r="L28" s="115"/>
      <c r="M28" s="115"/>
      <c r="N28" s="116"/>
      <c r="O28" s="118"/>
      <c r="P28" s="118"/>
      <c r="Q28" s="229" t="str">
        <f t="shared" si="28"/>
        <v/>
      </c>
      <c r="R28" s="230" t="str">
        <f t="shared" si="29"/>
        <v/>
      </c>
      <c r="S28" s="221" t="str">
        <f t="shared" si="30"/>
        <v/>
      </c>
      <c r="T28" s="221" t="str">
        <f t="shared" si="22"/>
        <v/>
      </c>
      <c r="U28" s="222" t="str">
        <f t="shared" si="31"/>
        <v/>
      </c>
      <c r="V28" s="222" t="str">
        <f t="shared" si="32"/>
        <v/>
      </c>
      <c r="W28" s="222" t="str">
        <f t="shared" si="33"/>
        <v/>
      </c>
      <c r="X28" s="222" t="str">
        <f t="shared" si="34"/>
        <v/>
      </c>
      <c r="Y28" s="117" t="str">
        <f t="shared" si="51"/>
        <v/>
      </c>
      <c r="Z28" s="231" t="str">
        <f t="shared" si="51"/>
        <v/>
      </c>
      <c r="AA28" s="231" t="str">
        <f t="shared" si="51"/>
        <v/>
      </c>
      <c r="AB28" s="231" t="str">
        <f t="shared" si="51"/>
        <v/>
      </c>
      <c r="AC28" s="231" t="str">
        <f t="shared" si="51"/>
        <v/>
      </c>
      <c r="AD28" s="231" t="str">
        <f t="shared" si="51"/>
        <v/>
      </c>
      <c r="AE28" s="231" t="str">
        <f t="shared" si="51"/>
        <v/>
      </c>
      <c r="AF28" s="231" t="str">
        <f t="shared" si="51"/>
        <v/>
      </c>
      <c r="AG28" s="231" t="str">
        <f t="shared" si="51"/>
        <v/>
      </c>
      <c r="AH28" s="231" t="str">
        <f t="shared" si="51"/>
        <v/>
      </c>
      <c r="AI28" s="231" t="str">
        <f t="shared" si="51"/>
        <v/>
      </c>
      <c r="AJ28" s="231" t="str">
        <f t="shared" si="51"/>
        <v/>
      </c>
      <c r="AK28" s="232">
        <f t="shared" si="35"/>
        <v>0</v>
      </c>
      <c r="AL28" s="233">
        <f t="shared" si="36"/>
        <v>0</v>
      </c>
      <c r="AM28" s="234" t="str">
        <f t="shared" si="37"/>
        <v/>
      </c>
      <c r="AN28" s="234" t="str">
        <f t="shared" si="38"/>
        <v/>
      </c>
      <c r="AO28" s="234" t="str">
        <f t="shared" si="39"/>
        <v/>
      </c>
      <c r="AP28" s="234" t="str">
        <f t="shared" si="40"/>
        <v/>
      </c>
      <c r="AQ28" s="234" t="str">
        <f t="shared" si="41"/>
        <v/>
      </c>
      <c r="AR28" s="234" t="str">
        <f t="shared" si="42"/>
        <v/>
      </c>
      <c r="AS28" s="234" t="str">
        <f t="shared" si="43"/>
        <v/>
      </c>
      <c r="AT28" s="234" t="str">
        <f t="shared" si="44"/>
        <v/>
      </c>
      <c r="AU28" s="234" t="str">
        <f t="shared" si="45"/>
        <v/>
      </c>
      <c r="AV28" s="234" t="str">
        <f t="shared" si="46"/>
        <v/>
      </c>
      <c r="AW28" s="234" t="str">
        <f t="shared" si="47"/>
        <v/>
      </c>
      <c r="AX28" s="234" t="str">
        <f t="shared" si="48"/>
        <v/>
      </c>
      <c r="AY28" s="234" t="str">
        <f t="shared" si="49"/>
        <v/>
      </c>
      <c r="AZ28" s="234">
        <f t="shared" si="50"/>
        <v>0</v>
      </c>
      <c r="BA28" s="234">
        <f t="shared" si="25"/>
        <v>0</v>
      </c>
      <c r="BB28" s="234">
        <f t="shared" si="26"/>
        <v>0</v>
      </c>
      <c r="BC28" s="235"/>
      <c r="BD28" s="235"/>
      <c r="BE28" s="235"/>
      <c r="BF28" s="235"/>
      <c r="BG28" s="235"/>
      <c r="BH28" s="235"/>
      <c r="BI28" s="235"/>
      <c r="BJ28" s="235"/>
      <c r="BK28" s="235"/>
      <c r="BL28" s="235"/>
      <c r="BM28" s="235"/>
      <c r="BN28" s="235"/>
      <c r="BO28" s="235"/>
      <c r="BP28" s="235"/>
      <c r="BQ28" s="235"/>
      <c r="BR28" s="235"/>
      <c r="BS28" s="235"/>
      <c r="BT28" s="235"/>
      <c r="BU28" s="235"/>
    </row>
    <row r="29" spans="1:73" s="234" customFormat="1" ht="23.15" customHeight="1">
      <c r="A29" s="228">
        <v>19</v>
      </c>
      <c r="B29" s="107"/>
      <c r="C29" s="108"/>
      <c r="D29" s="273" t="str">
        <f t="shared" si="27"/>
        <v/>
      </c>
      <c r="E29" s="129"/>
      <c r="F29" s="110"/>
      <c r="G29" s="111"/>
      <c r="H29" s="112"/>
      <c r="I29" s="113"/>
      <c r="J29" s="114"/>
      <c r="K29" s="115"/>
      <c r="L29" s="115"/>
      <c r="M29" s="115"/>
      <c r="N29" s="116"/>
      <c r="O29" s="118"/>
      <c r="P29" s="118"/>
      <c r="Q29" s="229" t="str">
        <f t="shared" si="28"/>
        <v/>
      </c>
      <c r="R29" s="230" t="str">
        <f t="shared" si="29"/>
        <v/>
      </c>
      <c r="S29" s="221" t="str">
        <f t="shared" si="30"/>
        <v/>
      </c>
      <c r="T29" s="221" t="str">
        <f t="shared" si="22"/>
        <v/>
      </c>
      <c r="U29" s="222" t="str">
        <f t="shared" si="31"/>
        <v/>
      </c>
      <c r="V29" s="222" t="str">
        <f t="shared" si="32"/>
        <v/>
      </c>
      <c r="W29" s="222" t="str">
        <f t="shared" si="33"/>
        <v/>
      </c>
      <c r="X29" s="222" t="str">
        <f t="shared" si="34"/>
        <v/>
      </c>
      <c r="Y29" s="117" t="str">
        <f t="shared" si="51"/>
        <v/>
      </c>
      <c r="Z29" s="231" t="str">
        <f t="shared" si="51"/>
        <v/>
      </c>
      <c r="AA29" s="231" t="str">
        <f t="shared" si="51"/>
        <v/>
      </c>
      <c r="AB29" s="231" t="str">
        <f t="shared" si="51"/>
        <v/>
      </c>
      <c r="AC29" s="231" t="str">
        <f t="shared" si="51"/>
        <v/>
      </c>
      <c r="AD29" s="231" t="str">
        <f t="shared" si="51"/>
        <v/>
      </c>
      <c r="AE29" s="231" t="str">
        <f t="shared" si="51"/>
        <v/>
      </c>
      <c r="AF29" s="231" t="str">
        <f t="shared" si="51"/>
        <v/>
      </c>
      <c r="AG29" s="231" t="str">
        <f t="shared" si="51"/>
        <v/>
      </c>
      <c r="AH29" s="231" t="str">
        <f t="shared" si="51"/>
        <v/>
      </c>
      <c r="AI29" s="231" t="str">
        <f t="shared" si="51"/>
        <v/>
      </c>
      <c r="AJ29" s="231" t="str">
        <f t="shared" si="51"/>
        <v/>
      </c>
      <c r="AK29" s="232">
        <f t="shared" si="35"/>
        <v>0</v>
      </c>
      <c r="AL29" s="233">
        <f t="shared" si="36"/>
        <v>0</v>
      </c>
      <c r="AM29" s="234" t="str">
        <f t="shared" si="37"/>
        <v/>
      </c>
      <c r="AN29" s="234" t="str">
        <f t="shared" si="38"/>
        <v/>
      </c>
      <c r="AO29" s="234" t="str">
        <f t="shared" si="39"/>
        <v/>
      </c>
      <c r="AP29" s="234" t="str">
        <f t="shared" si="40"/>
        <v/>
      </c>
      <c r="AQ29" s="234" t="str">
        <f t="shared" si="41"/>
        <v/>
      </c>
      <c r="AR29" s="234" t="str">
        <f t="shared" si="42"/>
        <v/>
      </c>
      <c r="AS29" s="234" t="str">
        <f t="shared" si="43"/>
        <v/>
      </c>
      <c r="AT29" s="234" t="str">
        <f t="shared" si="44"/>
        <v/>
      </c>
      <c r="AU29" s="234" t="str">
        <f t="shared" si="45"/>
        <v/>
      </c>
      <c r="AV29" s="234" t="str">
        <f t="shared" si="46"/>
        <v/>
      </c>
      <c r="AW29" s="234" t="str">
        <f t="shared" si="47"/>
        <v/>
      </c>
      <c r="AX29" s="234" t="str">
        <f t="shared" si="48"/>
        <v/>
      </c>
      <c r="AY29" s="234" t="str">
        <f t="shared" si="49"/>
        <v/>
      </c>
      <c r="AZ29" s="234">
        <f t="shared" si="50"/>
        <v>0</v>
      </c>
      <c r="BA29" s="234">
        <f t="shared" si="25"/>
        <v>0</v>
      </c>
      <c r="BB29" s="234">
        <f t="shared" si="26"/>
        <v>0</v>
      </c>
      <c r="BC29" s="235"/>
      <c r="BD29" s="235"/>
      <c r="BE29" s="235"/>
      <c r="BF29" s="235"/>
      <c r="BG29" s="235"/>
      <c r="BH29" s="235"/>
      <c r="BI29" s="235"/>
      <c r="BJ29" s="235"/>
      <c r="BK29" s="235"/>
      <c r="BL29" s="235"/>
      <c r="BM29" s="235"/>
      <c r="BN29" s="235"/>
      <c r="BO29" s="235"/>
      <c r="BP29" s="235"/>
      <c r="BQ29" s="235"/>
      <c r="BR29" s="235"/>
      <c r="BS29" s="235"/>
      <c r="BT29" s="235"/>
      <c r="BU29" s="235"/>
    </row>
    <row r="30" spans="1:73" s="234" customFormat="1" ht="23.15" customHeight="1">
      <c r="A30" s="228">
        <v>20</v>
      </c>
      <c r="B30" s="107"/>
      <c r="C30" s="108"/>
      <c r="D30" s="273" t="str">
        <f t="shared" si="27"/>
        <v/>
      </c>
      <c r="E30" s="129"/>
      <c r="F30" s="110"/>
      <c r="G30" s="111"/>
      <c r="H30" s="112"/>
      <c r="I30" s="113"/>
      <c r="J30" s="114"/>
      <c r="K30" s="115"/>
      <c r="L30" s="115"/>
      <c r="M30" s="115"/>
      <c r="N30" s="116"/>
      <c r="O30" s="118"/>
      <c r="P30" s="118"/>
      <c r="Q30" s="229" t="str">
        <f t="shared" si="28"/>
        <v/>
      </c>
      <c r="R30" s="230" t="str">
        <f t="shared" si="29"/>
        <v/>
      </c>
      <c r="S30" s="221" t="str">
        <f t="shared" si="30"/>
        <v/>
      </c>
      <c r="T30" s="221" t="str">
        <f t="shared" si="22"/>
        <v/>
      </c>
      <c r="U30" s="222" t="str">
        <f t="shared" si="31"/>
        <v/>
      </c>
      <c r="V30" s="222" t="str">
        <f t="shared" si="32"/>
        <v/>
      </c>
      <c r="W30" s="222" t="str">
        <f t="shared" si="33"/>
        <v/>
      </c>
      <c r="X30" s="222" t="str">
        <f t="shared" si="34"/>
        <v/>
      </c>
      <c r="Y30" s="117" t="str">
        <f t="shared" si="51"/>
        <v/>
      </c>
      <c r="Z30" s="231" t="str">
        <f t="shared" si="51"/>
        <v/>
      </c>
      <c r="AA30" s="231" t="str">
        <f t="shared" si="51"/>
        <v/>
      </c>
      <c r="AB30" s="231" t="str">
        <f t="shared" si="51"/>
        <v/>
      </c>
      <c r="AC30" s="231" t="str">
        <f t="shared" si="51"/>
        <v/>
      </c>
      <c r="AD30" s="231" t="str">
        <f t="shared" si="51"/>
        <v/>
      </c>
      <c r="AE30" s="231" t="str">
        <f t="shared" si="51"/>
        <v/>
      </c>
      <c r="AF30" s="231" t="str">
        <f t="shared" si="51"/>
        <v/>
      </c>
      <c r="AG30" s="231" t="str">
        <f t="shared" si="51"/>
        <v/>
      </c>
      <c r="AH30" s="231" t="str">
        <f t="shared" si="51"/>
        <v/>
      </c>
      <c r="AI30" s="231" t="str">
        <f t="shared" si="51"/>
        <v/>
      </c>
      <c r="AJ30" s="231" t="str">
        <f t="shared" si="51"/>
        <v/>
      </c>
      <c r="AK30" s="232">
        <f t="shared" si="35"/>
        <v>0</v>
      </c>
      <c r="AL30" s="233">
        <f t="shared" si="36"/>
        <v>0</v>
      </c>
      <c r="AM30" s="234" t="str">
        <f t="shared" si="37"/>
        <v/>
      </c>
      <c r="AN30" s="234" t="str">
        <f t="shared" si="38"/>
        <v/>
      </c>
      <c r="AO30" s="234" t="str">
        <f t="shared" si="39"/>
        <v/>
      </c>
      <c r="AP30" s="234" t="str">
        <f t="shared" si="40"/>
        <v/>
      </c>
      <c r="AQ30" s="234" t="str">
        <f t="shared" si="41"/>
        <v/>
      </c>
      <c r="AR30" s="234" t="str">
        <f t="shared" si="42"/>
        <v/>
      </c>
      <c r="AS30" s="234" t="str">
        <f t="shared" si="43"/>
        <v/>
      </c>
      <c r="AT30" s="234" t="str">
        <f t="shared" si="44"/>
        <v/>
      </c>
      <c r="AU30" s="234" t="str">
        <f t="shared" si="45"/>
        <v/>
      </c>
      <c r="AV30" s="234" t="str">
        <f t="shared" si="46"/>
        <v/>
      </c>
      <c r="AW30" s="234" t="str">
        <f t="shared" si="47"/>
        <v/>
      </c>
      <c r="AX30" s="234" t="str">
        <f t="shared" si="48"/>
        <v/>
      </c>
      <c r="AY30" s="234" t="str">
        <f t="shared" si="49"/>
        <v/>
      </c>
      <c r="AZ30" s="234">
        <f t="shared" si="50"/>
        <v>0</v>
      </c>
      <c r="BA30" s="234">
        <f t="shared" si="25"/>
        <v>0</v>
      </c>
      <c r="BB30" s="234">
        <f t="shared" si="26"/>
        <v>0</v>
      </c>
      <c r="BC30" s="235"/>
      <c r="BD30" s="235"/>
      <c r="BE30" s="235"/>
      <c r="BF30" s="235"/>
      <c r="BG30" s="235"/>
      <c r="BH30" s="235"/>
      <c r="BI30" s="235"/>
      <c r="BJ30" s="235"/>
      <c r="BK30" s="235"/>
      <c r="BL30" s="235"/>
      <c r="BM30" s="235"/>
      <c r="BN30" s="235"/>
      <c r="BO30" s="235"/>
      <c r="BP30" s="235"/>
      <c r="BQ30" s="235"/>
      <c r="BR30" s="235"/>
      <c r="BS30" s="235"/>
      <c r="BT30" s="235"/>
      <c r="BU30" s="235"/>
    </row>
    <row r="31" spans="1:73" s="234" customFormat="1" ht="23.15" customHeight="1">
      <c r="A31" s="228">
        <v>21</v>
      </c>
      <c r="B31" s="107"/>
      <c r="C31" s="108"/>
      <c r="D31" s="273" t="str">
        <f t="shared" si="27"/>
        <v/>
      </c>
      <c r="E31" s="129"/>
      <c r="F31" s="110"/>
      <c r="G31" s="111"/>
      <c r="H31" s="112"/>
      <c r="I31" s="113"/>
      <c r="J31" s="114"/>
      <c r="K31" s="115"/>
      <c r="L31" s="115"/>
      <c r="M31" s="115"/>
      <c r="N31" s="116"/>
      <c r="O31" s="118"/>
      <c r="P31" s="118"/>
      <c r="Q31" s="229" t="str">
        <f t="shared" si="28"/>
        <v/>
      </c>
      <c r="R31" s="230" t="str">
        <f t="shared" si="29"/>
        <v/>
      </c>
      <c r="S31" s="221" t="str">
        <f t="shared" si="30"/>
        <v/>
      </c>
      <c r="T31" s="221" t="str">
        <f t="shared" si="22"/>
        <v/>
      </c>
      <c r="U31" s="222" t="str">
        <f t="shared" si="31"/>
        <v/>
      </c>
      <c r="V31" s="222" t="str">
        <f t="shared" si="32"/>
        <v/>
      </c>
      <c r="W31" s="222" t="str">
        <f t="shared" si="33"/>
        <v/>
      </c>
      <c r="X31" s="222" t="str">
        <f t="shared" si="34"/>
        <v/>
      </c>
      <c r="Y31" s="117" t="str">
        <f t="shared" si="51"/>
        <v/>
      </c>
      <c r="Z31" s="231" t="str">
        <f t="shared" si="51"/>
        <v/>
      </c>
      <c r="AA31" s="231" t="str">
        <f t="shared" si="51"/>
        <v/>
      </c>
      <c r="AB31" s="231" t="str">
        <f t="shared" si="51"/>
        <v/>
      </c>
      <c r="AC31" s="231" t="str">
        <f t="shared" si="51"/>
        <v/>
      </c>
      <c r="AD31" s="231" t="str">
        <f t="shared" si="51"/>
        <v/>
      </c>
      <c r="AE31" s="231" t="str">
        <f t="shared" si="51"/>
        <v/>
      </c>
      <c r="AF31" s="231" t="str">
        <f t="shared" si="51"/>
        <v/>
      </c>
      <c r="AG31" s="231" t="str">
        <f t="shared" si="51"/>
        <v/>
      </c>
      <c r="AH31" s="231" t="str">
        <f t="shared" si="51"/>
        <v/>
      </c>
      <c r="AI31" s="231" t="str">
        <f t="shared" si="51"/>
        <v/>
      </c>
      <c r="AJ31" s="231" t="str">
        <f t="shared" si="51"/>
        <v/>
      </c>
      <c r="AK31" s="232">
        <f t="shared" si="35"/>
        <v>0</v>
      </c>
      <c r="AL31" s="233">
        <f t="shared" si="36"/>
        <v>0</v>
      </c>
      <c r="AM31" s="234" t="str">
        <f t="shared" si="37"/>
        <v/>
      </c>
      <c r="AN31" s="234" t="str">
        <f t="shared" si="38"/>
        <v/>
      </c>
      <c r="AO31" s="234" t="str">
        <f t="shared" si="39"/>
        <v/>
      </c>
      <c r="AP31" s="234" t="str">
        <f t="shared" si="40"/>
        <v/>
      </c>
      <c r="AQ31" s="234" t="str">
        <f t="shared" si="41"/>
        <v/>
      </c>
      <c r="AR31" s="234" t="str">
        <f t="shared" si="42"/>
        <v/>
      </c>
      <c r="AS31" s="234" t="str">
        <f t="shared" si="43"/>
        <v/>
      </c>
      <c r="AT31" s="234" t="str">
        <f t="shared" si="44"/>
        <v/>
      </c>
      <c r="AU31" s="234" t="str">
        <f t="shared" si="45"/>
        <v/>
      </c>
      <c r="AV31" s="234" t="str">
        <f t="shared" si="46"/>
        <v/>
      </c>
      <c r="AW31" s="234" t="str">
        <f t="shared" si="47"/>
        <v/>
      </c>
      <c r="AX31" s="234" t="str">
        <f t="shared" si="48"/>
        <v/>
      </c>
      <c r="AY31" s="234" t="str">
        <f t="shared" si="49"/>
        <v/>
      </c>
      <c r="AZ31" s="234">
        <f t="shared" si="50"/>
        <v>0</v>
      </c>
      <c r="BA31" s="234">
        <f t="shared" si="25"/>
        <v>0</v>
      </c>
      <c r="BB31" s="234">
        <f t="shared" si="26"/>
        <v>0</v>
      </c>
      <c r="BC31" s="235"/>
      <c r="BD31" s="235"/>
      <c r="BE31" s="235"/>
      <c r="BF31" s="235"/>
      <c r="BG31" s="235"/>
      <c r="BH31" s="235"/>
      <c r="BI31" s="235"/>
      <c r="BJ31" s="235"/>
      <c r="BK31" s="235"/>
      <c r="BL31" s="235"/>
      <c r="BM31" s="235"/>
      <c r="BN31" s="235"/>
      <c r="BO31" s="235"/>
      <c r="BP31" s="235"/>
      <c r="BQ31" s="235"/>
      <c r="BR31" s="235"/>
      <c r="BS31" s="235"/>
      <c r="BT31" s="235"/>
      <c r="BU31" s="235"/>
    </row>
    <row r="32" spans="1:73" s="234" customFormat="1" ht="23.15" customHeight="1">
      <c r="A32" s="228">
        <v>22</v>
      </c>
      <c r="B32" s="107"/>
      <c r="C32" s="108"/>
      <c r="D32" s="273" t="str">
        <f t="shared" si="27"/>
        <v/>
      </c>
      <c r="E32" s="129"/>
      <c r="F32" s="110"/>
      <c r="G32" s="111"/>
      <c r="H32" s="112"/>
      <c r="I32" s="113"/>
      <c r="J32" s="114"/>
      <c r="K32" s="115"/>
      <c r="L32" s="115"/>
      <c r="M32" s="115"/>
      <c r="N32" s="116"/>
      <c r="O32" s="118"/>
      <c r="P32" s="118"/>
      <c r="Q32" s="229" t="str">
        <f t="shared" si="28"/>
        <v/>
      </c>
      <c r="R32" s="230" t="str">
        <f t="shared" si="29"/>
        <v/>
      </c>
      <c r="S32" s="221" t="str">
        <f t="shared" si="30"/>
        <v/>
      </c>
      <c r="T32" s="221" t="str">
        <f t="shared" si="22"/>
        <v/>
      </c>
      <c r="U32" s="222" t="str">
        <f t="shared" si="31"/>
        <v/>
      </c>
      <c r="V32" s="222" t="str">
        <f t="shared" si="32"/>
        <v/>
      </c>
      <c r="W32" s="222" t="str">
        <f t="shared" si="33"/>
        <v/>
      </c>
      <c r="X32" s="222" t="str">
        <f t="shared" si="34"/>
        <v/>
      </c>
      <c r="Y32" s="117" t="str">
        <f t="shared" ref="Y32:AJ41" si="52">IF($X32="",IF($L32="","",IF(Y$9&gt;=$L32,IF($M32="",$W32,IF(Y$9&gt;$M32,"",$W32)),"")),IF(AND(Y$9&gt;=$L32,OR($M32&gt;=Y$9,$M32="")),$X32,""))</f>
        <v/>
      </c>
      <c r="Z32" s="231" t="str">
        <f t="shared" si="52"/>
        <v/>
      </c>
      <c r="AA32" s="231" t="str">
        <f t="shared" si="52"/>
        <v/>
      </c>
      <c r="AB32" s="231" t="str">
        <f t="shared" si="52"/>
        <v/>
      </c>
      <c r="AC32" s="231" t="str">
        <f t="shared" si="52"/>
        <v/>
      </c>
      <c r="AD32" s="231" t="str">
        <f t="shared" si="52"/>
        <v/>
      </c>
      <c r="AE32" s="231" t="str">
        <f t="shared" si="52"/>
        <v/>
      </c>
      <c r="AF32" s="231" t="str">
        <f t="shared" si="52"/>
        <v/>
      </c>
      <c r="AG32" s="231" t="str">
        <f t="shared" si="52"/>
        <v/>
      </c>
      <c r="AH32" s="231" t="str">
        <f t="shared" si="52"/>
        <v/>
      </c>
      <c r="AI32" s="231" t="str">
        <f t="shared" si="52"/>
        <v/>
      </c>
      <c r="AJ32" s="231" t="str">
        <f t="shared" si="52"/>
        <v/>
      </c>
      <c r="AK32" s="232">
        <f t="shared" si="35"/>
        <v>0</v>
      </c>
      <c r="AL32" s="233">
        <f t="shared" si="36"/>
        <v>0</v>
      </c>
      <c r="AM32" s="234" t="str">
        <f t="shared" si="37"/>
        <v/>
      </c>
      <c r="AN32" s="234" t="str">
        <f t="shared" si="38"/>
        <v/>
      </c>
      <c r="AO32" s="234" t="str">
        <f t="shared" si="39"/>
        <v/>
      </c>
      <c r="AP32" s="234" t="str">
        <f t="shared" si="40"/>
        <v/>
      </c>
      <c r="AQ32" s="234" t="str">
        <f t="shared" si="41"/>
        <v/>
      </c>
      <c r="AR32" s="234" t="str">
        <f t="shared" si="42"/>
        <v/>
      </c>
      <c r="AS32" s="234" t="str">
        <f t="shared" si="43"/>
        <v/>
      </c>
      <c r="AT32" s="234" t="str">
        <f t="shared" si="44"/>
        <v/>
      </c>
      <c r="AU32" s="234" t="str">
        <f t="shared" si="45"/>
        <v/>
      </c>
      <c r="AV32" s="234" t="str">
        <f t="shared" si="46"/>
        <v/>
      </c>
      <c r="AW32" s="234" t="str">
        <f t="shared" si="47"/>
        <v/>
      </c>
      <c r="AX32" s="234" t="str">
        <f t="shared" si="48"/>
        <v/>
      </c>
      <c r="AY32" s="234" t="str">
        <f t="shared" si="49"/>
        <v/>
      </c>
      <c r="AZ32" s="234">
        <f t="shared" si="50"/>
        <v>0</v>
      </c>
      <c r="BA32" s="234">
        <f t="shared" si="25"/>
        <v>0</v>
      </c>
      <c r="BB32" s="234">
        <f t="shared" si="26"/>
        <v>0</v>
      </c>
      <c r="BC32" s="235"/>
      <c r="BD32" s="235"/>
      <c r="BE32" s="235"/>
      <c r="BF32" s="235"/>
      <c r="BG32" s="235"/>
      <c r="BH32" s="235"/>
      <c r="BI32" s="235"/>
      <c r="BJ32" s="235"/>
      <c r="BK32" s="235"/>
      <c r="BL32" s="235"/>
      <c r="BM32" s="235"/>
      <c r="BN32" s="235"/>
      <c r="BO32" s="235"/>
      <c r="BP32" s="235"/>
      <c r="BQ32" s="235"/>
      <c r="BR32" s="235"/>
      <c r="BS32" s="235"/>
      <c r="BT32" s="235"/>
      <c r="BU32" s="235"/>
    </row>
    <row r="33" spans="1:73" s="234" customFormat="1" ht="23.15" customHeight="1">
      <c r="A33" s="228">
        <v>23</v>
      </c>
      <c r="B33" s="107"/>
      <c r="C33" s="108"/>
      <c r="D33" s="273" t="str">
        <f t="shared" si="27"/>
        <v/>
      </c>
      <c r="E33" s="129"/>
      <c r="F33" s="110"/>
      <c r="G33" s="111"/>
      <c r="H33" s="112"/>
      <c r="I33" s="113"/>
      <c r="J33" s="114"/>
      <c r="K33" s="115"/>
      <c r="L33" s="115"/>
      <c r="M33" s="115"/>
      <c r="N33" s="116"/>
      <c r="O33" s="118"/>
      <c r="P33" s="118"/>
      <c r="Q33" s="229" t="str">
        <f t="shared" si="28"/>
        <v/>
      </c>
      <c r="R33" s="230" t="str">
        <f t="shared" si="29"/>
        <v/>
      </c>
      <c r="S33" s="221" t="str">
        <f t="shared" si="30"/>
        <v/>
      </c>
      <c r="T33" s="221" t="str">
        <f t="shared" si="22"/>
        <v/>
      </c>
      <c r="U33" s="222" t="str">
        <f t="shared" si="31"/>
        <v/>
      </c>
      <c r="V33" s="222" t="str">
        <f t="shared" si="32"/>
        <v/>
      </c>
      <c r="W33" s="222" t="str">
        <f t="shared" si="33"/>
        <v/>
      </c>
      <c r="X33" s="222" t="str">
        <f t="shared" si="34"/>
        <v/>
      </c>
      <c r="Y33" s="117" t="str">
        <f t="shared" si="52"/>
        <v/>
      </c>
      <c r="Z33" s="231" t="str">
        <f t="shared" si="52"/>
        <v/>
      </c>
      <c r="AA33" s="231" t="str">
        <f t="shared" si="52"/>
        <v/>
      </c>
      <c r="AB33" s="231" t="str">
        <f t="shared" si="52"/>
        <v/>
      </c>
      <c r="AC33" s="231" t="str">
        <f t="shared" si="52"/>
        <v/>
      </c>
      <c r="AD33" s="231" t="str">
        <f t="shared" si="52"/>
        <v/>
      </c>
      <c r="AE33" s="231" t="str">
        <f t="shared" si="52"/>
        <v/>
      </c>
      <c r="AF33" s="231" t="str">
        <f t="shared" si="52"/>
        <v/>
      </c>
      <c r="AG33" s="231" t="str">
        <f t="shared" si="52"/>
        <v/>
      </c>
      <c r="AH33" s="231" t="str">
        <f t="shared" si="52"/>
        <v/>
      </c>
      <c r="AI33" s="231" t="str">
        <f t="shared" si="52"/>
        <v/>
      </c>
      <c r="AJ33" s="231" t="str">
        <f t="shared" si="52"/>
        <v/>
      </c>
      <c r="AK33" s="232">
        <f t="shared" si="35"/>
        <v>0</v>
      </c>
      <c r="AL33" s="233">
        <f t="shared" si="36"/>
        <v>0</v>
      </c>
      <c r="AM33" s="234" t="str">
        <f t="shared" si="37"/>
        <v/>
      </c>
      <c r="AN33" s="234" t="str">
        <f t="shared" si="38"/>
        <v/>
      </c>
      <c r="AO33" s="234" t="str">
        <f t="shared" si="39"/>
        <v/>
      </c>
      <c r="AP33" s="234" t="str">
        <f t="shared" si="40"/>
        <v/>
      </c>
      <c r="AQ33" s="234" t="str">
        <f t="shared" si="41"/>
        <v/>
      </c>
      <c r="AR33" s="234" t="str">
        <f t="shared" si="42"/>
        <v/>
      </c>
      <c r="AS33" s="234" t="str">
        <f t="shared" si="43"/>
        <v/>
      </c>
      <c r="AT33" s="234" t="str">
        <f t="shared" si="44"/>
        <v/>
      </c>
      <c r="AU33" s="234" t="str">
        <f t="shared" si="45"/>
        <v/>
      </c>
      <c r="AV33" s="234" t="str">
        <f t="shared" si="46"/>
        <v/>
      </c>
      <c r="AW33" s="234" t="str">
        <f t="shared" si="47"/>
        <v/>
      </c>
      <c r="AX33" s="234" t="str">
        <f t="shared" si="48"/>
        <v/>
      </c>
      <c r="AY33" s="234" t="str">
        <f t="shared" si="49"/>
        <v/>
      </c>
      <c r="AZ33" s="234">
        <f t="shared" si="50"/>
        <v>0</v>
      </c>
      <c r="BA33" s="234">
        <f t="shared" si="25"/>
        <v>0</v>
      </c>
      <c r="BB33" s="234">
        <f t="shared" si="26"/>
        <v>0</v>
      </c>
      <c r="BC33" s="235"/>
      <c r="BD33" s="235"/>
      <c r="BE33" s="235"/>
      <c r="BF33" s="235"/>
      <c r="BG33" s="235"/>
      <c r="BH33" s="235"/>
      <c r="BI33" s="235"/>
      <c r="BJ33" s="235"/>
      <c r="BK33" s="235"/>
      <c r="BL33" s="235"/>
      <c r="BM33" s="235"/>
      <c r="BN33" s="235"/>
      <c r="BO33" s="235"/>
      <c r="BP33" s="235"/>
      <c r="BQ33" s="235"/>
      <c r="BR33" s="235"/>
      <c r="BS33" s="235"/>
      <c r="BT33" s="235"/>
      <c r="BU33" s="235"/>
    </row>
    <row r="34" spans="1:73" s="234" customFormat="1" ht="23.15" customHeight="1">
      <c r="A34" s="228">
        <v>24</v>
      </c>
      <c r="B34" s="107"/>
      <c r="C34" s="108"/>
      <c r="D34" s="273" t="str">
        <f t="shared" si="27"/>
        <v/>
      </c>
      <c r="E34" s="129"/>
      <c r="F34" s="110"/>
      <c r="G34" s="111"/>
      <c r="H34" s="112"/>
      <c r="I34" s="113"/>
      <c r="J34" s="114"/>
      <c r="K34" s="115"/>
      <c r="L34" s="115"/>
      <c r="M34" s="115"/>
      <c r="N34" s="116"/>
      <c r="O34" s="118"/>
      <c r="P34" s="118"/>
      <c r="Q34" s="229" t="str">
        <f t="shared" si="28"/>
        <v/>
      </c>
      <c r="R34" s="230" t="str">
        <f t="shared" si="29"/>
        <v/>
      </c>
      <c r="S34" s="221" t="str">
        <f t="shared" si="30"/>
        <v/>
      </c>
      <c r="T34" s="221" t="str">
        <f t="shared" si="22"/>
        <v/>
      </c>
      <c r="U34" s="222" t="str">
        <f t="shared" si="31"/>
        <v/>
      </c>
      <c r="V34" s="222" t="str">
        <f t="shared" si="32"/>
        <v/>
      </c>
      <c r="W34" s="222" t="str">
        <f t="shared" si="33"/>
        <v/>
      </c>
      <c r="X34" s="222" t="str">
        <f t="shared" si="34"/>
        <v/>
      </c>
      <c r="Y34" s="117" t="str">
        <f t="shared" si="52"/>
        <v/>
      </c>
      <c r="Z34" s="231" t="str">
        <f t="shared" si="52"/>
        <v/>
      </c>
      <c r="AA34" s="231" t="str">
        <f t="shared" si="52"/>
        <v/>
      </c>
      <c r="AB34" s="231" t="str">
        <f t="shared" si="52"/>
        <v/>
      </c>
      <c r="AC34" s="231" t="str">
        <f t="shared" si="52"/>
        <v/>
      </c>
      <c r="AD34" s="231" t="str">
        <f t="shared" si="52"/>
        <v/>
      </c>
      <c r="AE34" s="231" t="str">
        <f t="shared" si="52"/>
        <v/>
      </c>
      <c r="AF34" s="231" t="str">
        <f t="shared" si="52"/>
        <v/>
      </c>
      <c r="AG34" s="231" t="str">
        <f t="shared" si="52"/>
        <v/>
      </c>
      <c r="AH34" s="231" t="str">
        <f t="shared" si="52"/>
        <v/>
      </c>
      <c r="AI34" s="231" t="str">
        <f t="shared" si="52"/>
        <v/>
      </c>
      <c r="AJ34" s="231" t="str">
        <f t="shared" si="52"/>
        <v/>
      </c>
      <c r="AK34" s="232">
        <f t="shared" si="35"/>
        <v>0</v>
      </c>
      <c r="AL34" s="233">
        <f t="shared" si="36"/>
        <v>0</v>
      </c>
      <c r="AM34" s="234" t="str">
        <f t="shared" si="37"/>
        <v/>
      </c>
      <c r="AN34" s="234" t="str">
        <f t="shared" si="38"/>
        <v/>
      </c>
      <c r="AO34" s="234" t="str">
        <f t="shared" si="39"/>
        <v/>
      </c>
      <c r="AP34" s="234" t="str">
        <f t="shared" si="40"/>
        <v/>
      </c>
      <c r="AQ34" s="234" t="str">
        <f t="shared" si="41"/>
        <v/>
      </c>
      <c r="AR34" s="234" t="str">
        <f t="shared" si="42"/>
        <v/>
      </c>
      <c r="AS34" s="234" t="str">
        <f t="shared" si="43"/>
        <v/>
      </c>
      <c r="AT34" s="234" t="str">
        <f t="shared" si="44"/>
        <v/>
      </c>
      <c r="AU34" s="234" t="str">
        <f t="shared" si="45"/>
        <v/>
      </c>
      <c r="AV34" s="234" t="str">
        <f t="shared" si="46"/>
        <v/>
      </c>
      <c r="AW34" s="234" t="str">
        <f t="shared" si="47"/>
        <v/>
      </c>
      <c r="AX34" s="234" t="str">
        <f t="shared" si="48"/>
        <v/>
      </c>
      <c r="AY34" s="234" t="str">
        <f t="shared" si="49"/>
        <v/>
      </c>
      <c r="AZ34" s="234">
        <f t="shared" si="50"/>
        <v>0</v>
      </c>
      <c r="BA34" s="234">
        <f t="shared" si="25"/>
        <v>0</v>
      </c>
      <c r="BB34" s="234">
        <f t="shared" si="26"/>
        <v>0</v>
      </c>
      <c r="BC34" s="235"/>
      <c r="BD34" s="235"/>
      <c r="BE34" s="235"/>
      <c r="BF34" s="235"/>
      <c r="BG34" s="235"/>
      <c r="BH34" s="235"/>
      <c r="BI34" s="235"/>
      <c r="BJ34" s="235"/>
      <c r="BK34" s="235"/>
      <c r="BL34" s="235"/>
      <c r="BM34" s="235"/>
      <c r="BN34" s="235"/>
      <c r="BO34" s="235"/>
      <c r="BP34" s="235"/>
      <c r="BQ34" s="235"/>
      <c r="BR34" s="235"/>
      <c r="BS34" s="235"/>
      <c r="BT34" s="235"/>
      <c r="BU34" s="235"/>
    </row>
    <row r="35" spans="1:73" s="234" customFormat="1" ht="23.15" customHeight="1">
      <c r="A35" s="228">
        <v>25</v>
      </c>
      <c r="B35" s="107"/>
      <c r="C35" s="108"/>
      <c r="D35" s="273" t="str">
        <f t="shared" si="27"/>
        <v/>
      </c>
      <c r="E35" s="129"/>
      <c r="F35" s="110"/>
      <c r="G35" s="111"/>
      <c r="H35" s="112"/>
      <c r="I35" s="113"/>
      <c r="J35" s="114"/>
      <c r="K35" s="115"/>
      <c r="L35" s="115"/>
      <c r="M35" s="115"/>
      <c r="N35" s="116"/>
      <c r="O35" s="118"/>
      <c r="P35" s="118"/>
      <c r="Q35" s="229" t="str">
        <f t="shared" si="28"/>
        <v/>
      </c>
      <c r="R35" s="230" t="str">
        <f t="shared" si="29"/>
        <v/>
      </c>
      <c r="S35" s="221" t="str">
        <f t="shared" si="30"/>
        <v/>
      </c>
      <c r="T35" s="221" t="str">
        <f t="shared" si="22"/>
        <v/>
      </c>
      <c r="U35" s="222" t="str">
        <f t="shared" si="31"/>
        <v/>
      </c>
      <c r="V35" s="222" t="str">
        <f t="shared" si="32"/>
        <v/>
      </c>
      <c r="W35" s="222" t="str">
        <f t="shared" si="33"/>
        <v/>
      </c>
      <c r="X35" s="222" t="str">
        <f t="shared" si="34"/>
        <v/>
      </c>
      <c r="Y35" s="117" t="str">
        <f t="shared" si="52"/>
        <v/>
      </c>
      <c r="Z35" s="231" t="str">
        <f t="shared" si="52"/>
        <v/>
      </c>
      <c r="AA35" s="231" t="str">
        <f t="shared" si="52"/>
        <v/>
      </c>
      <c r="AB35" s="231" t="str">
        <f t="shared" si="52"/>
        <v/>
      </c>
      <c r="AC35" s="231" t="str">
        <f t="shared" si="52"/>
        <v/>
      </c>
      <c r="AD35" s="231" t="str">
        <f t="shared" si="52"/>
        <v/>
      </c>
      <c r="AE35" s="231" t="str">
        <f t="shared" si="52"/>
        <v/>
      </c>
      <c r="AF35" s="231" t="str">
        <f t="shared" si="52"/>
        <v/>
      </c>
      <c r="AG35" s="231" t="str">
        <f t="shared" si="52"/>
        <v/>
      </c>
      <c r="AH35" s="231" t="str">
        <f t="shared" si="52"/>
        <v/>
      </c>
      <c r="AI35" s="231" t="str">
        <f t="shared" si="52"/>
        <v/>
      </c>
      <c r="AJ35" s="231" t="str">
        <f t="shared" si="52"/>
        <v/>
      </c>
      <c r="AK35" s="232">
        <f t="shared" si="35"/>
        <v>0</v>
      </c>
      <c r="AL35" s="233">
        <f t="shared" si="36"/>
        <v>0</v>
      </c>
      <c r="AM35" s="234" t="str">
        <f t="shared" si="37"/>
        <v/>
      </c>
      <c r="AN35" s="234" t="str">
        <f t="shared" si="38"/>
        <v/>
      </c>
      <c r="AO35" s="234" t="str">
        <f t="shared" si="39"/>
        <v/>
      </c>
      <c r="AP35" s="234" t="str">
        <f t="shared" si="40"/>
        <v/>
      </c>
      <c r="AQ35" s="234" t="str">
        <f t="shared" si="41"/>
        <v/>
      </c>
      <c r="AR35" s="234" t="str">
        <f t="shared" si="42"/>
        <v/>
      </c>
      <c r="AS35" s="234" t="str">
        <f t="shared" si="43"/>
        <v/>
      </c>
      <c r="AT35" s="234" t="str">
        <f t="shared" si="44"/>
        <v/>
      </c>
      <c r="AU35" s="234" t="str">
        <f t="shared" si="45"/>
        <v/>
      </c>
      <c r="AV35" s="234" t="str">
        <f t="shared" si="46"/>
        <v/>
      </c>
      <c r="AW35" s="234" t="str">
        <f t="shared" si="47"/>
        <v/>
      </c>
      <c r="AX35" s="234" t="str">
        <f t="shared" si="48"/>
        <v/>
      </c>
      <c r="AY35" s="234" t="str">
        <f t="shared" si="49"/>
        <v/>
      </c>
      <c r="AZ35" s="234">
        <f t="shared" si="50"/>
        <v>0</v>
      </c>
      <c r="BA35" s="234">
        <f t="shared" si="25"/>
        <v>0</v>
      </c>
      <c r="BB35" s="234">
        <f t="shared" si="26"/>
        <v>0</v>
      </c>
      <c r="BC35" s="235"/>
      <c r="BD35" s="235"/>
      <c r="BE35" s="235"/>
      <c r="BF35" s="235"/>
      <c r="BG35" s="235"/>
      <c r="BH35" s="235"/>
      <c r="BI35" s="235"/>
      <c r="BJ35" s="235"/>
      <c r="BK35" s="235"/>
      <c r="BL35" s="235"/>
      <c r="BM35" s="235"/>
      <c r="BN35" s="235"/>
      <c r="BO35" s="235"/>
      <c r="BP35" s="235"/>
      <c r="BQ35" s="235"/>
      <c r="BR35" s="235"/>
      <c r="BS35" s="235"/>
      <c r="BT35" s="235"/>
      <c r="BU35" s="235"/>
    </row>
    <row r="36" spans="1:73" s="234" customFormat="1" ht="23.15" customHeight="1">
      <c r="A36" s="228">
        <v>26</v>
      </c>
      <c r="B36" s="107"/>
      <c r="C36" s="108"/>
      <c r="D36" s="273" t="str">
        <f t="shared" si="27"/>
        <v/>
      </c>
      <c r="E36" s="129"/>
      <c r="F36" s="110"/>
      <c r="G36" s="111"/>
      <c r="H36" s="112"/>
      <c r="I36" s="113"/>
      <c r="J36" s="114"/>
      <c r="K36" s="115"/>
      <c r="L36" s="115"/>
      <c r="M36" s="115"/>
      <c r="N36" s="116"/>
      <c r="O36" s="118"/>
      <c r="P36" s="118"/>
      <c r="Q36" s="229" t="str">
        <f t="shared" si="28"/>
        <v/>
      </c>
      <c r="R36" s="230" t="str">
        <f t="shared" si="29"/>
        <v/>
      </c>
      <c r="S36" s="221" t="str">
        <f t="shared" si="30"/>
        <v/>
      </c>
      <c r="T36" s="221" t="str">
        <f t="shared" si="22"/>
        <v/>
      </c>
      <c r="U36" s="222" t="str">
        <f t="shared" si="31"/>
        <v/>
      </c>
      <c r="V36" s="222" t="str">
        <f t="shared" si="32"/>
        <v/>
      </c>
      <c r="W36" s="222" t="str">
        <f t="shared" si="33"/>
        <v/>
      </c>
      <c r="X36" s="222" t="str">
        <f t="shared" si="34"/>
        <v/>
      </c>
      <c r="Y36" s="117" t="str">
        <f t="shared" si="52"/>
        <v/>
      </c>
      <c r="Z36" s="231" t="str">
        <f t="shared" si="52"/>
        <v/>
      </c>
      <c r="AA36" s="231" t="str">
        <f t="shared" si="52"/>
        <v/>
      </c>
      <c r="AB36" s="231" t="str">
        <f t="shared" si="52"/>
        <v/>
      </c>
      <c r="AC36" s="231" t="str">
        <f t="shared" si="52"/>
        <v/>
      </c>
      <c r="AD36" s="231" t="str">
        <f t="shared" si="52"/>
        <v/>
      </c>
      <c r="AE36" s="231" t="str">
        <f t="shared" si="52"/>
        <v/>
      </c>
      <c r="AF36" s="231" t="str">
        <f t="shared" si="52"/>
        <v/>
      </c>
      <c r="AG36" s="231" t="str">
        <f t="shared" si="52"/>
        <v/>
      </c>
      <c r="AH36" s="231" t="str">
        <f t="shared" si="52"/>
        <v/>
      </c>
      <c r="AI36" s="231" t="str">
        <f t="shared" si="52"/>
        <v/>
      </c>
      <c r="AJ36" s="231" t="str">
        <f t="shared" si="52"/>
        <v/>
      </c>
      <c r="AK36" s="232">
        <f t="shared" si="35"/>
        <v>0</v>
      </c>
      <c r="AL36" s="233">
        <f t="shared" si="36"/>
        <v>0</v>
      </c>
      <c r="AM36" s="234" t="str">
        <f t="shared" si="37"/>
        <v/>
      </c>
      <c r="AN36" s="234" t="str">
        <f t="shared" si="38"/>
        <v/>
      </c>
      <c r="AO36" s="234" t="str">
        <f t="shared" si="39"/>
        <v/>
      </c>
      <c r="AP36" s="234" t="str">
        <f t="shared" si="40"/>
        <v/>
      </c>
      <c r="AQ36" s="234" t="str">
        <f t="shared" si="41"/>
        <v/>
      </c>
      <c r="AR36" s="234" t="str">
        <f t="shared" si="42"/>
        <v/>
      </c>
      <c r="AS36" s="234" t="str">
        <f t="shared" si="43"/>
        <v/>
      </c>
      <c r="AT36" s="234" t="str">
        <f t="shared" si="44"/>
        <v/>
      </c>
      <c r="AU36" s="234" t="str">
        <f t="shared" si="45"/>
        <v/>
      </c>
      <c r="AV36" s="234" t="str">
        <f t="shared" si="46"/>
        <v/>
      </c>
      <c r="AW36" s="234" t="str">
        <f t="shared" si="47"/>
        <v/>
      </c>
      <c r="AX36" s="234" t="str">
        <f t="shared" si="48"/>
        <v/>
      </c>
      <c r="AY36" s="234" t="str">
        <f t="shared" si="49"/>
        <v/>
      </c>
      <c r="AZ36" s="234">
        <f t="shared" si="50"/>
        <v>0</v>
      </c>
      <c r="BA36" s="234">
        <f t="shared" si="25"/>
        <v>0</v>
      </c>
      <c r="BB36" s="234">
        <f t="shared" si="26"/>
        <v>0</v>
      </c>
      <c r="BC36" s="235"/>
      <c r="BD36" s="235"/>
      <c r="BE36" s="235"/>
      <c r="BF36" s="235"/>
      <c r="BG36" s="235"/>
      <c r="BH36" s="235"/>
      <c r="BI36" s="235"/>
      <c r="BJ36" s="235"/>
      <c r="BK36" s="235"/>
      <c r="BL36" s="235"/>
      <c r="BM36" s="235"/>
      <c r="BN36" s="235"/>
      <c r="BO36" s="235"/>
      <c r="BP36" s="235"/>
      <c r="BQ36" s="235"/>
      <c r="BR36" s="235"/>
      <c r="BS36" s="235"/>
      <c r="BT36" s="235"/>
      <c r="BU36" s="235"/>
    </row>
    <row r="37" spans="1:73" s="234" customFormat="1" ht="23.15" customHeight="1">
      <c r="A37" s="228">
        <v>27</v>
      </c>
      <c r="B37" s="107"/>
      <c r="C37" s="108"/>
      <c r="D37" s="273" t="str">
        <f t="shared" si="27"/>
        <v/>
      </c>
      <c r="E37" s="129"/>
      <c r="F37" s="110"/>
      <c r="G37" s="111"/>
      <c r="H37" s="112"/>
      <c r="I37" s="113"/>
      <c r="J37" s="114"/>
      <c r="K37" s="115"/>
      <c r="L37" s="115"/>
      <c r="M37" s="115"/>
      <c r="N37" s="116"/>
      <c r="O37" s="118"/>
      <c r="P37" s="118"/>
      <c r="Q37" s="229" t="str">
        <f t="shared" si="28"/>
        <v/>
      </c>
      <c r="R37" s="230" t="str">
        <f t="shared" si="29"/>
        <v/>
      </c>
      <c r="S37" s="221" t="str">
        <f t="shared" si="30"/>
        <v/>
      </c>
      <c r="T37" s="221" t="str">
        <f t="shared" si="22"/>
        <v/>
      </c>
      <c r="U37" s="222" t="str">
        <f t="shared" si="31"/>
        <v/>
      </c>
      <c r="V37" s="222" t="str">
        <f t="shared" si="32"/>
        <v/>
      </c>
      <c r="W37" s="222" t="str">
        <f t="shared" si="33"/>
        <v/>
      </c>
      <c r="X37" s="222" t="str">
        <f t="shared" si="34"/>
        <v/>
      </c>
      <c r="Y37" s="117" t="str">
        <f t="shared" si="52"/>
        <v/>
      </c>
      <c r="Z37" s="231" t="str">
        <f t="shared" si="52"/>
        <v/>
      </c>
      <c r="AA37" s="231" t="str">
        <f t="shared" si="52"/>
        <v/>
      </c>
      <c r="AB37" s="231" t="str">
        <f t="shared" si="52"/>
        <v/>
      </c>
      <c r="AC37" s="231" t="str">
        <f t="shared" si="52"/>
        <v/>
      </c>
      <c r="AD37" s="231" t="str">
        <f t="shared" si="52"/>
        <v/>
      </c>
      <c r="AE37" s="231" t="str">
        <f t="shared" si="52"/>
        <v/>
      </c>
      <c r="AF37" s="231" t="str">
        <f t="shared" si="52"/>
        <v/>
      </c>
      <c r="AG37" s="231" t="str">
        <f t="shared" si="52"/>
        <v/>
      </c>
      <c r="AH37" s="231" t="str">
        <f t="shared" si="52"/>
        <v/>
      </c>
      <c r="AI37" s="231" t="str">
        <f t="shared" si="52"/>
        <v/>
      </c>
      <c r="AJ37" s="231" t="str">
        <f t="shared" si="52"/>
        <v/>
      </c>
      <c r="AK37" s="232">
        <f t="shared" si="35"/>
        <v>0</v>
      </c>
      <c r="AL37" s="233">
        <f t="shared" si="36"/>
        <v>0</v>
      </c>
      <c r="AM37" s="234" t="str">
        <f t="shared" si="37"/>
        <v/>
      </c>
      <c r="AN37" s="234" t="str">
        <f t="shared" si="38"/>
        <v/>
      </c>
      <c r="AO37" s="234" t="str">
        <f t="shared" si="39"/>
        <v/>
      </c>
      <c r="AP37" s="234" t="str">
        <f t="shared" si="40"/>
        <v/>
      </c>
      <c r="AQ37" s="234" t="str">
        <f t="shared" si="41"/>
        <v/>
      </c>
      <c r="AR37" s="234" t="str">
        <f t="shared" si="42"/>
        <v/>
      </c>
      <c r="AS37" s="234" t="str">
        <f t="shared" si="43"/>
        <v/>
      </c>
      <c r="AT37" s="234" t="str">
        <f t="shared" si="44"/>
        <v/>
      </c>
      <c r="AU37" s="234" t="str">
        <f t="shared" si="45"/>
        <v/>
      </c>
      <c r="AV37" s="234" t="str">
        <f t="shared" si="46"/>
        <v/>
      </c>
      <c r="AW37" s="234" t="str">
        <f t="shared" si="47"/>
        <v/>
      </c>
      <c r="AX37" s="234" t="str">
        <f t="shared" si="48"/>
        <v/>
      </c>
      <c r="AY37" s="234" t="str">
        <f t="shared" si="49"/>
        <v/>
      </c>
      <c r="AZ37" s="234">
        <f t="shared" si="50"/>
        <v>0</v>
      </c>
      <c r="BA37" s="234">
        <f t="shared" si="25"/>
        <v>0</v>
      </c>
      <c r="BB37" s="234">
        <f t="shared" si="26"/>
        <v>0</v>
      </c>
      <c r="BC37" s="235"/>
      <c r="BD37" s="235"/>
      <c r="BE37" s="235"/>
      <c r="BF37" s="235"/>
      <c r="BG37" s="235"/>
      <c r="BH37" s="235"/>
      <c r="BI37" s="235"/>
      <c r="BJ37" s="235"/>
      <c r="BK37" s="235"/>
      <c r="BL37" s="235"/>
      <c r="BM37" s="235"/>
      <c r="BN37" s="235"/>
      <c r="BO37" s="235"/>
      <c r="BP37" s="235"/>
      <c r="BQ37" s="235"/>
      <c r="BR37" s="235"/>
      <c r="BS37" s="235"/>
      <c r="BT37" s="235"/>
      <c r="BU37" s="235"/>
    </row>
    <row r="38" spans="1:73" s="234" customFormat="1" ht="23.15" customHeight="1">
      <c r="A38" s="228">
        <v>28</v>
      </c>
      <c r="B38" s="107"/>
      <c r="C38" s="108"/>
      <c r="D38" s="273" t="str">
        <f t="shared" si="27"/>
        <v/>
      </c>
      <c r="E38" s="129"/>
      <c r="F38" s="110"/>
      <c r="G38" s="111"/>
      <c r="H38" s="112"/>
      <c r="I38" s="113"/>
      <c r="J38" s="114"/>
      <c r="K38" s="115"/>
      <c r="L38" s="115"/>
      <c r="M38" s="115"/>
      <c r="N38" s="116"/>
      <c r="O38" s="118"/>
      <c r="P38" s="118"/>
      <c r="Q38" s="229" t="str">
        <f t="shared" si="28"/>
        <v/>
      </c>
      <c r="R38" s="230" t="str">
        <f t="shared" si="29"/>
        <v/>
      </c>
      <c r="S38" s="221" t="str">
        <f t="shared" si="30"/>
        <v/>
      </c>
      <c r="T38" s="221" t="str">
        <f t="shared" si="22"/>
        <v/>
      </c>
      <c r="U38" s="222" t="str">
        <f t="shared" si="31"/>
        <v/>
      </c>
      <c r="V38" s="222" t="str">
        <f t="shared" si="32"/>
        <v/>
      </c>
      <c r="W38" s="222" t="str">
        <f t="shared" si="33"/>
        <v/>
      </c>
      <c r="X38" s="222" t="str">
        <f t="shared" si="34"/>
        <v/>
      </c>
      <c r="Y38" s="117" t="str">
        <f t="shared" si="52"/>
        <v/>
      </c>
      <c r="Z38" s="231" t="str">
        <f t="shared" si="52"/>
        <v/>
      </c>
      <c r="AA38" s="231" t="str">
        <f t="shared" si="52"/>
        <v/>
      </c>
      <c r="AB38" s="231" t="str">
        <f t="shared" si="52"/>
        <v/>
      </c>
      <c r="AC38" s="231" t="str">
        <f t="shared" si="52"/>
        <v/>
      </c>
      <c r="AD38" s="231" t="str">
        <f t="shared" si="52"/>
        <v/>
      </c>
      <c r="AE38" s="231" t="str">
        <f t="shared" si="52"/>
        <v/>
      </c>
      <c r="AF38" s="231" t="str">
        <f t="shared" si="52"/>
        <v/>
      </c>
      <c r="AG38" s="231" t="str">
        <f t="shared" si="52"/>
        <v/>
      </c>
      <c r="AH38" s="231" t="str">
        <f t="shared" si="52"/>
        <v/>
      </c>
      <c r="AI38" s="231" t="str">
        <f t="shared" si="52"/>
        <v/>
      </c>
      <c r="AJ38" s="231" t="str">
        <f t="shared" si="52"/>
        <v/>
      </c>
      <c r="AK38" s="232">
        <f t="shared" si="35"/>
        <v>0</v>
      </c>
      <c r="AL38" s="233">
        <f t="shared" si="36"/>
        <v>0</v>
      </c>
      <c r="AM38" s="234" t="str">
        <f t="shared" si="37"/>
        <v/>
      </c>
      <c r="AN38" s="234" t="str">
        <f t="shared" si="38"/>
        <v/>
      </c>
      <c r="AO38" s="234" t="str">
        <f t="shared" si="39"/>
        <v/>
      </c>
      <c r="AP38" s="234" t="str">
        <f t="shared" si="40"/>
        <v/>
      </c>
      <c r="AQ38" s="234" t="str">
        <f t="shared" si="41"/>
        <v/>
      </c>
      <c r="AR38" s="234" t="str">
        <f t="shared" si="42"/>
        <v/>
      </c>
      <c r="AS38" s="234" t="str">
        <f t="shared" si="43"/>
        <v/>
      </c>
      <c r="AT38" s="234" t="str">
        <f t="shared" si="44"/>
        <v/>
      </c>
      <c r="AU38" s="234" t="str">
        <f t="shared" si="45"/>
        <v/>
      </c>
      <c r="AV38" s="234" t="str">
        <f t="shared" si="46"/>
        <v/>
      </c>
      <c r="AW38" s="234" t="str">
        <f t="shared" si="47"/>
        <v/>
      </c>
      <c r="AX38" s="234" t="str">
        <f t="shared" si="48"/>
        <v/>
      </c>
      <c r="AY38" s="234" t="str">
        <f t="shared" si="49"/>
        <v/>
      </c>
      <c r="AZ38" s="234">
        <f t="shared" si="50"/>
        <v>0</v>
      </c>
      <c r="BA38" s="234">
        <f t="shared" si="25"/>
        <v>0</v>
      </c>
      <c r="BB38" s="234">
        <f t="shared" si="26"/>
        <v>0</v>
      </c>
      <c r="BC38" s="235"/>
      <c r="BD38" s="235"/>
      <c r="BE38" s="235"/>
      <c r="BF38" s="235"/>
      <c r="BG38" s="235"/>
      <c r="BH38" s="235"/>
      <c r="BI38" s="235"/>
      <c r="BJ38" s="235"/>
      <c r="BK38" s="235"/>
      <c r="BL38" s="235"/>
      <c r="BM38" s="235"/>
      <c r="BN38" s="235"/>
      <c r="BO38" s="235"/>
      <c r="BP38" s="235"/>
      <c r="BQ38" s="235"/>
      <c r="BR38" s="235"/>
      <c r="BS38" s="235"/>
      <c r="BT38" s="235"/>
      <c r="BU38" s="235"/>
    </row>
    <row r="39" spans="1:73" s="234" customFormat="1" ht="23.15" customHeight="1">
      <c r="A39" s="228">
        <v>29</v>
      </c>
      <c r="B39" s="107"/>
      <c r="C39" s="108"/>
      <c r="D39" s="273" t="str">
        <f t="shared" si="27"/>
        <v/>
      </c>
      <c r="E39" s="129"/>
      <c r="F39" s="110"/>
      <c r="G39" s="111"/>
      <c r="H39" s="112"/>
      <c r="I39" s="113"/>
      <c r="J39" s="114"/>
      <c r="K39" s="115"/>
      <c r="L39" s="115"/>
      <c r="M39" s="115"/>
      <c r="N39" s="116"/>
      <c r="O39" s="118"/>
      <c r="P39" s="118"/>
      <c r="Q39" s="229" t="str">
        <f t="shared" si="28"/>
        <v/>
      </c>
      <c r="R39" s="230" t="str">
        <f t="shared" si="29"/>
        <v/>
      </c>
      <c r="S39" s="221" t="str">
        <f t="shared" si="30"/>
        <v/>
      </c>
      <c r="T39" s="221" t="str">
        <f t="shared" si="22"/>
        <v/>
      </c>
      <c r="U39" s="222" t="str">
        <f t="shared" si="31"/>
        <v/>
      </c>
      <c r="V39" s="222" t="str">
        <f t="shared" si="32"/>
        <v/>
      </c>
      <c r="W39" s="222" t="str">
        <f t="shared" si="33"/>
        <v/>
      </c>
      <c r="X39" s="222" t="str">
        <f t="shared" si="34"/>
        <v/>
      </c>
      <c r="Y39" s="117" t="str">
        <f t="shared" si="52"/>
        <v/>
      </c>
      <c r="Z39" s="231" t="str">
        <f t="shared" si="52"/>
        <v/>
      </c>
      <c r="AA39" s="231" t="str">
        <f t="shared" si="52"/>
        <v/>
      </c>
      <c r="AB39" s="231" t="str">
        <f t="shared" si="52"/>
        <v/>
      </c>
      <c r="AC39" s="231" t="str">
        <f t="shared" si="52"/>
        <v/>
      </c>
      <c r="AD39" s="231" t="str">
        <f t="shared" si="52"/>
        <v/>
      </c>
      <c r="AE39" s="231" t="str">
        <f t="shared" si="52"/>
        <v/>
      </c>
      <c r="AF39" s="231" t="str">
        <f t="shared" si="52"/>
        <v/>
      </c>
      <c r="AG39" s="231" t="str">
        <f t="shared" si="52"/>
        <v/>
      </c>
      <c r="AH39" s="231" t="str">
        <f t="shared" si="52"/>
        <v/>
      </c>
      <c r="AI39" s="231" t="str">
        <f t="shared" si="52"/>
        <v/>
      </c>
      <c r="AJ39" s="231" t="str">
        <f t="shared" si="52"/>
        <v/>
      </c>
      <c r="AK39" s="232">
        <f t="shared" si="35"/>
        <v>0</v>
      </c>
      <c r="AL39" s="233">
        <f t="shared" si="36"/>
        <v>0</v>
      </c>
      <c r="AM39" s="234" t="str">
        <f t="shared" si="37"/>
        <v/>
      </c>
      <c r="AN39" s="234" t="str">
        <f t="shared" si="38"/>
        <v/>
      </c>
      <c r="AO39" s="234" t="str">
        <f t="shared" si="39"/>
        <v/>
      </c>
      <c r="AP39" s="234" t="str">
        <f t="shared" si="40"/>
        <v/>
      </c>
      <c r="AQ39" s="234" t="str">
        <f t="shared" si="41"/>
        <v/>
      </c>
      <c r="AR39" s="234" t="str">
        <f t="shared" si="42"/>
        <v/>
      </c>
      <c r="AS39" s="234" t="str">
        <f t="shared" si="43"/>
        <v/>
      </c>
      <c r="AT39" s="234" t="str">
        <f t="shared" si="44"/>
        <v/>
      </c>
      <c r="AU39" s="234" t="str">
        <f t="shared" si="45"/>
        <v/>
      </c>
      <c r="AV39" s="234" t="str">
        <f t="shared" si="46"/>
        <v/>
      </c>
      <c r="AW39" s="234" t="str">
        <f t="shared" si="47"/>
        <v/>
      </c>
      <c r="AX39" s="234" t="str">
        <f t="shared" si="48"/>
        <v/>
      </c>
      <c r="AY39" s="234" t="str">
        <f t="shared" si="49"/>
        <v/>
      </c>
      <c r="AZ39" s="234">
        <f t="shared" si="50"/>
        <v>0</v>
      </c>
      <c r="BA39" s="234">
        <f t="shared" si="25"/>
        <v>0</v>
      </c>
      <c r="BB39" s="234">
        <f t="shared" si="26"/>
        <v>0</v>
      </c>
      <c r="BC39" s="235"/>
      <c r="BD39" s="235"/>
      <c r="BE39" s="235"/>
      <c r="BF39" s="235"/>
      <c r="BG39" s="235"/>
      <c r="BH39" s="235"/>
      <c r="BI39" s="235"/>
      <c r="BJ39" s="235"/>
      <c r="BK39" s="235"/>
      <c r="BL39" s="235"/>
      <c r="BM39" s="235"/>
      <c r="BN39" s="235"/>
      <c r="BO39" s="235"/>
      <c r="BP39" s="235"/>
      <c r="BQ39" s="235"/>
      <c r="BR39" s="235"/>
      <c r="BS39" s="235"/>
      <c r="BT39" s="235"/>
      <c r="BU39" s="235"/>
    </row>
    <row r="40" spans="1:73" s="234" customFormat="1" ht="23.15" customHeight="1">
      <c r="A40" s="228">
        <v>30</v>
      </c>
      <c r="B40" s="107"/>
      <c r="C40" s="108"/>
      <c r="D40" s="273" t="str">
        <f t="shared" si="27"/>
        <v/>
      </c>
      <c r="E40" s="129"/>
      <c r="F40" s="110"/>
      <c r="G40" s="111"/>
      <c r="H40" s="112"/>
      <c r="I40" s="113"/>
      <c r="J40" s="114"/>
      <c r="K40" s="115"/>
      <c r="L40" s="115"/>
      <c r="M40" s="115"/>
      <c r="N40" s="116"/>
      <c r="O40" s="118"/>
      <c r="P40" s="118"/>
      <c r="Q40" s="229" t="str">
        <f t="shared" si="28"/>
        <v/>
      </c>
      <c r="R40" s="230" t="str">
        <f t="shared" si="29"/>
        <v/>
      </c>
      <c r="S40" s="221" t="str">
        <f t="shared" si="30"/>
        <v/>
      </c>
      <c r="T40" s="221" t="str">
        <f t="shared" si="22"/>
        <v/>
      </c>
      <c r="U40" s="222" t="str">
        <f t="shared" si="31"/>
        <v/>
      </c>
      <c r="V40" s="222" t="str">
        <f t="shared" si="32"/>
        <v/>
      </c>
      <c r="W40" s="222" t="str">
        <f t="shared" si="33"/>
        <v/>
      </c>
      <c r="X40" s="222" t="str">
        <f t="shared" si="34"/>
        <v/>
      </c>
      <c r="Y40" s="117" t="str">
        <f t="shared" si="52"/>
        <v/>
      </c>
      <c r="Z40" s="231" t="str">
        <f t="shared" si="52"/>
        <v/>
      </c>
      <c r="AA40" s="231" t="str">
        <f t="shared" si="52"/>
        <v/>
      </c>
      <c r="AB40" s="231" t="str">
        <f t="shared" si="52"/>
        <v/>
      </c>
      <c r="AC40" s="231" t="str">
        <f t="shared" si="52"/>
        <v/>
      </c>
      <c r="AD40" s="231" t="str">
        <f t="shared" si="52"/>
        <v/>
      </c>
      <c r="AE40" s="231" t="str">
        <f t="shared" si="52"/>
        <v/>
      </c>
      <c r="AF40" s="231" t="str">
        <f t="shared" si="52"/>
        <v/>
      </c>
      <c r="AG40" s="231" t="str">
        <f t="shared" si="52"/>
        <v/>
      </c>
      <c r="AH40" s="231" t="str">
        <f t="shared" si="52"/>
        <v/>
      </c>
      <c r="AI40" s="231" t="str">
        <f t="shared" si="52"/>
        <v/>
      </c>
      <c r="AJ40" s="231" t="str">
        <f t="shared" si="52"/>
        <v/>
      </c>
      <c r="AK40" s="232">
        <f t="shared" si="35"/>
        <v>0</v>
      </c>
      <c r="AL40" s="233">
        <f t="shared" si="36"/>
        <v>0</v>
      </c>
      <c r="AM40" s="234" t="str">
        <f t="shared" si="37"/>
        <v/>
      </c>
      <c r="AN40" s="234" t="str">
        <f t="shared" si="38"/>
        <v/>
      </c>
      <c r="AO40" s="234" t="str">
        <f t="shared" si="39"/>
        <v/>
      </c>
      <c r="AP40" s="234" t="str">
        <f t="shared" si="40"/>
        <v/>
      </c>
      <c r="AQ40" s="234" t="str">
        <f t="shared" si="41"/>
        <v/>
      </c>
      <c r="AR40" s="234" t="str">
        <f t="shared" si="42"/>
        <v/>
      </c>
      <c r="AS40" s="234" t="str">
        <f t="shared" si="43"/>
        <v/>
      </c>
      <c r="AT40" s="234" t="str">
        <f t="shared" si="44"/>
        <v/>
      </c>
      <c r="AU40" s="234" t="str">
        <f t="shared" si="45"/>
        <v/>
      </c>
      <c r="AV40" s="234" t="str">
        <f t="shared" si="46"/>
        <v/>
      </c>
      <c r="AW40" s="234" t="str">
        <f t="shared" si="47"/>
        <v/>
      </c>
      <c r="AX40" s="234" t="str">
        <f t="shared" si="48"/>
        <v/>
      </c>
      <c r="AY40" s="234" t="str">
        <f t="shared" si="49"/>
        <v/>
      </c>
      <c r="AZ40" s="234">
        <f t="shared" si="50"/>
        <v>0</v>
      </c>
      <c r="BA40" s="234">
        <f t="shared" si="25"/>
        <v>0</v>
      </c>
      <c r="BB40" s="234">
        <f t="shared" si="26"/>
        <v>0</v>
      </c>
      <c r="BC40" s="235"/>
      <c r="BD40" s="235"/>
      <c r="BE40" s="235"/>
      <c r="BF40" s="235"/>
      <c r="BG40" s="235"/>
      <c r="BH40" s="235"/>
      <c r="BI40" s="235"/>
      <c r="BJ40" s="235"/>
      <c r="BK40" s="235"/>
      <c r="BL40" s="235"/>
      <c r="BM40" s="235"/>
      <c r="BN40" s="235"/>
      <c r="BO40" s="235"/>
      <c r="BP40" s="235"/>
      <c r="BQ40" s="235"/>
      <c r="BR40" s="235"/>
      <c r="BS40" s="235"/>
      <c r="BT40" s="235"/>
      <c r="BU40" s="235"/>
    </row>
    <row r="41" spans="1:73" s="234" customFormat="1" ht="23.15" customHeight="1">
      <c r="A41" s="228">
        <v>31</v>
      </c>
      <c r="B41" s="107"/>
      <c r="C41" s="108"/>
      <c r="D41" s="273" t="str">
        <f t="shared" si="27"/>
        <v/>
      </c>
      <c r="E41" s="129"/>
      <c r="F41" s="110"/>
      <c r="G41" s="111"/>
      <c r="H41" s="112"/>
      <c r="I41" s="113"/>
      <c r="J41" s="114"/>
      <c r="K41" s="115"/>
      <c r="L41" s="115"/>
      <c r="M41" s="115"/>
      <c r="N41" s="116"/>
      <c r="O41" s="118"/>
      <c r="P41" s="118"/>
      <c r="Q41" s="229" t="str">
        <f t="shared" si="28"/>
        <v/>
      </c>
      <c r="R41" s="230" t="str">
        <f t="shared" si="29"/>
        <v/>
      </c>
      <c r="S41" s="221" t="str">
        <f t="shared" si="30"/>
        <v/>
      </c>
      <c r="T41" s="221" t="str">
        <f t="shared" si="22"/>
        <v/>
      </c>
      <c r="U41" s="222" t="str">
        <f t="shared" si="31"/>
        <v/>
      </c>
      <c r="V41" s="222" t="str">
        <f t="shared" si="32"/>
        <v/>
      </c>
      <c r="W41" s="222" t="str">
        <f t="shared" si="33"/>
        <v/>
      </c>
      <c r="X41" s="222" t="str">
        <f t="shared" si="34"/>
        <v/>
      </c>
      <c r="Y41" s="117" t="str">
        <f t="shared" si="52"/>
        <v/>
      </c>
      <c r="Z41" s="231" t="str">
        <f t="shared" si="52"/>
        <v/>
      </c>
      <c r="AA41" s="231" t="str">
        <f t="shared" si="52"/>
        <v/>
      </c>
      <c r="AB41" s="231" t="str">
        <f t="shared" si="52"/>
        <v/>
      </c>
      <c r="AC41" s="231" t="str">
        <f t="shared" si="52"/>
        <v/>
      </c>
      <c r="AD41" s="231" t="str">
        <f t="shared" si="52"/>
        <v/>
      </c>
      <c r="AE41" s="231" t="str">
        <f t="shared" si="52"/>
        <v/>
      </c>
      <c r="AF41" s="231" t="str">
        <f t="shared" si="52"/>
        <v/>
      </c>
      <c r="AG41" s="231" t="str">
        <f t="shared" si="52"/>
        <v/>
      </c>
      <c r="AH41" s="231" t="str">
        <f t="shared" si="52"/>
        <v/>
      </c>
      <c r="AI41" s="231" t="str">
        <f t="shared" si="52"/>
        <v/>
      </c>
      <c r="AJ41" s="231" t="str">
        <f t="shared" si="52"/>
        <v/>
      </c>
      <c r="AK41" s="232">
        <f t="shared" si="35"/>
        <v>0</v>
      </c>
      <c r="AL41" s="233">
        <f t="shared" si="36"/>
        <v>0</v>
      </c>
      <c r="AM41" s="234" t="str">
        <f t="shared" si="37"/>
        <v/>
      </c>
      <c r="AN41" s="234" t="str">
        <f t="shared" si="38"/>
        <v/>
      </c>
      <c r="AO41" s="234" t="str">
        <f t="shared" si="39"/>
        <v/>
      </c>
      <c r="AP41" s="234" t="str">
        <f t="shared" si="40"/>
        <v/>
      </c>
      <c r="AQ41" s="234" t="str">
        <f t="shared" si="41"/>
        <v/>
      </c>
      <c r="AR41" s="234" t="str">
        <f t="shared" si="42"/>
        <v/>
      </c>
      <c r="AS41" s="234" t="str">
        <f t="shared" si="43"/>
        <v/>
      </c>
      <c r="AT41" s="234" t="str">
        <f t="shared" si="44"/>
        <v/>
      </c>
      <c r="AU41" s="234" t="str">
        <f t="shared" si="45"/>
        <v/>
      </c>
      <c r="AV41" s="234" t="str">
        <f t="shared" si="46"/>
        <v/>
      </c>
      <c r="AW41" s="234" t="str">
        <f t="shared" si="47"/>
        <v/>
      </c>
      <c r="AX41" s="234" t="str">
        <f t="shared" si="48"/>
        <v/>
      </c>
      <c r="AY41" s="234" t="str">
        <f t="shared" si="49"/>
        <v/>
      </c>
      <c r="AZ41" s="234">
        <f t="shared" si="50"/>
        <v>0</v>
      </c>
      <c r="BA41" s="234">
        <f t="shared" si="25"/>
        <v>0</v>
      </c>
      <c r="BB41" s="234">
        <f t="shared" si="26"/>
        <v>0</v>
      </c>
      <c r="BC41" s="235"/>
      <c r="BD41" s="235"/>
      <c r="BE41" s="235"/>
      <c r="BF41" s="235"/>
      <c r="BG41" s="235"/>
      <c r="BH41" s="235"/>
      <c r="BI41" s="235"/>
      <c r="BJ41" s="235"/>
      <c r="BK41" s="235"/>
      <c r="BL41" s="235"/>
      <c r="BM41" s="235"/>
      <c r="BN41" s="235"/>
      <c r="BO41" s="235"/>
      <c r="BP41" s="235"/>
      <c r="BQ41" s="235"/>
      <c r="BR41" s="235"/>
      <c r="BS41" s="235"/>
      <c r="BT41" s="235"/>
      <c r="BU41" s="235"/>
    </row>
    <row r="42" spans="1:73" s="234" customFormat="1" ht="23.15" customHeight="1">
      <c r="A42" s="228">
        <v>32</v>
      </c>
      <c r="B42" s="107"/>
      <c r="C42" s="108"/>
      <c r="D42" s="273" t="str">
        <f t="shared" si="27"/>
        <v/>
      </c>
      <c r="E42" s="129"/>
      <c r="F42" s="110"/>
      <c r="G42" s="111"/>
      <c r="H42" s="112"/>
      <c r="I42" s="113"/>
      <c r="J42" s="114"/>
      <c r="K42" s="115"/>
      <c r="L42" s="115"/>
      <c r="M42" s="115"/>
      <c r="N42" s="116"/>
      <c r="O42" s="118"/>
      <c r="P42" s="118"/>
      <c r="Q42" s="229" t="str">
        <f t="shared" si="28"/>
        <v/>
      </c>
      <c r="R42" s="230" t="str">
        <f t="shared" si="29"/>
        <v/>
      </c>
      <c r="S42" s="221" t="str">
        <f t="shared" si="30"/>
        <v/>
      </c>
      <c r="T42" s="221" t="str">
        <f t="shared" si="22"/>
        <v/>
      </c>
      <c r="U42" s="222" t="str">
        <f t="shared" si="31"/>
        <v/>
      </c>
      <c r="V42" s="222" t="str">
        <f t="shared" si="32"/>
        <v/>
      </c>
      <c r="W42" s="222" t="str">
        <f t="shared" si="33"/>
        <v/>
      </c>
      <c r="X42" s="222" t="str">
        <f t="shared" si="34"/>
        <v/>
      </c>
      <c r="Y42" s="117" t="str">
        <f t="shared" ref="Y42:AJ51" si="53">IF($X42="",IF($L42="","",IF(Y$9&gt;=$L42,IF($M42="",$W42,IF(Y$9&gt;$M42,"",$W42)),"")),IF(AND(Y$9&gt;=$L42,OR($M42&gt;=Y$9,$M42="")),$X42,""))</f>
        <v/>
      </c>
      <c r="Z42" s="231" t="str">
        <f t="shared" si="53"/>
        <v/>
      </c>
      <c r="AA42" s="231" t="str">
        <f t="shared" si="53"/>
        <v/>
      </c>
      <c r="AB42" s="231" t="str">
        <f t="shared" si="53"/>
        <v/>
      </c>
      <c r="AC42" s="231" t="str">
        <f t="shared" si="53"/>
        <v/>
      </c>
      <c r="AD42" s="231" t="str">
        <f t="shared" si="53"/>
        <v/>
      </c>
      <c r="AE42" s="231" t="str">
        <f t="shared" si="53"/>
        <v/>
      </c>
      <c r="AF42" s="231" t="str">
        <f t="shared" si="53"/>
        <v/>
      </c>
      <c r="AG42" s="231" t="str">
        <f t="shared" si="53"/>
        <v/>
      </c>
      <c r="AH42" s="231" t="str">
        <f t="shared" si="53"/>
        <v/>
      </c>
      <c r="AI42" s="231" t="str">
        <f t="shared" si="53"/>
        <v/>
      </c>
      <c r="AJ42" s="231" t="str">
        <f t="shared" si="53"/>
        <v/>
      </c>
      <c r="AK42" s="232">
        <f t="shared" si="35"/>
        <v>0</v>
      </c>
      <c r="AL42" s="233">
        <f t="shared" si="36"/>
        <v>0</v>
      </c>
      <c r="AM42" s="234" t="str">
        <f t="shared" si="37"/>
        <v/>
      </c>
      <c r="AN42" s="234" t="str">
        <f t="shared" si="38"/>
        <v/>
      </c>
      <c r="AO42" s="234" t="str">
        <f t="shared" si="39"/>
        <v/>
      </c>
      <c r="AP42" s="234" t="str">
        <f t="shared" si="40"/>
        <v/>
      </c>
      <c r="AQ42" s="234" t="str">
        <f t="shared" si="41"/>
        <v/>
      </c>
      <c r="AR42" s="234" t="str">
        <f t="shared" si="42"/>
        <v/>
      </c>
      <c r="AS42" s="234" t="str">
        <f t="shared" si="43"/>
        <v/>
      </c>
      <c r="AT42" s="234" t="str">
        <f t="shared" si="44"/>
        <v/>
      </c>
      <c r="AU42" s="234" t="str">
        <f t="shared" si="45"/>
        <v/>
      </c>
      <c r="AV42" s="234" t="str">
        <f t="shared" si="46"/>
        <v/>
      </c>
      <c r="AW42" s="234" t="str">
        <f t="shared" si="47"/>
        <v/>
      </c>
      <c r="AX42" s="234" t="str">
        <f t="shared" si="48"/>
        <v/>
      </c>
      <c r="AY42" s="234" t="str">
        <f t="shared" si="49"/>
        <v/>
      </c>
      <c r="AZ42" s="234">
        <f t="shared" si="50"/>
        <v>0</v>
      </c>
      <c r="BA42" s="234">
        <f t="shared" si="25"/>
        <v>0</v>
      </c>
      <c r="BB42" s="234">
        <f t="shared" si="26"/>
        <v>0</v>
      </c>
      <c r="BC42" s="235"/>
      <c r="BD42" s="235"/>
      <c r="BE42" s="235"/>
      <c r="BF42" s="235"/>
      <c r="BG42" s="235"/>
      <c r="BH42" s="235"/>
      <c r="BI42" s="235"/>
      <c r="BJ42" s="235"/>
      <c r="BK42" s="235"/>
      <c r="BL42" s="235"/>
      <c r="BM42" s="235"/>
      <c r="BN42" s="235"/>
      <c r="BO42" s="235"/>
      <c r="BP42" s="235"/>
      <c r="BQ42" s="235"/>
      <c r="BR42" s="235"/>
      <c r="BS42" s="235"/>
      <c r="BT42" s="235"/>
      <c r="BU42" s="235"/>
    </row>
    <row r="43" spans="1:73" s="234" customFormat="1" ht="23.15" customHeight="1">
      <c r="A43" s="228">
        <v>33</v>
      </c>
      <c r="B43" s="107"/>
      <c r="C43" s="108"/>
      <c r="D43" s="273" t="str">
        <f t="shared" si="27"/>
        <v/>
      </c>
      <c r="E43" s="129"/>
      <c r="F43" s="110"/>
      <c r="G43" s="111"/>
      <c r="H43" s="112"/>
      <c r="I43" s="113"/>
      <c r="J43" s="114"/>
      <c r="K43" s="115"/>
      <c r="L43" s="115"/>
      <c r="M43" s="115"/>
      <c r="N43" s="116"/>
      <c r="O43" s="118"/>
      <c r="P43" s="118"/>
      <c r="Q43" s="229" t="str">
        <f t="shared" si="28"/>
        <v/>
      </c>
      <c r="R43" s="230" t="str">
        <f t="shared" si="29"/>
        <v/>
      </c>
      <c r="S43" s="221" t="str">
        <f t="shared" si="30"/>
        <v/>
      </c>
      <c r="T43" s="221" t="str">
        <f t="shared" si="22"/>
        <v/>
      </c>
      <c r="U43" s="222" t="str">
        <f t="shared" si="31"/>
        <v/>
      </c>
      <c r="V43" s="222" t="str">
        <f t="shared" si="32"/>
        <v/>
      </c>
      <c r="W43" s="222" t="str">
        <f t="shared" si="33"/>
        <v/>
      </c>
      <c r="X43" s="222" t="str">
        <f t="shared" si="34"/>
        <v/>
      </c>
      <c r="Y43" s="117" t="str">
        <f t="shared" si="53"/>
        <v/>
      </c>
      <c r="Z43" s="231" t="str">
        <f t="shared" si="53"/>
        <v/>
      </c>
      <c r="AA43" s="231" t="str">
        <f t="shared" si="53"/>
        <v/>
      </c>
      <c r="AB43" s="231" t="str">
        <f t="shared" si="53"/>
        <v/>
      </c>
      <c r="AC43" s="231" t="str">
        <f t="shared" si="53"/>
        <v/>
      </c>
      <c r="AD43" s="231" t="str">
        <f t="shared" si="53"/>
        <v/>
      </c>
      <c r="AE43" s="231" t="str">
        <f t="shared" si="53"/>
        <v/>
      </c>
      <c r="AF43" s="231" t="str">
        <f t="shared" si="53"/>
        <v/>
      </c>
      <c r="AG43" s="231" t="str">
        <f t="shared" si="53"/>
        <v/>
      </c>
      <c r="AH43" s="231" t="str">
        <f t="shared" si="53"/>
        <v/>
      </c>
      <c r="AI43" s="231" t="str">
        <f t="shared" si="53"/>
        <v/>
      </c>
      <c r="AJ43" s="231" t="str">
        <f t="shared" si="53"/>
        <v/>
      </c>
      <c r="AK43" s="232">
        <f t="shared" si="35"/>
        <v>0</v>
      </c>
      <c r="AL43" s="233">
        <f t="shared" si="36"/>
        <v>0</v>
      </c>
      <c r="AM43" s="234" t="str">
        <f t="shared" si="37"/>
        <v/>
      </c>
      <c r="AN43" s="234" t="str">
        <f t="shared" si="38"/>
        <v/>
      </c>
      <c r="AO43" s="234" t="str">
        <f t="shared" si="39"/>
        <v/>
      </c>
      <c r="AP43" s="234" t="str">
        <f t="shared" si="40"/>
        <v/>
      </c>
      <c r="AQ43" s="234" t="str">
        <f t="shared" si="41"/>
        <v/>
      </c>
      <c r="AR43" s="234" t="str">
        <f t="shared" si="42"/>
        <v/>
      </c>
      <c r="AS43" s="234" t="str">
        <f t="shared" si="43"/>
        <v/>
      </c>
      <c r="AT43" s="234" t="str">
        <f t="shared" si="44"/>
        <v/>
      </c>
      <c r="AU43" s="234" t="str">
        <f t="shared" si="45"/>
        <v/>
      </c>
      <c r="AV43" s="234" t="str">
        <f t="shared" si="46"/>
        <v/>
      </c>
      <c r="AW43" s="234" t="str">
        <f t="shared" si="47"/>
        <v/>
      </c>
      <c r="AX43" s="234" t="str">
        <f t="shared" si="48"/>
        <v/>
      </c>
      <c r="AY43" s="234" t="str">
        <f t="shared" si="49"/>
        <v/>
      </c>
      <c r="AZ43" s="234">
        <f t="shared" si="50"/>
        <v>0</v>
      </c>
      <c r="BA43" s="234">
        <f t="shared" si="25"/>
        <v>0</v>
      </c>
      <c r="BB43" s="234">
        <f t="shared" si="26"/>
        <v>0</v>
      </c>
      <c r="BC43" s="235"/>
      <c r="BD43" s="235"/>
      <c r="BE43" s="235"/>
      <c r="BF43" s="235"/>
      <c r="BG43" s="235"/>
      <c r="BH43" s="235"/>
      <c r="BI43" s="235"/>
      <c r="BJ43" s="235"/>
      <c r="BK43" s="235"/>
      <c r="BL43" s="235"/>
      <c r="BM43" s="235"/>
      <c r="BN43" s="235"/>
      <c r="BO43" s="235"/>
      <c r="BP43" s="235"/>
      <c r="BQ43" s="235"/>
      <c r="BR43" s="235"/>
      <c r="BS43" s="235"/>
      <c r="BT43" s="235"/>
      <c r="BU43" s="235"/>
    </row>
    <row r="44" spans="1:73" s="234" customFormat="1" ht="23.15" customHeight="1">
      <c r="A44" s="228">
        <v>34</v>
      </c>
      <c r="B44" s="107"/>
      <c r="C44" s="108"/>
      <c r="D44" s="273" t="str">
        <f t="shared" si="27"/>
        <v/>
      </c>
      <c r="E44" s="129"/>
      <c r="F44" s="110"/>
      <c r="G44" s="111"/>
      <c r="H44" s="112"/>
      <c r="I44" s="113"/>
      <c r="J44" s="114"/>
      <c r="K44" s="115"/>
      <c r="L44" s="115"/>
      <c r="M44" s="115"/>
      <c r="N44" s="116"/>
      <c r="O44" s="118"/>
      <c r="P44" s="118"/>
      <c r="Q44" s="229" t="str">
        <f t="shared" si="28"/>
        <v/>
      </c>
      <c r="R44" s="230" t="str">
        <f t="shared" si="29"/>
        <v/>
      </c>
      <c r="S44" s="221" t="str">
        <f t="shared" si="30"/>
        <v/>
      </c>
      <c r="T44" s="221" t="str">
        <f t="shared" si="22"/>
        <v/>
      </c>
      <c r="U44" s="222" t="str">
        <f t="shared" si="31"/>
        <v/>
      </c>
      <c r="V44" s="222" t="str">
        <f t="shared" si="32"/>
        <v/>
      </c>
      <c r="W44" s="222" t="str">
        <f t="shared" si="33"/>
        <v/>
      </c>
      <c r="X44" s="222" t="str">
        <f t="shared" si="34"/>
        <v/>
      </c>
      <c r="Y44" s="117" t="str">
        <f t="shared" si="53"/>
        <v/>
      </c>
      <c r="Z44" s="231" t="str">
        <f t="shared" si="53"/>
        <v/>
      </c>
      <c r="AA44" s="231" t="str">
        <f t="shared" si="53"/>
        <v/>
      </c>
      <c r="AB44" s="231" t="str">
        <f t="shared" si="53"/>
        <v/>
      </c>
      <c r="AC44" s="231" t="str">
        <f t="shared" si="53"/>
        <v/>
      </c>
      <c r="AD44" s="231" t="str">
        <f t="shared" si="53"/>
        <v/>
      </c>
      <c r="AE44" s="231" t="str">
        <f t="shared" si="53"/>
        <v/>
      </c>
      <c r="AF44" s="231" t="str">
        <f t="shared" si="53"/>
        <v/>
      </c>
      <c r="AG44" s="231" t="str">
        <f t="shared" si="53"/>
        <v/>
      </c>
      <c r="AH44" s="231" t="str">
        <f t="shared" si="53"/>
        <v/>
      </c>
      <c r="AI44" s="231" t="str">
        <f t="shared" si="53"/>
        <v/>
      </c>
      <c r="AJ44" s="231" t="str">
        <f t="shared" si="53"/>
        <v/>
      </c>
      <c r="AK44" s="232">
        <f t="shared" si="35"/>
        <v>0</v>
      </c>
      <c r="AL44" s="233">
        <f t="shared" si="36"/>
        <v>0</v>
      </c>
      <c r="AM44" s="234" t="str">
        <f t="shared" si="37"/>
        <v/>
      </c>
      <c r="AN44" s="234" t="str">
        <f t="shared" si="38"/>
        <v/>
      </c>
      <c r="AO44" s="234" t="str">
        <f t="shared" si="39"/>
        <v/>
      </c>
      <c r="AP44" s="234" t="str">
        <f t="shared" si="40"/>
        <v/>
      </c>
      <c r="AQ44" s="234" t="str">
        <f t="shared" si="41"/>
        <v/>
      </c>
      <c r="AR44" s="234" t="str">
        <f t="shared" si="42"/>
        <v/>
      </c>
      <c r="AS44" s="234" t="str">
        <f t="shared" si="43"/>
        <v/>
      </c>
      <c r="AT44" s="234" t="str">
        <f t="shared" si="44"/>
        <v/>
      </c>
      <c r="AU44" s="234" t="str">
        <f t="shared" si="45"/>
        <v/>
      </c>
      <c r="AV44" s="234" t="str">
        <f t="shared" si="46"/>
        <v/>
      </c>
      <c r="AW44" s="234" t="str">
        <f t="shared" si="47"/>
        <v/>
      </c>
      <c r="AX44" s="234" t="str">
        <f t="shared" si="48"/>
        <v/>
      </c>
      <c r="AY44" s="234" t="str">
        <f t="shared" si="49"/>
        <v/>
      </c>
      <c r="AZ44" s="234">
        <f t="shared" si="50"/>
        <v>0</v>
      </c>
      <c r="BA44" s="234">
        <f t="shared" si="25"/>
        <v>0</v>
      </c>
      <c r="BB44" s="234">
        <f t="shared" si="26"/>
        <v>0</v>
      </c>
      <c r="BC44" s="235"/>
      <c r="BD44" s="235"/>
      <c r="BE44" s="235"/>
      <c r="BF44" s="235"/>
      <c r="BG44" s="235"/>
      <c r="BH44" s="235"/>
      <c r="BI44" s="235"/>
      <c r="BJ44" s="235"/>
      <c r="BK44" s="235"/>
      <c r="BL44" s="235"/>
      <c r="BM44" s="235"/>
      <c r="BN44" s="235"/>
      <c r="BO44" s="235"/>
      <c r="BP44" s="235"/>
      <c r="BQ44" s="235"/>
      <c r="BR44" s="235"/>
      <c r="BS44" s="235"/>
      <c r="BT44" s="235"/>
      <c r="BU44" s="235"/>
    </row>
    <row r="45" spans="1:73" s="234" customFormat="1" ht="23.15" customHeight="1">
      <c r="A45" s="228">
        <v>35</v>
      </c>
      <c r="B45" s="107"/>
      <c r="C45" s="108"/>
      <c r="D45" s="273" t="str">
        <f t="shared" si="27"/>
        <v/>
      </c>
      <c r="E45" s="129"/>
      <c r="F45" s="110"/>
      <c r="G45" s="111"/>
      <c r="H45" s="112"/>
      <c r="I45" s="113"/>
      <c r="J45" s="114"/>
      <c r="K45" s="115"/>
      <c r="L45" s="115"/>
      <c r="M45" s="115"/>
      <c r="N45" s="116"/>
      <c r="O45" s="118"/>
      <c r="P45" s="118"/>
      <c r="Q45" s="229" t="str">
        <f t="shared" si="28"/>
        <v/>
      </c>
      <c r="R45" s="230" t="str">
        <f t="shared" si="29"/>
        <v/>
      </c>
      <c r="S45" s="221" t="str">
        <f t="shared" si="30"/>
        <v/>
      </c>
      <c r="T45" s="221" t="str">
        <f t="shared" si="22"/>
        <v/>
      </c>
      <c r="U45" s="222" t="str">
        <f t="shared" si="31"/>
        <v/>
      </c>
      <c r="V45" s="222" t="str">
        <f t="shared" si="32"/>
        <v/>
      </c>
      <c r="W45" s="222" t="str">
        <f t="shared" si="33"/>
        <v/>
      </c>
      <c r="X45" s="222" t="str">
        <f t="shared" si="34"/>
        <v/>
      </c>
      <c r="Y45" s="117" t="str">
        <f t="shared" si="53"/>
        <v/>
      </c>
      <c r="Z45" s="231" t="str">
        <f t="shared" si="53"/>
        <v/>
      </c>
      <c r="AA45" s="231" t="str">
        <f t="shared" si="53"/>
        <v/>
      </c>
      <c r="AB45" s="231" t="str">
        <f t="shared" si="53"/>
        <v/>
      </c>
      <c r="AC45" s="231" t="str">
        <f t="shared" si="53"/>
        <v/>
      </c>
      <c r="AD45" s="231" t="str">
        <f t="shared" si="53"/>
        <v/>
      </c>
      <c r="AE45" s="231" t="str">
        <f t="shared" si="53"/>
        <v/>
      </c>
      <c r="AF45" s="231" t="str">
        <f t="shared" si="53"/>
        <v/>
      </c>
      <c r="AG45" s="231" t="str">
        <f t="shared" si="53"/>
        <v/>
      </c>
      <c r="AH45" s="231" t="str">
        <f t="shared" si="53"/>
        <v/>
      </c>
      <c r="AI45" s="231" t="str">
        <f t="shared" si="53"/>
        <v/>
      </c>
      <c r="AJ45" s="231" t="str">
        <f t="shared" si="53"/>
        <v/>
      </c>
      <c r="AK45" s="232">
        <f t="shared" si="35"/>
        <v>0</v>
      </c>
      <c r="AL45" s="233">
        <f t="shared" si="36"/>
        <v>0</v>
      </c>
      <c r="AM45" s="234" t="str">
        <f t="shared" si="37"/>
        <v/>
      </c>
      <c r="AN45" s="234" t="str">
        <f t="shared" si="38"/>
        <v/>
      </c>
      <c r="AO45" s="234" t="str">
        <f t="shared" si="39"/>
        <v/>
      </c>
      <c r="AP45" s="234" t="str">
        <f t="shared" si="40"/>
        <v/>
      </c>
      <c r="AQ45" s="234" t="str">
        <f t="shared" si="41"/>
        <v/>
      </c>
      <c r="AR45" s="234" t="str">
        <f t="shared" si="42"/>
        <v/>
      </c>
      <c r="AS45" s="234" t="str">
        <f t="shared" si="43"/>
        <v/>
      </c>
      <c r="AT45" s="234" t="str">
        <f t="shared" si="44"/>
        <v/>
      </c>
      <c r="AU45" s="234" t="str">
        <f t="shared" si="45"/>
        <v/>
      </c>
      <c r="AV45" s="234" t="str">
        <f t="shared" si="46"/>
        <v/>
      </c>
      <c r="AW45" s="234" t="str">
        <f t="shared" si="47"/>
        <v/>
      </c>
      <c r="AX45" s="234" t="str">
        <f t="shared" si="48"/>
        <v/>
      </c>
      <c r="AY45" s="234" t="str">
        <f t="shared" si="49"/>
        <v/>
      </c>
      <c r="AZ45" s="234">
        <f t="shared" si="50"/>
        <v>0</v>
      </c>
      <c r="BA45" s="234">
        <f t="shared" si="25"/>
        <v>0</v>
      </c>
      <c r="BB45" s="234">
        <f t="shared" si="26"/>
        <v>0</v>
      </c>
      <c r="BC45" s="235"/>
      <c r="BD45" s="235"/>
      <c r="BE45" s="235"/>
      <c r="BF45" s="235"/>
      <c r="BG45" s="235"/>
      <c r="BH45" s="235"/>
      <c r="BI45" s="235"/>
      <c r="BJ45" s="235"/>
      <c r="BK45" s="235"/>
      <c r="BL45" s="235"/>
      <c r="BM45" s="235"/>
      <c r="BN45" s="235"/>
      <c r="BO45" s="235"/>
      <c r="BP45" s="235"/>
      <c r="BQ45" s="235"/>
      <c r="BR45" s="235"/>
      <c r="BS45" s="235"/>
      <c r="BT45" s="235"/>
      <c r="BU45" s="235"/>
    </row>
    <row r="46" spans="1:73" s="234" customFormat="1" ht="23.15" customHeight="1">
      <c r="A46" s="228">
        <v>36</v>
      </c>
      <c r="B46" s="107"/>
      <c r="C46" s="108"/>
      <c r="D46" s="273" t="str">
        <f t="shared" si="27"/>
        <v/>
      </c>
      <c r="E46" s="129"/>
      <c r="F46" s="110"/>
      <c r="G46" s="111"/>
      <c r="H46" s="112"/>
      <c r="I46" s="113"/>
      <c r="J46" s="114"/>
      <c r="K46" s="115"/>
      <c r="L46" s="115"/>
      <c r="M46" s="115"/>
      <c r="N46" s="116"/>
      <c r="O46" s="118"/>
      <c r="P46" s="118"/>
      <c r="Q46" s="229" t="str">
        <f t="shared" si="28"/>
        <v/>
      </c>
      <c r="R46" s="230" t="str">
        <f t="shared" si="29"/>
        <v/>
      </c>
      <c r="S46" s="221" t="str">
        <f t="shared" si="30"/>
        <v/>
      </c>
      <c r="T46" s="221" t="str">
        <f t="shared" si="22"/>
        <v/>
      </c>
      <c r="U46" s="222" t="str">
        <f t="shared" si="31"/>
        <v/>
      </c>
      <c r="V46" s="222" t="str">
        <f t="shared" si="32"/>
        <v/>
      </c>
      <c r="W46" s="222" t="str">
        <f t="shared" si="33"/>
        <v/>
      </c>
      <c r="X46" s="222" t="str">
        <f t="shared" si="34"/>
        <v/>
      </c>
      <c r="Y46" s="117" t="str">
        <f t="shared" si="53"/>
        <v/>
      </c>
      <c r="Z46" s="231" t="str">
        <f t="shared" si="53"/>
        <v/>
      </c>
      <c r="AA46" s="231" t="str">
        <f t="shared" si="53"/>
        <v/>
      </c>
      <c r="AB46" s="231" t="str">
        <f t="shared" si="53"/>
        <v/>
      </c>
      <c r="AC46" s="231" t="str">
        <f t="shared" si="53"/>
        <v/>
      </c>
      <c r="AD46" s="231" t="str">
        <f t="shared" si="53"/>
        <v/>
      </c>
      <c r="AE46" s="231" t="str">
        <f t="shared" si="53"/>
        <v/>
      </c>
      <c r="AF46" s="231" t="str">
        <f t="shared" si="53"/>
        <v/>
      </c>
      <c r="AG46" s="231" t="str">
        <f t="shared" si="53"/>
        <v/>
      </c>
      <c r="AH46" s="231" t="str">
        <f t="shared" si="53"/>
        <v/>
      </c>
      <c r="AI46" s="231" t="str">
        <f t="shared" si="53"/>
        <v/>
      </c>
      <c r="AJ46" s="231" t="str">
        <f t="shared" si="53"/>
        <v/>
      </c>
      <c r="AK46" s="232">
        <f t="shared" si="35"/>
        <v>0</v>
      </c>
      <c r="AL46" s="233">
        <f t="shared" si="36"/>
        <v>0</v>
      </c>
      <c r="AM46" s="234" t="str">
        <f t="shared" si="37"/>
        <v/>
      </c>
      <c r="AN46" s="234" t="str">
        <f t="shared" si="38"/>
        <v/>
      </c>
      <c r="AO46" s="234" t="str">
        <f t="shared" si="39"/>
        <v/>
      </c>
      <c r="AP46" s="234" t="str">
        <f t="shared" si="40"/>
        <v/>
      </c>
      <c r="AQ46" s="234" t="str">
        <f t="shared" si="41"/>
        <v/>
      </c>
      <c r="AR46" s="234" t="str">
        <f t="shared" si="42"/>
        <v/>
      </c>
      <c r="AS46" s="234" t="str">
        <f t="shared" si="43"/>
        <v/>
      </c>
      <c r="AT46" s="234" t="str">
        <f t="shared" si="44"/>
        <v/>
      </c>
      <c r="AU46" s="234" t="str">
        <f t="shared" si="45"/>
        <v/>
      </c>
      <c r="AV46" s="234" t="str">
        <f t="shared" si="46"/>
        <v/>
      </c>
      <c r="AW46" s="234" t="str">
        <f t="shared" si="47"/>
        <v/>
      </c>
      <c r="AX46" s="234" t="str">
        <f t="shared" si="48"/>
        <v/>
      </c>
      <c r="AY46" s="234" t="str">
        <f t="shared" si="49"/>
        <v/>
      </c>
      <c r="AZ46" s="234">
        <f t="shared" si="50"/>
        <v>0</v>
      </c>
      <c r="BA46" s="234">
        <f t="shared" si="25"/>
        <v>0</v>
      </c>
      <c r="BB46" s="234">
        <f t="shared" si="26"/>
        <v>0</v>
      </c>
      <c r="BC46" s="235"/>
      <c r="BD46" s="235"/>
      <c r="BE46" s="235"/>
      <c r="BF46" s="235"/>
      <c r="BG46" s="235"/>
      <c r="BH46" s="235"/>
      <c r="BI46" s="235"/>
      <c r="BJ46" s="235"/>
      <c r="BK46" s="235"/>
      <c r="BL46" s="235"/>
      <c r="BM46" s="235"/>
      <c r="BN46" s="235"/>
      <c r="BO46" s="235"/>
      <c r="BP46" s="235"/>
      <c r="BQ46" s="235"/>
      <c r="BR46" s="235"/>
      <c r="BS46" s="235"/>
      <c r="BT46" s="235"/>
      <c r="BU46" s="235"/>
    </row>
    <row r="47" spans="1:73" s="234" customFormat="1" ht="23.15" customHeight="1">
      <c r="A47" s="228">
        <v>37</v>
      </c>
      <c r="B47" s="107"/>
      <c r="C47" s="108"/>
      <c r="D47" s="273" t="str">
        <f t="shared" si="27"/>
        <v/>
      </c>
      <c r="E47" s="129"/>
      <c r="F47" s="110"/>
      <c r="G47" s="111"/>
      <c r="H47" s="112"/>
      <c r="I47" s="113"/>
      <c r="J47" s="114"/>
      <c r="K47" s="115"/>
      <c r="L47" s="115"/>
      <c r="M47" s="115"/>
      <c r="N47" s="116"/>
      <c r="O47" s="118"/>
      <c r="P47" s="118"/>
      <c r="Q47" s="229" t="str">
        <f t="shared" si="28"/>
        <v/>
      </c>
      <c r="R47" s="230" t="str">
        <f t="shared" si="29"/>
        <v/>
      </c>
      <c r="S47" s="221" t="str">
        <f t="shared" si="30"/>
        <v/>
      </c>
      <c r="T47" s="221" t="str">
        <f t="shared" si="22"/>
        <v/>
      </c>
      <c r="U47" s="222" t="str">
        <f t="shared" si="31"/>
        <v/>
      </c>
      <c r="V47" s="222" t="str">
        <f t="shared" si="32"/>
        <v/>
      </c>
      <c r="W47" s="222" t="str">
        <f t="shared" si="33"/>
        <v/>
      </c>
      <c r="X47" s="222" t="str">
        <f t="shared" si="34"/>
        <v/>
      </c>
      <c r="Y47" s="117" t="str">
        <f t="shared" si="53"/>
        <v/>
      </c>
      <c r="Z47" s="231" t="str">
        <f t="shared" si="53"/>
        <v/>
      </c>
      <c r="AA47" s="231" t="str">
        <f t="shared" si="53"/>
        <v/>
      </c>
      <c r="AB47" s="231" t="str">
        <f t="shared" si="53"/>
        <v/>
      </c>
      <c r="AC47" s="231" t="str">
        <f t="shared" si="53"/>
        <v/>
      </c>
      <c r="AD47" s="231" t="str">
        <f t="shared" si="53"/>
        <v/>
      </c>
      <c r="AE47" s="231" t="str">
        <f t="shared" si="53"/>
        <v/>
      </c>
      <c r="AF47" s="231" t="str">
        <f t="shared" si="53"/>
        <v/>
      </c>
      <c r="AG47" s="231" t="str">
        <f t="shared" si="53"/>
        <v/>
      </c>
      <c r="AH47" s="231" t="str">
        <f t="shared" si="53"/>
        <v/>
      </c>
      <c r="AI47" s="231" t="str">
        <f t="shared" si="53"/>
        <v/>
      </c>
      <c r="AJ47" s="231" t="str">
        <f t="shared" si="53"/>
        <v/>
      </c>
      <c r="AK47" s="232">
        <f t="shared" si="35"/>
        <v>0</v>
      </c>
      <c r="AL47" s="233">
        <f t="shared" si="36"/>
        <v>0</v>
      </c>
      <c r="AM47" s="234" t="str">
        <f t="shared" si="37"/>
        <v/>
      </c>
      <c r="AN47" s="234" t="str">
        <f t="shared" si="38"/>
        <v/>
      </c>
      <c r="AO47" s="234" t="str">
        <f t="shared" si="39"/>
        <v/>
      </c>
      <c r="AP47" s="234" t="str">
        <f t="shared" si="40"/>
        <v/>
      </c>
      <c r="AQ47" s="234" t="str">
        <f t="shared" si="41"/>
        <v/>
      </c>
      <c r="AR47" s="234" t="str">
        <f t="shared" si="42"/>
        <v/>
      </c>
      <c r="AS47" s="234" t="str">
        <f t="shared" si="43"/>
        <v/>
      </c>
      <c r="AT47" s="234" t="str">
        <f t="shared" si="44"/>
        <v/>
      </c>
      <c r="AU47" s="234" t="str">
        <f t="shared" si="45"/>
        <v/>
      </c>
      <c r="AV47" s="234" t="str">
        <f t="shared" si="46"/>
        <v/>
      </c>
      <c r="AW47" s="234" t="str">
        <f t="shared" si="47"/>
        <v/>
      </c>
      <c r="AX47" s="234" t="str">
        <f t="shared" si="48"/>
        <v/>
      </c>
      <c r="AY47" s="234" t="str">
        <f t="shared" si="49"/>
        <v/>
      </c>
      <c r="AZ47" s="234">
        <f t="shared" si="50"/>
        <v>0</v>
      </c>
      <c r="BA47" s="234">
        <f t="shared" si="25"/>
        <v>0</v>
      </c>
      <c r="BB47" s="234">
        <f t="shared" si="26"/>
        <v>0</v>
      </c>
      <c r="BC47" s="235"/>
      <c r="BD47" s="235"/>
      <c r="BE47" s="235"/>
      <c r="BF47" s="235"/>
      <c r="BG47" s="235"/>
      <c r="BH47" s="235"/>
      <c r="BI47" s="235"/>
      <c r="BJ47" s="235"/>
      <c r="BK47" s="235"/>
      <c r="BL47" s="235"/>
      <c r="BM47" s="235"/>
      <c r="BN47" s="235"/>
      <c r="BO47" s="235"/>
      <c r="BP47" s="235"/>
      <c r="BQ47" s="235"/>
      <c r="BR47" s="235"/>
      <c r="BS47" s="235"/>
      <c r="BT47" s="235"/>
      <c r="BU47" s="235"/>
    </row>
    <row r="48" spans="1:73" s="234" customFormat="1" ht="23.15" customHeight="1">
      <c r="A48" s="228">
        <v>38</v>
      </c>
      <c r="B48" s="107"/>
      <c r="C48" s="108"/>
      <c r="D48" s="273" t="str">
        <f t="shared" si="27"/>
        <v/>
      </c>
      <c r="E48" s="129"/>
      <c r="F48" s="110"/>
      <c r="G48" s="111"/>
      <c r="H48" s="112"/>
      <c r="I48" s="113"/>
      <c r="J48" s="114"/>
      <c r="K48" s="115"/>
      <c r="L48" s="115"/>
      <c r="M48" s="115"/>
      <c r="N48" s="116"/>
      <c r="O48" s="118"/>
      <c r="P48" s="118"/>
      <c r="Q48" s="229" t="str">
        <f t="shared" si="28"/>
        <v/>
      </c>
      <c r="R48" s="230" t="str">
        <f t="shared" si="29"/>
        <v/>
      </c>
      <c r="S48" s="221" t="str">
        <f t="shared" si="30"/>
        <v/>
      </c>
      <c r="T48" s="221" t="str">
        <f t="shared" si="22"/>
        <v/>
      </c>
      <c r="U48" s="222" t="str">
        <f t="shared" si="31"/>
        <v/>
      </c>
      <c r="V48" s="222" t="str">
        <f t="shared" si="32"/>
        <v/>
      </c>
      <c r="W48" s="222" t="str">
        <f t="shared" si="33"/>
        <v/>
      </c>
      <c r="X48" s="222" t="str">
        <f t="shared" si="34"/>
        <v/>
      </c>
      <c r="Y48" s="117" t="str">
        <f t="shared" si="53"/>
        <v/>
      </c>
      <c r="Z48" s="231" t="str">
        <f t="shared" si="53"/>
        <v/>
      </c>
      <c r="AA48" s="231" t="str">
        <f t="shared" si="53"/>
        <v/>
      </c>
      <c r="AB48" s="231" t="str">
        <f t="shared" si="53"/>
        <v/>
      </c>
      <c r="AC48" s="231" t="str">
        <f t="shared" si="53"/>
        <v/>
      </c>
      <c r="AD48" s="231" t="str">
        <f t="shared" si="53"/>
        <v/>
      </c>
      <c r="AE48" s="231" t="str">
        <f t="shared" si="53"/>
        <v/>
      </c>
      <c r="AF48" s="231" t="str">
        <f t="shared" si="53"/>
        <v/>
      </c>
      <c r="AG48" s="231" t="str">
        <f t="shared" si="53"/>
        <v/>
      </c>
      <c r="AH48" s="231" t="str">
        <f t="shared" si="53"/>
        <v/>
      </c>
      <c r="AI48" s="231" t="str">
        <f t="shared" si="53"/>
        <v/>
      </c>
      <c r="AJ48" s="231" t="str">
        <f t="shared" si="53"/>
        <v/>
      </c>
      <c r="AK48" s="232">
        <f t="shared" si="35"/>
        <v>0</v>
      </c>
      <c r="AL48" s="233">
        <f t="shared" si="36"/>
        <v>0</v>
      </c>
      <c r="AM48" s="234" t="str">
        <f t="shared" si="37"/>
        <v/>
      </c>
      <c r="AN48" s="234" t="str">
        <f t="shared" si="38"/>
        <v/>
      </c>
      <c r="AO48" s="234" t="str">
        <f t="shared" si="39"/>
        <v/>
      </c>
      <c r="AP48" s="234" t="str">
        <f t="shared" si="40"/>
        <v/>
      </c>
      <c r="AQ48" s="234" t="str">
        <f t="shared" si="41"/>
        <v/>
      </c>
      <c r="AR48" s="234" t="str">
        <f t="shared" si="42"/>
        <v/>
      </c>
      <c r="AS48" s="234" t="str">
        <f t="shared" si="43"/>
        <v/>
      </c>
      <c r="AT48" s="234" t="str">
        <f t="shared" si="44"/>
        <v/>
      </c>
      <c r="AU48" s="234" t="str">
        <f t="shared" si="45"/>
        <v/>
      </c>
      <c r="AV48" s="234" t="str">
        <f t="shared" si="46"/>
        <v/>
      </c>
      <c r="AW48" s="234" t="str">
        <f t="shared" si="47"/>
        <v/>
      </c>
      <c r="AX48" s="234" t="str">
        <f t="shared" si="48"/>
        <v/>
      </c>
      <c r="AY48" s="234" t="str">
        <f t="shared" si="49"/>
        <v/>
      </c>
      <c r="AZ48" s="234">
        <f t="shared" si="50"/>
        <v>0</v>
      </c>
      <c r="BA48" s="234">
        <f t="shared" si="25"/>
        <v>0</v>
      </c>
      <c r="BB48" s="234">
        <f t="shared" si="26"/>
        <v>0</v>
      </c>
      <c r="BC48" s="235"/>
      <c r="BD48" s="235"/>
      <c r="BE48" s="235"/>
      <c r="BF48" s="235"/>
      <c r="BG48" s="235"/>
      <c r="BH48" s="235"/>
      <c r="BI48" s="235"/>
      <c r="BJ48" s="235"/>
      <c r="BK48" s="235"/>
      <c r="BL48" s="235"/>
      <c r="BM48" s="235"/>
      <c r="BN48" s="235"/>
      <c r="BO48" s="235"/>
      <c r="BP48" s="235"/>
      <c r="BQ48" s="235"/>
      <c r="BR48" s="235"/>
      <c r="BS48" s="235"/>
      <c r="BT48" s="235"/>
      <c r="BU48" s="235"/>
    </row>
    <row r="49" spans="1:73" s="234" customFormat="1" ht="23.15" customHeight="1">
      <c r="A49" s="228">
        <v>39</v>
      </c>
      <c r="B49" s="107"/>
      <c r="C49" s="108"/>
      <c r="D49" s="273" t="str">
        <f t="shared" si="27"/>
        <v/>
      </c>
      <c r="E49" s="129"/>
      <c r="F49" s="110"/>
      <c r="G49" s="111"/>
      <c r="H49" s="112"/>
      <c r="I49" s="113"/>
      <c r="J49" s="114"/>
      <c r="K49" s="115"/>
      <c r="L49" s="115"/>
      <c r="M49" s="115"/>
      <c r="N49" s="116"/>
      <c r="O49" s="118"/>
      <c r="P49" s="118"/>
      <c r="Q49" s="229" t="str">
        <f t="shared" si="28"/>
        <v/>
      </c>
      <c r="R49" s="230" t="str">
        <f t="shared" si="29"/>
        <v/>
      </c>
      <c r="S49" s="221" t="str">
        <f t="shared" si="30"/>
        <v/>
      </c>
      <c r="T49" s="221" t="str">
        <f t="shared" si="22"/>
        <v/>
      </c>
      <c r="U49" s="222" t="str">
        <f t="shared" si="31"/>
        <v/>
      </c>
      <c r="V49" s="222" t="str">
        <f t="shared" si="32"/>
        <v/>
      </c>
      <c r="W49" s="222" t="str">
        <f t="shared" si="33"/>
        <v/>
      </c>
      <c r="X49" s="222" t="str">
        <f t="shared" si="34"/>
        <v/>
      </c>
      <c r="Y49" s="117" t="str">
        <f t="shared" si="53"/>
        <v/>
      </c>
      <c r="Z49" s="231" t="str">
        <f t="shared" si="53"/>
        <v/>
      </c>
      <c r="AA49" s="231" t="str">
        <f t="shared" si="53"/>
        <v/>
      </c>
      <c r="AB49" s="231" t="str">
        <f t="shared" si="53"/>
        <v/>
      </c>
      <c r="AC49" s="231" t="str">
        <f t="shared" si="53"/>
        <v/>
      </c>
      <c r="AD49" s="231" t="str">
        <f t="shared" si="53"/>
        <v/>
      </c>
      <c r="AE49" s="231" t="str">
        <f t="shared" si="53"/>
        <v/>
      </c>
      <c r="AF49" s="231" t="str">
        <f t="shared" si="53"/>
        <v/>
      </c>
      <c r="AG49" s="231" t="str">
        <f t="shared" si="53"/>
        <v/>
      </c>
      <c r="AH49" s="231" t="str">
        <f t="shared" si="53"/>
        <v/>
      </c>
      <c r="AI49" s="231" t="str">
        <f t="shared" si="53"/>
        <v/>
      </c>
      <c r="AJ49" s="231" t="str">
        <f t="shared" si="53"/>
        <v/>
      </c>
      <c r="AK49" s="232">
        <f t="shared" si="35"/>
        <v>0</v>
      </c>
      <c r="AL49" s="233">
        <f t="shared" si="36"/>
        <v>0</v>
      </c>
      <c r="AM49" s="234" t="str">
        <f t="shared" si="37"/>
        <v/>
      </c>
      <c r="AN49" s="234" t="str">
        <f t="shared" si="38"/>
        <v/>
      </c>
      <c r="AO49" s="234" t="str">
        <f t="shared" si="39"/>
        <v/>
      </c>
      <c r="AP49" s="234" t="str">
        <f t="shared" si="40"/>
        <v/>
      </c>
      <c r="AQ49" s="234" t="str">
        <f t="shared" si="41"/>
        <v/>
      </c>
      <c r="AR49" s="234" t="str">
        <f t="shared" si="42"/>
        <v/>
      </c>
      <c r="AS49" s="234" t="str">
        <f t="shared" si="43"/>
        <v/>
      </c>
      <c r="AT49" s="234" t="str">
        <f t="shared" si="44"/>
        <v/>
      </c>
      <c r="AU49" s="234" t="str">
        <f t="shared" si="45"/>
        <v/>
      </c>
      <c r="AV49" s="234" t="str">
        <f t="shared" si="46"/>
        <v/>
      </c>
      <c r="AW49" s="234" t="str">
        <f t="shared" si="47"/>
        <v/>
      </c>
      <c r="AX49" s="234" t="str">
        <f t="shared" si="48"/>
        <v/>
      </c>
      <c r="AY49" s="234" t="str">
        <f t="shared" si="49"/>
        <v/>
      </c>
      <c r="AZ49" s="234">
        <f t="shared" si="50"/>
        <v>0</v>
      </c>
      <c r="BA49" s="234">
        <f t="shared" si="25"/>
        <v>0</v>
      </c>
      <c r="BB49" s="234">
        <f t="shared" si="26"/>
        <v>0</v>
      </c>
      <c r="BC49" s="235"/>
      <c r="BD49" s="235"/>
      <c r="BE49" s="235"/>
      <c r="BF49" s="235"/>
      <c r="BG49" s="235"/>
      <c r="BH49" s="235"/>
      <c r="BI49" s="235"/>
      <c r="BJ49" s="235"/>
      <c r="BK49" s="235"/>
      <c r="BL49" s="235"/>
      <c r="BM49" s="235"/>
      <c r="BN49" s="235"/>
      <c r="BO49" s="235"/>
      <c r="BP49" s="235"/>
      <c r="BQ49" s="235"/>
      <c r="BR49" s="235"/>
      <c r="BS49" s="235"/>
      <c r="BT49" s="235"/>
      <c r="BU49" s="235"/>
    </row>
    <row r="50" spans="1:73" s="234" customFormat="1" ht="23.15" customHeight="1">
      <c r="A50" s="228">
        <v>40</v>
      </c>
      <c r="B50" s="107"/>
      <c r="C50" s="108"/>
      <c r="D50" s="273" t="str">
        <f t="shared" si="27"/>
        <v/>
      </c>
      <c r="E50" s="129"/>
      <c r="F50" s="110"/>
      <c r="G50" s="111"/>
      <c r="H50" s="112"/>
      <c r="I50" s="113"/>
      <c r="J50" s="114"/>
      <c r="K50" s="115"/>
      <c r="L50" s="115"/>
      <c r="M50" s="115"/>
      <c r="N50" s="116"/>
      <c r="O50" s="118"/>
      <c r="P50" s="118"/>
      <c r="Q50" s="229" t="str">
        <f t="shared" si="28"/>
        <v/>
      </c>
      <c r="R50" s="230" t="str">
        <f t="shared" si="29"/>
        <v/>
      </c>
      <c r="S50" s="221" t="str">
        <f t="shared" si="30"/>
        <v/>
      </c>
      <c r="T50" s="221" t="str">
        <f t="shared" si="22"/>
        <v/>
      </c>
      <c r="U50" s="222" t="str">
        <f t="shared" si="31"/>
        <v/>
      </c>
      <c r="V50" s="222" t="str">
        <f t="shared" si="32"/>
        <v/>
      </c>
      <c r="W50" s="222" t="str">
        <f t="shared" si="33"/>
        <v/>
      </c>
      <c r="X50" s="222" t="str">
        <f t="shared" si="34"/>
        <v/>
      </c>
      <c r="Y50" s="117" t="str">
        <f t="shared" si="53"/>
        <v/>
      </c>
      <c r="Z50" s="231" t="str">
        <f t="shared" si="53"/>
        <v/>
      </c>
      <c r="AA50" s="231" t="str">
        <f t="shared" si="53"/>
        <v/>
      </c>
      <c r="AB50" s="231" t="str">
        <f t="shared" si="53"/>
        <v/>
      </c>
      <c r="AC50" s="231" t="str">
        <f t="shared" si="53"/>
        <v/>
      </c>
      <c r="AD50" s="231" t="str">
        <f t="shared" si="53"/>
        <v/>
      </c>
      <c r="AE50" s="231" t="str">
        <f t="shared" si="53"/>
        <v/>
      </c>
      <c r="AF50" s="231" t="str">
        <f t="shared" si="53"/>
        <v/>
      </c>
      <c r="AG50" s="231" t="str">
        <f t="shared" si="53"/>
        <v/>
      </c>
      <c r="AH50" s="231" t="str">
        <f t="shared" si="53"/>
        <v/>
      </c>
      <c r="AI50" s="231" t="str">
        <f t="shared" si="53"/>
        <v/>
      </c>
      <c r="AJ50" s="231" t="str">
        <f t="shared" si="53"/>
        <v/>
      </c>
      <c r="AK50" s="232">
        <f t="shared" si="35"/>
        <v>0</v>
      </c>
      <c r="AL50" s="233">
        <f t="shared" si="36"/>
        <v>0</v>
      </c>
      <c r="AM50" s="234" t="str">
        <f t="shared" si="37"/>
        <v/>
      </c>
      <c r="AN50" s="234" t="str">
        <f t="shared" si="38"/>
        <v/>
      </c>
      <c r="AO50" s="234" t="str">
        <f t="shared" si="39"/>
        <v/>
      </c>
      <c r="AP50" s="234" t="str">
        <f t="shared" si="40"/>
        <v/>
      </c>
      <c r="AQ50" s="234" t="str">
        <f t="shared" si="41"/>
        <v/>
      </c>
      <c r="AR50" s="234" t="str">
        <f t="shared" si="42"/>
        <v/>
      </c>
      <c r="AS50" s="234" t="str">
        <f t="shared" si="43"/>
        <v/>
      </c>
      <c r="AT50" s="234" t="str">
        <f t="shared" si="44"/>
        <v/>
      </c>
      <c r="AU50" s="234" t="str">
        <f t="shared" si="45"/>
        <v/>
      </c>
      <c r="AV50" s="234" t="str">
        <f t="shared" si="46"/>
        <v/>
      </c>
      <c r="AW50" s="234" t="str">
        <f t="shared" si="47"/>
        <v/>
      </c>
      <c r="AX50" s="234" t="str">
        <f t="shared" si="48"/>
        <v/>
      </c>
      <c r="AY50" s="234" t="str">
        <f t="shared" si="49"/>
        <v/>
      </c>
      <c r="AZ50" s="234">
        <f t="shared" si="50"/>
        <v>0</v>
      </c>
      <c r="BA50" s="234">
        <f t="shared" si="25"/>
        <v>0</v>
      </c>
      <c r="BB50" s="234">
        <f t="shared" si="26"/>
        <v>0</v>
      </c>
      <c r="BC50" s="235"/>
      <c r="BD50" s="235"/>
      <c r="BE50" s="235"/>
      <c r="BF50" s="235"/>
      <c r="BG50" s="235"/>
      <c r="BH50" s="235"/>
      <c r="BI50" s="235"/>
      <c r="BJ50" s="235"/>
      <c r="BK50" s="235"/>
      <c r="BL50" s="235"/>
      <c r="BM50" s="235"/>
      <c r="BN50" s="235"/>
      <c r="BO50" s="235"/>
      <c r="BP50" s="235"/>
      <c r="BQ50" s="235"/>
      <c r="BR50" s="235"/>
      <c r="BS50" s="235"/>
      <c r="BT50" s="235"/>
      <c r="BU50" s="235"/>
    </row>
    <row r="51" spans="1:73" s="234" customFormat="1" ht="23.15" customHeight="1">
      <c r="A51" s="228">
        <v>41</v>
      </c>
      <c r="B51" s="107"/>
      <c r="C51" s="108"/>
      <c r="D51" s="273" t="str">
        <f t="shared" si="27"/>
        <v/>
      </c>
      <c r="E51" s="129"/>
      <c r="F51" s="110"/>
      <c r="G51" s="111"/>
      <c r="H51" s="112"/>
      <c r="I51" s="113"/>
      <c r="J51" s="114"/>
      <c r="K51" s="115"/>
      <c r="L51" s="115"/>
      <c r="M51" s="115"/>
      <c r="N51" s="116"/>
      <c r="O51" s="118"/>
      <c r="P51" s="118"/>
      <c r="Q51" s="229" t="str">
        <f t="shared" si="28"/>
        <v/>
      </c>
      <c r="R51" s="230" t="str">
        <f t="shared" si="29"/>
        <v/>
      </c>
      <c r="S51" s="221" t="str">
        <f t="shared" si="30"/>
        <v/>
      </c>
      <c r="T51" s="221" t="str">
        <f t="shared" si="22"/>
        <v/>
      </c>
      <c r="U51" s="222" t="str">
        <f t="shared" si="31"/>
        <v/>
      </c>
      <c r="V51" s="222" t="str">
        <f t="shared" si="32"/>
        <v/>
      </c>
      <c r="W51" s="222" t="str">
        <f t="shared" si="33"/>
        <v/>
      </c>
      <c r="X51" s="222" t="str">
        <f t="shared" si="34"/>
        <v/>
      </c>
      <c r="Y51" s="117" t="str">
        <f t="shared" si="53"/>
        <v/>
      </c>
      <c r="Z51" s="231" t="str">
        <f t="shared" si="53"/>
        <v/>
      </c>
      <c r="AA51" s="231" t="str">
        <f t="shared" si="53"/>
        <v/>
      </c>
      <c r="AB51" s="231" t="str">
        <f t="shared" si="53"/>
        <v/>
      </c>
      <c r="AC51" s="231" t="str">
        <f t="shared" si="53"/>
        <v/>
      </c>
      <c r="AD51" s="231" t="str">
        <f t="shared" si="53"/>
        <v/>
      </c>
      <c r="AE51" s="231" t="str">
        <f t="shared" si="53"/>
        <v/>
      </c>
      <c r="AF51" s="231" t="str">
        <f t="shared" si="53"/>
        <v/>
      </c>
      <c r="AG51" s="231" t="str">
        <f t="shared" si="53"/>
        <v/>
      </c>
      <c r="AH51" s="231" t="str">
        <f t="shared" si="53"/>
        <v/>
      </c>
      <c r="AI51" s="231" t="str">
        <f t="shared" si="53"/>
        <v/>
      </c>
      <c r="AJ51" s="231" t="str">
        <f t="shared" si="53"/>
        <v/>
      </c>
      <c r="AK51" s="232">
        <f t="shared" si="35"/>
        <v>0</v>
      </c>
      <c r="AL51" s="233">
        <f t="shared" si="36"/>
        <v>0</v>
      </c>
      <c r="AM51" s="234" t="str">
        <f t="shared" si="37"/>
        <v/>
      </c>
      <c r="AN51" s="234" t="str">
        <f t="shared" si="38"/>
        <v/>
      </c>
      <c r="AO51" s="234" t="str">
        <f t="shared" si="39"/>
        <v/>
      </c>
      <c r="AP51" s="234" t="str">
        <f t="shared" si="40"/>
        <v/>
      </c>
      <c r="AQ51" s="234" t="str">
        <f t="shared" si="41"/>
        <v/>
      </c>
      <c r="AR51" s="234" t="str">
        <f t="shared" si="42"/>
        <v/>
      </c>
      <c r="AS51" s="234" t="str">
        <f t="shared" si="43"/>
        <v/>
      </c>
      <c r="AT51" s="234" t="str">
        <f t="shared" si="44"/>
        <v/>
      </c>
      <c r="AU51" s="234" t="str">
        <f t="shared" si="45"/>
        <v/>
      </c>
      <c r="AV51" s="234" t="str">
        <f t="shared" si="46"/>
        <v/>
      </c>
      <c r="AW51" s="234" t="str">
        <f t="shared" si="47"/>
        <v/>
      </c>
      <c r="AX51" s="234" t="str">
        <f t="shared" si="48"/>
        <v/>
      </c>
      <c r="AY51" s="234" t="str">
        <f t="shared" si="49"/>
        <v/>
      </c>
      <c r="AZ51" s="234">
        <f t="shared" si="50"/>
        <v>0</v>
      </c>
      <c r="BA51" s="234">
        <f t="shared" si="25"/>
        <v>0</v>
      </c>
      <c r="BB51" s="234">
        <f t="shared" si="26"/>
        <v>0</v>
      </c>
      <c r="BC51" s="235"/>
      <c r="BD51" s="235"/>
      <c r="BE51" s="235"/>
      <c r="BF51" s="235"/>
      <c r="BG51" s="235"/>
      <c r="BH51" s="235"/>
      <c r="BI51" s="235"/>
      <c r="BJ51" s="235"/>
      <c r="BK51" s="235"/>
      <c r="BL51" s="235"/>
      <c r="BM51" s="235"/>
      <c r="BN51" s="235"/>
      <c r="BO51" s="235"/>
      <c r="BP51" s="235"/>
      <c r="BQ51" s="235"/>
      <c r="BR51" s="235"/>
      <c r="BS51" s="235"/>
      <c r="BT51" s="235"/>
      <c r="BU51" s="235"/>
    </row>
    <row r="52" spans="1:73" s="234" customFormat="1" ht="23.15" customHeight="1">
      <c r="A52" s="228">
        <v>42</v>
      </c>
      <c r="B52" s="107"/>
      <c r="C52" s="108"/>
      <c r="D52" s="273" t="str">
        <f t="shared" si="27"/>
        <v/>
      </c>
      <c r="E52" s="129"/>
      <c r="F52" s="110"/>
      <c r="G52" s="111"/>
      <c r="H52" s="112"/>
      <c r="I52" s="113"/>
      <c r="J52" s="114"/>
      <c r="K52" s="115"/>
      <c r="L52" s="115"/>
      <c r="M52" s="115"/>
      <c r="N52" s="116"/>
      <c r="O52" s="118"/>
      <c r="P52" s="118"/>
      <c r="Q52" s="229" t="str">
        <f t="shared" si="28"/>
        <v/>
      </c>
      <c r="R52" s="230" t="str">
        <f t="shared" si="29"/>
        <v/>
      </c>
      <c r="S52" s="221" t="str">
        <f t="shared" si="30"/>
        <v/>
      </c>
      <c r="T52" s="221" t="str">
        <f t="shared" si="22"/>
        <v/>
      </c>
      <c r="U52" s="222" t="str">
        <f t="shared" si="31"/>
        <v/>
      </c>
      <c r="V52" s="222" t="str">
        <f t="shared" si="32"/>
        <v/>
      </c>
      <c r="W52" s="222" t="str">
        <f t="shared" si="33"/>
        <v/>
      </c>
      <c r="X52" s="222" t="str">
        <f t="shared" si="34"/>
        <v/>
      </c>
      <c r="Y52" s="117" t="str">
        <f t="shared" ref="Y52:AJ61" si="54">IF($X52="",IF($L52="","",IF(Y$9&gt;=$L52,IF($M52="",$W52,IF(Y$9&gt;$M52,"",$W52)),"")),IF(AND(Y$9&gt;=$L52,OR($M52&gt;=Y$9,$M52="")),$X52,""))</f>
        <v/>
      </c>
      <c r="Z52" s="231" t="str">
        <f t="shared" si="54"/>
        <v/>
      </c>
      <c r="AA52" s="231" t="str">
        <f t="shared" si="54"/>
        <v/>
      </c>
      <c r="AB52" s="231" t="str">
        <f t="shared" si="54"/>
        <v/>
      </c>
      <c r="AC52" s="231" t="str">
        <f t="shared" si="54"/>
        <v/>
      </c>
      <c r="AD52" s="231" t="str">
        <f t="shared" si="54"/>
        <v/>
      </c>
      <c r="AE52" s="231" t="str">
        <f t="shared" si="54"/>
        <v/>
      </c>
      <c r="AF52" s="231" t="str">
        <f t="shared" si="54"/>
        <v/>
      </c>
      <c r="AG52" s="231" t="str">
        <f t="shared" si="54"/>
        <v/>
      </c>
      <c r="AH52" s="231" t="str">
        <f t="shared" si="54"/>
        <v/>
      </c>
      <c r="AI52" s="231" t="str">
        <f t="shared" si="54"/>
        <v/>
      </c>
      <c r="AJ52" s="231" t="str">
        <f t="shared" si="54"/>
        <v/>
      </c>
      <c r="AK52" s="232">
        <f t="shared" si="35"/>
        <v>0</v>
      </c>
      <c r="AL52" s="233">
        <f t="shared" si="36"/>
        <v>0</v>
      </c>
      <c r="AM52" s="234" t="str">
        <f t="shared" si="37"/>
        <v/>
      </c>
      <c r="AN52" s="234" t="str">
        <f t="shared" si="38"/>
        <v/>
      </c>
      <c r="AO52" s="234" t="str">
        <f t="shared" si="39"/>
        <v/>
      </c>
      <c r="AP52" s="234" t="str">
        <f t="shared" si="40"/>
        <v/>
      </c>
      <c r="AQ52" s="234" t="str">
        <f t="shared" si="41"/>
        <v/>
      </c>
      <c r="AR52" s="234" t="str">
        <f t="shared" si="42"/>
        <v/>
      </c>
      <c r="AS52" s="234" t="str">
        <f t="shared" si="43"/>
        <v/>
      </c>
      <c r="AT52" s="234" t="str">
        <f t="shared" si="44"/>
        <v/>
      </c>
      <c r="AU52" s="234" t="str">
        <f t="shared" si="45"/>
        <v/>
      </c>
      <c r="AV52" s="234" t="str">
        <f t="shared" si="46"/>
        <v/>
      </c>
      <c r="AW52" s="234" t="str">
        <f t="shared" si="47"/>
        <v/>
      </c>
      <c r="AX52" s="234" t="str">
        <f t="shared" si="48"/>
        <v/>
      </c>
      <c r="AY52" s="234" t="str">
        <f t="shared" si="49"/>
        <v/>
      </c>
      <c r="AZ52" s="234">
        <f t="shared" si="50"/>
        <v>0</v>
      </c>
      <c r="BA52" s="234">
        <f t="shared" si="25"/>
        <v>0</v>
      </c>
      <c r="BB52" s="234">
        <f t="shared" si="26"/>
        <v>0</v>
      </c>
      <c r="BC52" s="235"/>
      <c r="BD52" s="235"/>
      <c r="BE52" s="235"/>
      <c r="BF52" s="235"/>
      <c r="BG52" s="235"/>
      <c r="BH52" s="235"/>
      <c r="BI52" s="235"/>
      <c r="BJ52" s="235"/>
      <c r="BK52" s="235"/>
      <c r="BL52" s="235"/>
      <c r="BM52" s="235"/>
      <c r="BN52" s="235"/>
      <c r="BO52" s="235"/>
      <c r="BP52" s="235"/>
      <c r="BQ52" s="235"/>
      <c r="BR52" s="235"/>
      <c r="BS52" s="235"/>
      <c r="BT52" s="235"/>
      <c r="BU52" s="235"/>
    </row>
    <row r="53" spans="1:73" s="234" customFormat="1" ht="23.15" customHeight="1">
      <c r="A53" s="228">
        <v>43</v>
      </c>
      <c r="B53" s="107"/>
      <c r="C53" s="108"/>
      <c r="D53" s="273" t="str">
        <f t="shared" si="27"/>
        <v/>
      </c>
      <c r="E53" s="129"/>
      <c r="F53" s="110"/>
      <c r="G53" s="111"/>
      <c r="H53" s="112"/>
      <c r="I53" s="113"/>
      <c r="J53" s="114"/>
      <c r="K53" s="115"/>
      <c r="L53" s="115"/>
      <c r="M53" s="115"/>
      <c r="N53" s="116"/>
      <c r="O53" s="118"/>
      <c r="P53" s="118"/>
      <c r="Q53" s="229" t="str">
        <f t="shared" si="28"/>
        <v/>
      </c>
      <c r="R53" s="230" t="str">
        <f t="shared" si="29"/>
        <v/>
      </c>
      <c r="S53" s="221" t="str">
        <f t="shared" si="30"/>
        <v/>
      </c>
      <c r="T53" s="221" t="str">
        <f t="shared" si="22"/>
        <v/>
      </c>
      <c r="U53" s="222" t="str">
        <f t="shared" si="31"/>
        <v/>
      </c>
      <c r="V53" s="222" t="str">
        <f t="shared" si="32"/>
        <v/>
      </c>
      <c r="W53" s="222" t="str">
        <f t="shared" si="33"/>
        <v/>
      </c>
      <c r="X53" s="222" t="str">
        <f t="shared" si="34"/>
        <v/>
      </c>
      <c r="Y53" s="117" t="str">
        <f t="shared" si="54"/>
        <v/>
      </c>
      <c r="Z53" s="231" t="str">
        <f t="shared" si="54"/>
        <v/>
      </c>
      <c r="AA53" s="231" t="str">
        <f t="shared" si="54"/>
        <v/>
      </c>
      <c r="AB53" s="231" t="str">
        <f t="shared" si="54"/>
        <v/>
      </c>
      <c r="AC53" s="231" t="str">
        <f t="shared" si="54"/>
        <v/>
      </c>
      <c r="AD53" s="231" t="str">
        <f t="shared" si="54"/>
        <v/>
      </c>
      <c r="AE53" s="231" t="str">
        <f t="shared" si="54"/>
        <v/>
      </c>
      <c r="AF53" s="231" t="str">
        <f t="shared" si="54"/>
        <v/>
      </c>
      <c r="AG53" s="231" t="str">
        <f t="shared" si="54"/>
        <v/>
      </c>
      <c r="AH53" s="231" t="str">
        <f t="shared" si="54"/>
        <v/>
      </c>
      <c r="AI53" s="231" t="str">
        <f t="shared" si="54"/>
        <v/>
      </c>
      <c r="AJ53" s="231" t="str">
        <f t="shared" si="54"/>
        <v/>
      </c>
      <c r="AK53" s="232">
        <f t="shared" si="35"/>
        <v>0</v>
      </c>
      <c r="AL53" s="233">
        <f t="shared" si="36"/>
        <v>0</v>
      </c>
      <c r="AM53" s="234" t="str">
        <f t="shared" si="37"/>
        <v/>
      </c>
      <c r="AN53" s="234" t="str">
        <f t="shared" si="38"/>
        <v/>
      </c>
      <c r="AO53" s="234" t="str">
        <f t="shared" si="39"/>
        <v/>
      </c>
      <c r="AP53" s="234" t="str">
        <f t="shared" si="40"/>
        <v/>
      </c>
      <c r="AQ53" s="234" t="str">
        <f t="shared" si="41"/>
        <v/>
      </c>
      <c r="AR53" s="234" t="str">
        <f t="shared" si="42"/>
        <v/>
      </c>
      <c r="AS53" s="234" t="str">
        <f t="shared" si="43"/>
        <v/>
      </c>
      <c r="AT53" s="234" t="str">
        <f t="shared" si="44"/>
        <v/>
      </c>
      <c r="AU53" s="234" t="str">
        <f t="shared" si="45"/>
        <v/>
      </c>
      <c r="AV53" s="234" t="str">
        <f t="shared" si="46"/>
        <v/>
      </c>
      <c r="AW53" s="234" t="str">
        <f t="shared" si="47"/>
        <v/>
      </c>
      <c r="AX53" s="234" t="str">
        <f t="shared" si="48"/>
        <v/>
      </c>
      <c r="AY53" s="234" t="str">
        <f t="shared" si="49"/>
        <v/>
      </c>
      <c r="AZ53" s="234">
        <f t="shared" si="50"/>
        <v>0</v>
      </c>
      <c r="BA53" s="234">
        <f t="shared" si="25"/>
        <v>0</v>
      </c>
      <c r="BB53" s="234">
        <f t="shared" si="26"/>
        <v>0</v>
      </c>
      <c r="BC53" s="235"/>
      <c r="BD53" s="235"/>
      <c r="BE53" s="235"/>
      <c r="BF53" s="235"/>
      <c r="BG53" s="235"/>
      <c r="BH53" s="235"/>
      <c r="BI53" s="235"/>
      <c r="BJ53" s="235"/>
      <c r="BK53" s="235"/>
      <c r="BL53" s="235"/>
      <c r="BM53" s="235"/>
      <c r="BN53" s="235"/>
      <c r="BO53" s="235"/>
      <c r="BP53" s="235"/>
      <c r="BQ53" s="235"/>
      <c r="BR53" s="235"/>
      <c r="BS53" s="235"/>
      <c r="BT53" s="235"/>
      <c r="BU53" s="235"/>
    </row>
    <row r="54" spans="1:73" s="234" customFormat="1" ht="23.15" customHeight="1">
      <c r="A54" s="228">
        <v>44</v>
      </c>
      <c r="B54" s="107"/>
      <c r="C54" s="108"/>
      <c r="D54" s="273" t="str">
        <f t="shared" si="27"/>
        <v/>
      </c>
      <c r="E54" s="129"/>
      <c r="F54" s="110"/>
      <c r="G54" s="111"/>
      <c r="H54" s="112"/>
      <c r="I54" s="113"/>
      <c r="J54" s="114"/>
      <c r="K54" s="115"/>
      <c r="L54" s="115"/>
      <c r="M54" s="115"/>
      <c r="N54" s="116"/>
      <c r="O54" s="118"/>
      <c r="P54" s="118"/>
      <c r="Q54" s="229" t="str">
        <f t="shared" si="28"/>
        <v/>
      </c>
      <c r="R54" s="230" t="str">
        <f t="shared" si="29"/>
        <v/>
      </c>
      <c r="S54" s="221" t="str">
        <f t="shared" si="30"/>
        <v/>
      </c>
      <c r="T54" s="221" t="str">
        <f t="shared" si="22"/>
        <v/>
      </c>
      <c r="U54" s="222" t="str">
        <f t="shared" si="31"/>
        <v/>
      </c>
      <c r="V54" s="222" t="str">
        <f t="shared" si="32"/>
        <v/>
      </c>
      <c r="W54" s="222" t="str">
        <f t="shared" si="33"/>
        <v/>
      </c>
      <c r="X54" s="222" t="str">
        <f t="shared" si="34"/>
        <v/>
      </c>
      <c r="Y54" s="117" t="str">
        <f t="shared" si="54"/>
        <v/>
      </c>
      <c r="Z54" s="231" t="str">
        <f t="shared" si="54"/>
        <v/>
      </c>
      <c r="AA54" s="231" t="str">
        <f t="shared" si="54"/>
        <v/>
      </c>
      <c r="AB54" s="231" t="str">
        <f t="shared" si="54"/>
        <v/>
      </c>
      <c r="AC54" s="231" t="str">
        <f t="shared" si="54"/>
        <v/>
      </c>
      <c r="AD54" s="231" t="str">
        <f t="shared" si="54"/>
        <v/>
      </c>
      <c r="AE54" s="231" t="str">
        <f t="shared" si="54"/>
        <v/>
      </c>
      <c r="AF54" s="231" t="str">
        <f t="shared" si="54"/>
        <v/>
      </c>
      <c r="AG54" s="231" t="str">
        <f t="shared" si="54"/>
        <v/>
      </c>
      <c r="AH54" s="231" t="str">
        <f t="shared" si="54"/>
        <v/>
      </c>
      <c r="AI54" s="231" t="str">
        <f t="shared" si="54"/>
        <v/>
      </c>
      <c r="AJ54" s="231" t="str">
        <f t="shared" si="54"/>
        <v/>
      </c>
      <c r="AK54" s="232">
        <f t="shared" si="35"/>
        <v>0</v>
      </c>
      <c r="AL54" s="233">
        <f t="shared" si="36"/>
        <v>0</v>
      </c>
      <c r="AM54" s="234" t="str">
        <f t="shared" si="37"/>
        <v/>
      </c>
      <c r="AN54" s="234" t="str">
        <f t="shared" si="38"/>
        <v/>
      </c>
      <c r="AO54" s="234" t="str">
        <f t="shared" si="39"/>
        <v/>
      </c>
      <c r="AP54" s="234" t="str">
        <f t="shared" si="40"/>
        <v/>
      </c>
      <c r="AQ54" s="234" t="str">
        <f t="shared" si="41"/>
        <v/>
      </c>
      <c r="AR54" s="234" t="str">
        <f t="shared" si="42"/>
        <v/>
      </c>
      <c r="AS54" s="234" t="str">
        <f t="shared" si="43"/>
        <v/>
      </c>
      <c r="AT54" s="234" t="str">
        <f t="shared" si="44"/>
        <v/>
      </c>
      <c r="AU54" s="234" t="str">
        <f t="shared" si="45"/>
        <v/>
      </c>
      <c r="AV54" s="234" t="str">
        <f t="shared" si="46"/>
        <v/>
      </c>
      <c r="AW54" s="234" t="str">
        <f t="shared" si="47"/>
        <v/>
      </c>
      <c r="AX54" s="234" t="str">
        <f t="shared" si="48"/>
        <v/>
      </c>
      <c r="AY54" s="234" t="str">
        <f t="shared" si="49"/>
        <v/>
      </c>
      <c r="AZ54" s="234">
        <f t="shared" si="50"/>
        <v>0</v>
      </c>
      <c r="BA54" s="234">
        <f t="shared" si="25"/>
        <v>0</v>
      </c>
      <c r="BB54" s="234">
        <f t="shared" si="26"/>
        <v>0</v>
      </c>
      <c r="BC54" s="235"/>
      <c r="BD54" s="235"/>
      <c r="BE54" s="235"/>
      <c r="BF54" s="235"/>
      <c r="BG54" s="235"/>
      <c r="BH54" s="235"/>
      <c r="BI54" s="235"/>
      <c r="BJ54" s="235"/>
      <c r="BK54" s="235"/>
      <c r="BL54" s="235"/>
      <c r="BM54" s="235"/>
      <c r="BN54" s="235"/>
      <c r="BO54" s="235"/>
      <c r="BP54" s="235"/>
      <c r="BQ54" s="235"/>
      <c r="BR54" s="235"/>
      <c r="BS54" s="235"/>
      <c r="BT54" s="235"/>
      <c r="BU54" s="235"/>
    </row>
    <row r="55" spans="1:73" s="234" customFormat="1" ht="23.15" customHeight="1">
      <c r="A55" s="228">
        <v>45</v>
      </c>
      <c r="B55" s="107"/>
      <c r="C55" s="108"/>
      <c r="D55" s="273" t="str">
        <f t="shared" si="27"/>
        <v/>
      </c>
      <c r="E55" s="129"/>
      <c r="F55" s="110"/>
      <c r="G55" s="111"/>
      <c r="H55" s="112"/>
      <c r="I55" s="113"/>
      <c r="J55" s="114"/>
      <c r="K55" s="115"/>
      <c r="L55" s="115"/>
      <c r="M55" s="115"/>
      <c r="N55" s="116"/>
      <c r="O55" s="118"/>
      <c r="P55" s="118"/>
      <c r="Q55" s="229" t="str">
        <f t="shared" si="28"/>
        <v/>
      </c>
      <c r="R55" s="230" t="str">
        <f t="shared" si="29"/>
        <v/>
      </c>
      <c r="S55" s="221" t="str">
        <f t="shared" si="30"/>
        <v/>
      </c>
      <c r="T55" s="221" t="str">
        <f t="shared" si="22"/>
        <v/>
      </c>
      <c r="U55" s="222" t="str">
        <f t="shared" si="31"/>
        <v/>
      </c>
      <c r="V55" s="222" t="str">
        <f t="shared" si="32"/>
        <v/>
      </c>
      <c r="W55" s="222" t="str">
        <f t="shared" si="33"/>
        <v/>
      </c>
      <c r="X55" s="222" t="str">
        <f t="shared" si="34"/>
        <v/>
      </c>
      <c r="Y55" s="117" t="str">
        <f t="shared" si="54"/>
        <v/>
      </c>
      <c r="Z55" s="231" t="str">
        <f t="shared" si="54"/>
        <v/>
      </c>
      <c r="AA55" s="231" t="str">
        <f t="shared" si="54"/>
        <v/>
      </c>
      <c r="AB55" s="231" t="str">
        <f t="shared" si="54"/>
        <v/>
      </c>
      <c r="AC55" s="231" t="str">
        <f t="shared" si="54"/>
        <v/>
      </c>
      <c r="AD55" s="231" t="str">
        <f t="shared" si="54"/>
        <v/>
      </c>
      <c r="AE55" s="231" t="str">
        <f t="shared" si="54"/>
        <v/>
      </c>
      <c r="AF55" s="231" t="str">
        <f t="shared" si="54"/>
        <v/>
      </c>
      <c r="AG55" s="231" t="str">
        <f t="shared" si="54"/>
        <v/>
      </c>
      <c r="AH55" s="231" t="str">
        <f t="shared" si="54"/>
        <v/>
      </c>
      <c r="AI55" s="231" t="str">
        <f t="shared" si="54"/>
        <v/>
      </c>
      <c r="AJ55" s="231" t="str">
        <f t="shared" si="54"/>
        <v/>
      </c>
      <c r="AK55" s="232">
        <f t="shared" si="35"/>
        <v>0</v>
      </c>
      <c r="AL55" s="233">
        <f t="shared" si="36"/>
        <v>0</v>
      </c>
      <c r="AM55" s="234" t="str">
        <f t="shared" si="37"/>
        <v/>
      </c>
      <c r="AN55" s="234" t="str">
        <f t="shared" si="38"/>
        <v/>
      </c>
      <c r="AO55" s="234" t="str">
        <f t="shared" si="39"/>
        <v/>
      </c>
      <c r="AP55" s="234" t="str">
        <f t="shared" si="40"/>
        <v/>
      </c>
      <c r="AQ55" s="234" t="str">
        <f t="shared" si="41"/>
        <v/>
      </c>
      <c r="AR55" s="234" t="str">
        <f t="shared" si="42"/>
        <v/>
      </c>
      <c r="AS55" s="234" t="str">
        <f t="shared" si="43"/>
        <v/>
      </c>
      <c r="AT55" s="234" t="str">
        <f t="shared" si="44"/>
        <v/>
      </c>
      <c r="AU55" s="234" t="str">
        <f t="shared" si="45"/>
        <v/>
      </c>
      <c r="AV55" s="234" t="str">
        <f t="shared" si="46"/>
        <v/>
      </c>
      <c r="AW55" s="234" t="str">
        <f t="shared" si="47"/>
        <v/>
      </c>
      <c r="AX55" s="234" t="str">
        <f t="shared" si="48"/>
        <v/>
      </c>
      <c r="AY55" s="234" t="str">
        <f t="shared" si="49"/>
        <v/>
      </c>
      <c r="AZ55" s="234">
        <f t="shared" si="50"/>
        <v>0</v>
      </c>
      <c r="BA55" s="234">
        <f t="shared" si="25"/>
        <v>0</v>
      </c>
      <c r="BB55" s="234">
        <f t="shared" si="26"/>
        <v>0</v>
      </c>
      <c r="BC55" s="235"/>
      <c r="BD55" s="235"/>
      <c r="BE55" s="235"/>
      <c r="BF55" s="235"/>
      <c r="BG55" s="235"/>
      <c r="BH55" s="235"/>
      <c r="BI55" s="235"/>
      <c r="BJ55" s="235"/>
      <c r="BK55" s="235"/>
      <c r="BL55" s="235"/>
      <c r="BM55" s="235"/>
      <c r="BN55" s="235"/>
      <c r="BO55" s="235"/>
      <c r="BP55" s="235"/>
      <c r="BQ55" s="235"/>
      <c r="BR55" s="235"/>
      <c r="BS55" s="235"/>
      <c r="BT55" s="235"/>
      <c r="BU55" s="235"/>
    </row>
    <row r="56" spans="1:73" s="234" customFormat="1" ht="23.15" customHeight="1">
      <c r="A56" s="228">
        <v>46</v>
      </c>
      <c r="B56" s="107"/>
      <c r="C56" s="108"/>
      <c r="D56" s="273" t="str">
        <f t="shared" si="27"/>
        <v/>
      </c>
      <c r="E56" s="129"/>
      <c r="F56" s="110"/>
      <c r="G56" s="111"/>
      <c r="H56" s="112"/>
      <c r="I56" s="113"/>
      <c r="J56" s="114"/>
      <c r="K56" s="115"/>
      <c r="L56" s="115"/>
      <c r="M56" s="115"/>
      <c r="N56" s="116"/>
      <c r="O56" s="118"/>
      <c r="P56" s="118"/>
      <c r="Q56" s="229" t="str">
        <f t="shared" si="28"/>
        <v/>
      </c>
      <c r="R56" s="230" t="str">
        <f t="shared" si="29"/>
        <v/>
      </c>
      <c r="S56" s="221" t="str">
        <f>IF(B56="","",
IF(B56="保育士",
    IF(AND(C56="正",E56="○",I56="有"),"OK","NG"),
IF(B56="準保育士",
    IF(AND(C56="パート",E56="○",I56="有"),"OK","NG"),
IF(B56="短時間保育士",
    IF(AND(C56="パート",I56="有",OR(E56="○",E56="×")),"OK","NG"),
IF(OR(B56="要件緩和対象",ISNUMBER(SEARCH("みなし保育士",B56))),
    IF(I56="無","OK","NG"),
"OK")))))</f>
        <v/>
      </c>
      <c r="T56" s="221" t="str">
        <f t="shared" si="22"/>
        <v/>
      </c>
      <c r="U56" s="222" t="str">
        <f t="shared" si="31"/>
        <v/>
      </c>
      <c r="V56" s="222" t="str">
        <f t="shared" si="32"/>
        <v/>
      </c>
      <c r="W56" s="222" t="str">
        <f t="shared" si="33"/>
        <v/>
      </c>
      <c r="X56" s="222" t="str">
        <f t="shared" si="34"/>
        <v/>
      </c>
      <c r="Y56" s="117" t="str">
        <f t="shared" si="54"/>
        <v/>
      </c>
      <c r="Z56" s="231" t="str">
        <f t="shared" si="54"/>
        <v/>
      </c>
      <c r="AA56" s="231" t="str">
        <f t="shared" si="54"/>
        <v/>
      </c>
      <c r="AB56" s="231" t="str">
        <f t="shared" si="54"/>
        <v/>
      </c>
      <c r="AC56" s="231" t="str">
        <f t="shared" si="54"/>
        <v/>
      </c>
      <c r="AD56" s="231" t="str">
        <f t="shared" si="54"/>
        <v/>
      </c>
      <c r="AE56" s="231" t="str">
        <f t="shared" si="54"/>
        <v/>
      </c>
      <c r="AF56" s="231" t="str">
        <f t="shared" si="54"/>
        <v/>
      </c>
      <c r="AG56" s="231" t="str">
        <f t="shared" si="54"/>
        <v/>
      </c>
      <c r="AH56" s="231" t="str">
        <f t="shared" si="54"/>
        <v/>
      </c>
      <c r="AI56" s="231" t="str">
        <f t="shared" si="54"/>
        <v/>
      </c>
      <c r="AJ56" s="231" t="str">
        <f t="shared" si="54"/>
        <v/>
      </c>
      <c r="AK56" s="232">
        <f t="shared" si="35"/>
        <v>0</v>
      </c>
      <c r="AL56" s="233">
        <f t="shared" si="36"/>
        <v>0</v>
      </c>
      <c r="AM56" s="234" t="str">
        <f t="shared" si="37"/>
        <v/>
      </c>
      <c r="AN56" s="234" t="str">
        <f t="shared" si="38"/>
        <v/>
      </c>
      <c r="AO56" s="234" t="str">
        <f t="shared" si="39"/>
        <v/>
      </c>
      <c r="AP56" s="234" t="str">
        <f t="shared" si="40"/>
        <v/>
      </c>
      <c r="AQ56" s="234" t="str">
        <f t="shared" si="41"/>
        <v/>
      </c>
      <c r="AR56" s="234" t="str">
        <f t="shared" si="42"/>
        <v/>
      </c>
      <c r="AS56" s="234" t="str">
        <f t="shared" si="43"/>
        <v/>
      </c>
      <c r="AT56" s="234" t="str">
        <f t="shared" si="44"/>
        <v/>
      </c>
      <c r="AU56" s="234" t="str">
        <f t="shared" si="45"/>
        <v/>
      </c>
      <c r="AV56" s="234" t="str">
        <f t="shared" si="46"/>
        <v/>
      </c>
      <c r="AW56" s="234" t="str">
        <f t="shared" si="47"/>
        <v/>
      </c>
      <c r="AX56" s="234" t="str">
        <f t="shared" si="48"/>
        <v/>
      </c>
      <c r="AY56" s="234" t="str">
        <f t="shared" si="49"/>
        <v/>
      </c>
      <c r="AZ56" s="234">
        <f t="shared" si="50"/>
        <v>0</v>
      </c>
      <c r="BA56" s="234">
        <f t="shared" si="25"/>
        <v>0</v>
      </c>
      <c r="BB56" s="234">
        <f t="shared" si="26"/>
        <v>0</v>
      </c>
      <c r="BC56" s="235"/>
      <c r="BD56" s="235"/>
      <c r="BE56" s="235"/>
      <c r="BF56" s="235"/>
      <c r="BG56" s="235"/>
      <c r="BH56" s="235"/>
      <c r="BI56" s="235"/>
      <c r="BJ56" s="235"/>
      <c r="BK56" s="235"/>
      <c r="BL56" s="235"/>
      <c r="BM56" s="235"/>
      <c r="BN56" s="235"/>
      <c r="BO56" s="235"/>
      <c r="BP56" s="235"/>
      <c r="BQ56" s="235"/>
      <c r="BR56" s="235"/>
      <c r="BS56" s="235"/>
      <c r="BT56" s="235"/>
      <c r="BU56" s="235"/>
    </row>
    <row r="57" spans="1:73" s="234" customFormat="1" ht="23.15" customHeight="1">
      <c r="A57" s="228">
        <v>47</v>
      </c>
      <c r="B57" s="107"/>
      <c r="C57" s="108"/>
      <c r="D57" s="273" t="str">
        <f t="shared" si="27"/>
        <v/>
      </c>
      <c r="E57" s="129"/>
      <c r="F57" s="110"/>
      <c r="G57" s="111"/>
      <c r="H57" s="112"/>
      <c r="I57" s="113"/>
      <c r="J57" s="114"/>
      <c r="K57" s="115"/>
      <c r="L57" s="115"/>
      <c r="M57" s="115"/>
      <c r="N57" s="116"/>
      <c r="O57" s="118"/>
      <c r="P57" s="118"/>
      <c r="Q57" s="229" t="str">
        <f t="shared" si="28"/>
        <v/>
      </c>
      <c r="R57" s="230" t="str">
        <f t="shared" si="29"/>
        <v/>
      </c>
      <c r="S57" s="221" t="str">
        <f t="shared" si="30"/>
        <v/>
      </c>
      <c r="T57" s="221" t="str">
        <f t="shared" si="22"/>
        <v/>
      </c>
      <c r="U57" s="222" t="str">
        <f t="shared" si="31"/>
        <v/>
      </c>
      <c r="V57" s="222" t="str">
        <f t="shared" si="32"/>
        <v/>
      </c>
      <c r="W57" s="222" t="str">
        <f t="shared" si="33"/>
        <v/>
      </c>
      <c r="X57" s="222" t="str">
        <f t="shared" si="34"/>
        <v/>
      </c>
      <c r="Y57" s="117" t="str">
        <f t="shared" si="54"/>
        <v/>
      </c>
      <c r="Z57" s="231" t="str">
        <f t="shared" si="54"/>
        <v/>
      </c>
      <c r="AA57" s="231" t="str">
        <f t="shared" si="54"/>
        <v/>
      </c>
      <c r="AB57" s="231" t="str">
        <f t="shared" si="54"/>
        <v/>
      </c>
      <c r="AC57" s="231" t="str">
        <f t="shared" si="54"/>
        <v/>
      </c>
      <c r="AD57" s="231" t="str">
        <f t="shared" si="54"/>
        <v/>
      </c>
      <c r="AE57" s="231" t="str">
        <f t="shared" si="54"/>
        <v/>
      </c>
      <c r="AF57" s="231" t="str">
        <f t="shared" si="54"/>
        <v/>
      </c>
      <c r="AG57" s="231" t="str">
        <f t="shared" si="54"/>
        <v/>
      </c>
      <c r="AH57" s="231" t="str">
        <f t="shared" si="54"/>
        <v/>
      </c>
      <c r="AI57" s="231" t="str">
        <f t="shared" si="54"/>
        <v/>
      </c>
      <c r="AJ57" s="231" t="str">
        <f t="shared" si="54"/>
        <v/>
      </c>
      <c r="AK57" s="232">
        <f t="shared" si="35"/>
        <v>0</v>
      </c>
      <c r="AL57" s="233">
        <f t="shared" si="36"/>
        <v>0</v>
      </c>
      <c r="AM57" s="234" t="str">
        <f t="shared" si="37"/>
        <v/>
      </c>
      <c r="AN57" s="234" t="str">
        <f t="shared" si="38"/>
        <v/>
      </c>
      <c r="AO57" s="234" t="str">
        <f t="shared" si="39"/>
        <v/>
      </c>
      <c r="AP57" s="234" t="str">
        <f t="shared" si="40"/>
        <v/>
      </c>
      <c r="AQ57" s="234" t="str">
        <f t="shared" si="41"/>
        <v/>
      </c>
      <c r="AR57" s="234" t="str">
        <f t="shared" si="42"/>
        <v/>
      </c>
      <c r="AS57" s="234" t="str">
        <f t="shared" si="43"/>
        <v/>
      </c>
      <c r="AT57" s="234" t="str">
        <f t="shared" si="44"/>
        <v/>
      </c>
      <c r="AU57" s="234" t="str">
        <f t="shared" si="45"/>
        <v/>
      </c>
      <c r="AV57" s="234" t="str">
        <f t="shared" si="46"/>
        <v/>
      </c>
      <c r="AW57" s="234" t="str">
        <f t="shared" si="47"/>
        <v/>
      </c>
      <c r="AX57" s="234" t="str">
        <f t="shared" si="48"/>
        <v/>
      </c>
      <c r="AY57" s="234" t="str">
        <f t="shared" si="49"/>
        <v/>
      </c>
      <c r="AZ57" s="234">
        <f t="shared" si="50"/>
        <v>0</v>
      </c>
      <c r="BA57" s="234">
        <f t="shared" si="25"/>
        <v>0</v>
      </c>
      <c r="BB57" s="234">
        <f t="shared" si="26"/>
        <v>0</v>
      </c>
      <c r="BC57" s="235"/>
      <c r="BD57" s="235"/>
      <c r="BE57" s="235"/>
      <c r="BF57" s="235"/>
      <c r="BG57" s="235"/>
      <c r="BH57" s="235"/>
      <c r="BI57" s="235"/>
      <c r="BJ57" s="235"/>
      <c r="BK57" s="235"/>
      <c r="BL57" s="235"/>
      <c r="BM57" s="235"/>
      <c r="BN57" s="235"/>
      <c r="BO57" s="235"/>
      <c r="BP57" s="235"/>
      <c r="BQ57" s="235"/>
      <c r="BR57" s="235"/>
      <c r="BS57" s="235"/>
      <c r="BT57" s="235"/>
      <c r="BU57" s="235"/>
    </row>
    <row r="58" spans="1:73" s="234" customFormat="1" ht="23.15" customHeight="1">
      <c r="A58" s="228">
        <v>48</v>
      </c>
      <c r="B58" s="107"/>
      <c r="C58" s="108"/>
      <c r="D58" s="273" t="str">
        <f t="shared" si="27"/>
        <v/>
      </c>
      <c r="E58" s="129"/>
      <c r="F58" s="110"/>
      <c r="G58" s="111"/>
      <c r="H58" s="112"/>
      <c r="I58" s="113"/>
      <c r="J58" s="114"/>
      <c r="K58" s="115"/>
      <c r="L58" s="115"/>
      <c r="M58" s="115"/>
      <c r="N58" s="116"/>
      <c r="O58" s="118"/>
      <c r="P58" s="118"/>
      <c r="Q58" s="229" t="str">
        <f t="shared" si="28"/>
        <v/>
      </c>
      <c r="R58" s="230" t="str">
        <f t="shared" si="29"/>
        <v/>
      </c>
      <c r="S58" s="221" t="str">
        <f t="shared" si="30"/>
        <v/>
      </c>
      <c r="T58" s="221" t="str">
        <f t="shared" si="22"/>
        <v/>
      </c>
      <c r="U58" s="222" t="str">
        <f t="shared" si="31"/>
        <v/>
      </c>
      <c r="V58" s="222" t="str">
        <f t="shared" si="32"/>
        <v/>
      </c>
      <c r="W58" s="222" t="str">
        <f t="shared" si="33"/>
        <v/>
      </c>
      <c r="X58" s="222" t="str">
        <f t="shared" si="34"/>
        <v/>
      </c>
      <c r="Y58" s="117" t="str">
        <f t="shared" si="54"/>
        <v/>
      </c>
      <c r="Z58" s="231" t="str">
        <f t="shared" si="54"/>
        <v/>
      </c>
      <c r="AA58" s="231" t="str">
        <f t="shared" si="54"/>
        <v/>
      </c>
      <c r="AB58" s="231" t="str">
        <f t="shared" si="54"/>
        <v/>
      </c>
      <c r="AC58" s="231" t="str">
        <f t="shared" si="54"/>
        <v/>
      </c>
      <c r="AD58" s="231" t="str">
        <f t="shared" si="54"/>
        <v/>
      </c>
      <c r="AE58" s="231" t="str">
        <f t="shared" si="54"/>
        <v/>
      </c>
      <c r="AF58" s="231" t="str">
        <f t="shared" si="54"/>
        <v/>
      </c>
      <c r="AG58" s="231" t="str">
        <f t="shared" si="54"/>
        <v/>
      </c>
      <c r="AH58" s="231" t="str">
        <f t="shared" si="54"/>
        <v/>
      </c>
      <c r="AI58" s="231" t="str">
        <f t="shared" si="54"/>
        <v/>
      </c>
      <c r="AJ58" s="231" t="str">
        <f t="shared" si="54"/>
        <v/>
      </c>
      <c r="AK58" s="232">
        <f t="shared" si="35"/>
        <v>0</v>
      </c>
      <c r="AL58" s="233">
        <f t="shared" si="36"/>
        <v>0</v>
      </c>
      <c r="AM58" s="234" t="str">
        <f t="shared" si="37"/>
        <v/>
      </c>
      <c r="AN58" s="234" t="str">
        <f t="shared" si="38"/>
        <v/>
      </c>
      <c r="AO58" s="234" t="str">
        <f t="shared" si="39"/>
        <v/>
      </c>
      <c r="AP58" s="234" t="str">
        <f t="shared" si="40"/>
        <v/>
      </c>
      <c r="AQ58" s="234" t="str">
        <f t="shared" si="41"/>
        <v/>
      </c>
      <c r="AR58" s="234" t="str">
        <f t="shared" si="42"/>
        <v/>
      </c>
      <c r="AS58" s="234" t="str">
        <f t="shared" si="43"/>
        <v/>
      </c>
      <c r="AT58" s="234" t="str">
        <f t="shared" si="44"/>
        <v/>
      </c>
      <c r="AU58" s="234" t="str">
        <f t="shared" si="45"/>
        <v/>
      </c>
      <c r="AV58" s="234" t="str">
        <f t="shared" si="46"/>
        <v/>
      </c>
      <c r="AW58" s="234" t="str">
        <f t="shared" si="47"/>
        <v/>
      </c>
      <c r="AX58" s="234" t="str">
        <f t="shared" si="48"/>
        <v/>
      </c>
      <c r="AY58" s="234" t="str">
        <f t="shared" si="49"/>
        <v/>
      </c>
      <c r="AZ58" s="234">
        <f t="shared" si="50"/>
        <v>0</v>
      </c>
      <c r="BA58" s="234">
        <f t="shared" si="25"/>
        <v>0</v>
      </c>
      <c r="BB58" s="234">
        <f t="shared" si="26"/>
        <v>0</v>
      </c>
      <c r="BC58" s="235"/>
      <c r="BD58" s="235"/>
      <c r="BE58" s="235"/>
      <c r="BF58" s="235"/>
      <c r="BG58" s="235"/>
      <c r="BH58" s="235"/>
      <c r="BI58" s="235"/>
      <c r="BJ58" s="235"/>
      <c r="BK58" s="235"/>
      <c r="BL58" s="235"/>
      <c r="BM58" s="235"/>
      <c r="BN58" s="235"/>
      <c r="BO58" s="235"/>
      <c r="BP58" s="235"/>
      <c r="BQ58" s="235"/>
      <c r="BR58" s="235"/>
      <c r="BS58" s="235"/>
      <c r="BT58" s="235"/>
      <c r="BU58" s="235"/>
    </row>
    <row r="59" spans="1:73" s="234" customFormat="1" ht="23.15" customHeight="1">
      <c r="A59" s="228">
        <v>49</v>
      </c>
      <c r="B59" s="107"/>
      <c r="C59" s="108"/>
      <c r="D59" s="273" t="str">
        <f t="shared" si="27"/>
        <v/>
      </c>
      <c r="E59" s="129"/>
      <c r="F59" s="110"/>
      <c r="G59" s="111"/>
      <c r="H59" s="112"/>
      <c r="I59" s="113"/>
      <c r="J59" s="114"/>
      <c r="K59" s="115"/>
      <c r="L59" s="115"/>
      <c r="M59" s="115"/>
      <c r="N59" s="116"/>
      <c r="O59" s="118"/>
      <c r="P59" s="118"/>
      <c r="Q59" s="229" t="str">
        <f t="shared" si="28"/>
        <v/>
      </c>
      <c r="R59" s="230" t="str">
        <f t="shared" si="29"/>
        <v/>
      </c>
      <c r="S59" s="221" t="str">
        <f t="shared" si="30"/>
        <v/>
      </c>
      <c r="T59" s="221" t="str">
        <f t="shared" si="22"/>
        <v/>
      </c>
      <c r="U59" s="222" t="str">
        <f t="shared" si="31"/>
        <v/>
      </c>
      <c r="V59" s="222" t="str">
        <f t="shared" si="32"/>
        <v/>
      </c>
      <c r="W59" s="222" t="str">
        <f t="shared" si="33"/>
        <v/>
      </c>
      <c r="X59" s="222" t="str">
        <f t="shared" si="34"/>
        <v/>
      </c>
      <c r="Y59" s="117" t="str">
        <f t="shared" si="54"/>
        <v/>
      </c>
      <c r="Z59" s="231" t="str">
        <f t="shared" si="54"/>
        <v/>
      </c>
      <c r="AA59" s="231" t="str">
        <f t="shared" si="54"/>
        <v/>
      </c>
      <c r="AB59" s="231" t="str">
        <f t="shared" si="54"/>
        <v/>
      </c>
      <c r="AC59" s="231" t="str">
        <f t="shared" si="54"/>
        <v/>
      </c>
      <c r="AD59" s="231" t="str">
        <f t="shared" si="54"/>
        <v/>
      </c>
      <c r="AE59" s="231" t="str">
        <f t="shared" si="54"/>
        <v/>
      </c>
      <c r="AF59" s="231" t="str">
        <f t="shared" si="54"/>
        <v/>
      </c>
      <c r="AG59" s="231" t="str">
        <f t="shared" si="54"/>
        <v/>
      </c>
      <c r="AH59" s="231" t="str">
        <f t="shared" si="54"/>
        <v/>
      </c>
      <c r="AI59" s="231" t="str">
        <f t="shared" si="54"/>
        <v/>
      </c>
      <c r="AJ59" s="231" t="str">
        <f t="shared" si="54"/>
        <v/>
      </c>
      <c r="AK59" s="232">
        <f t="shared" si="35"/>
        <v>0</v>
      </c>
      <c r="AL59" s="233">
        <f t="shared" si="36"/>
        <v>0</v>
      </c>
      <c r="AM59" s="234" t="str">
        <f t="shared" si="37"/>
        <v/>
      </c>
      <c r="AN59" s="234" t="str">
        <f t="shared" si="38"/>
        <v/>
      </c>
      <c r="AO59" s="234" t="str">
        <f t="shared" si="39"/>
        <v/>
      </c>
      <c r="AP59" s="234" t="str">
        <f t="shared" si="40"/>
        <v/>
      </c>
      <c r="AQ59" s="234" t="str">
        <f t="shared" si="41"/>
        <v/>
      </c>
      <c r="AR59" s="234" t="str">
        <f t="shared" si="42"/>
        <v/>
      </c>
      <c r="AS59" s="234" t="str">
        <f t="shared" si="43"/>
        <v/>
      </c>
      <c r="AT59" s="234" t="str">
        <f t="shared" si="44"/>
        <v/>
      </c>
      <c r="AU59" s="234" t="str">
        <f t="shared" si="45"/>
        <v/>
      </c>
      <c r="AV59" s="234" t="str">
        <f t="shared" si="46"/>
        <v/>
      </c>
      <c r="AW59" s="234" t="str">
        <f t="shared" si="47"/>
        <v/>
      </c>
      <c r="AX59" s="234" t="str">
        <f t="shared" si="48"/>
        <v/>
      </c>
      <c r="AY59" s="234" t="str">
        <f t="shared" si="49"/>
        <v/>
      </c>
      <c r="AZ59" s="234">
        <f t="shared" si="50"/>
        <v>0</v>
      </c>
      <c r="BA59" s="234">
        <f t="shared" si="25"/>
        <v>0</v>
      </c>
      <c r="BB59" s="234">
        <f t="shared" si="26"/>
        <v>0</v>
      </c>
      <c r="BC59" s="235"/>
      <c r="BD59" s="235"/>
      <c r="BE59" s="235"/>
      <c r="BF59" s="235"/>
      <c r="BG59" s="235"/>
      <c r="BH59" s="235"/>
      <c r="BI59" s="235"/>
      <c r="BJ59" s="235"/>
      <c r="BK59" s="235"/>
      <c r="BL59" s="235"/>
      <c r="BM59" s="235"/>
      <c r="BN59" s="235"/>
      <c r="BO59" s="235"/>
      <c r="BP59" s="235"/>
      <c r="BQ59" s="235"/>
      <c r="BR59" s="235"/>
      <c r="BS59" s="235"/>
      <c r="BT59" s="235"/>
      <c r="BU59" s="235"/>
    </row>
    <row r="60" spans="1:73" s="234" customFormat="1" ht="23.15" customHeight="1">
      <c r="A60" s="228">
        <v>50</v>
      </c>
      <c r="B60" s="107"/>
      <c r="C60" s="108"/>
      <c r="D60" s="273" t="str">
        <f t="shared" si="27"/>
        <v/>
      </c>
      <c r="E60" s="129"/>
      <c r="F60" s="110"/>
      <c r="G60" s="111"/>
      <c r="H60" s="112"/>
      <c r="I60" s="113"/>
      <c r="J60" s="114"/>
      <c r="K60" s="115"/>
      <c r="L60" s="115"/>
      <c r="M60" s="115"/>
      <c r="N60" s="116"/>
      <c r="O60" s="118"/>
      <c r="P60" s="118"/>
      <c r="Q60" s="229" t="str">
        <f t="shared" si="28"/>
        <v/>
      </c>
      <c r="R60" s="230" t="str">
        <f t="shared" si="29"/>
        <v/>
      </c>
      <c r="S60" s="221" t="str">
        <f t="shared" si="30"/>
        <v/>
      </c>
      <c r="T60" s="221" t="str">
        <f t="shared" si="22"/>
        <v/>
      </c>
      <c r="U60" s="222" t="str">
        <f t="shared" si="31"/>
        <v/>
      </c>
      <c r="V60" s="222" t="str">
        <f t="shared" si="32"/>
        <v/>
      </c>
      <c r="W60" s="222" t="str">
        <f t="shared" si="33"/>
        <v/>
      </c>
      <c r="X60" s="222" t="str">
        <f t="shared" si="34"/>
        <v/>
      </c>
      <c r="Y60" s="117" t="str">
        <f t="shared" si="54"/>
        <v/>
      </c>
      <c r="Z60" s="231" t="str">
        <f t="shared" si="54"/>
        <v/>
      </c>
      <c r="AA60" s="231" t="str">
        <f t="shared" si="54"/>
        <v/>
      </c>
      <c r="AB60" s="231" t="str">
        <f t="shared" si="54"/>
        <v/>
      </c>
      <c r="AC60" s="231" t="str">
        <f t="shared" si="54"/>
        <v/>
      </c>
      <c r="AD60" s="231" t="str">
        <f t="shared" si="54"/>
        <v/>
      </c>
      <c r="AE60" s="231" t="str">
        <f t="shared" si="54"/>
        <v/>
      </c>
      <c r="AF60" s="231" t="str">
        <f t="shared" si="54"/>
        <v/>
      </c>
      <c r="AG60" s="231" t="str">
        <f t="shared" si="54"/>
        <v/>
      </c>
      <c r="AH60" s="231" t="str">
        <f t="shared" si="54"/>
        <v/>
      </c>
      <c r="AI60" s="231" t="str">
        <f t="shared" si="54"/>
        <v/>
      </c>
      <c r="AJ60" s="231" t="str">
        <f t="shared" si="54"/>
        <v/>
      </c>
      <c r="AK60" s="232">
        <f t="shared" si="35"/>
        <v>0</v>
      </c>
      <c r="AL60" s="233">
        <f t="shared" si="36"/>
        <v>0</v>
      </c>
      <c r="AM60" s="234" t="str">
        <f t="shared" si="37"/>
        <v/>
      </c>
      <c r="AN60" s="234" t="str">
        <f t="shared" si="38"/>
        <v/>
      </c>
      <c r="AO60" s="234" t="str">
        <f t="shared" si="39"/>
        <v/>
      </c>
      <c r="AP60" s="234" t="str">
        <f t="shared" si="40"/>
        <v/>
      </c>
      <c r="AQ60" s="234" t="str">
        <f t="shared" si="41"/>
        <v/>
      </c>
      <c r="AR60" s="234" t="str">
        <f t="shared" si="42"/>
        <v/>
      </c>
      <c r="AS60" s="234" t="str">
        <f t="shared" si="43"/>
        <v/>
      </c>
      <c r="AT60" s="234" t="str">
        <f t="shared" si="44"/>
        <v/>
      </c>
      <c r="AU60" s="234" t="str">
        <f t="shared" si="45"/>
        <v/>
      </c>
      <c r="AV60" s="234" t="str">
        <f t="shared" si="46"/>
        <v/>
      </c>
      <c r="AW60" s="234" t="str">
        <f t="shared" si="47"/>
        <v/>
      </c>
      <c r="AX60" s="234" t="str">
        <f t="shared" si="48"/>
        <v/>
      </c>
      <c r="AY60" s="234" t="str">
        <f t="shared" si="49"/>
        <v/>
      </c>
      <c r="AZ60" s="234">
        <f t="shared" si="50"/>
        <v>0</v>
      </c>
      <c r="BA60" s="234">
        <f t="shared" si="25"/>
        <v>0</v>
      </c>
      <c r="BB60" s="234">
        <f t="shared" si="26"/>
        <v>0</v>
      </c>
      <c r="BC60" s="235"/>
      <c r="BD60" s="235"/>
      <c r="BE60" s="235"/>
      <c r="BF60" s="235"/>
      <c r="BG60" s="235"/>
      <c r="BH60" s="235"/>
      <c r="BI60" s="235"/>
      <c r="BJ60" s="235"/>
      <c r="BK60" s="235"/>
      <c r="BL60" s="235"/>
      <c r="BM60" s="235"/>
      <c r="BN60" s="235"/>
      <c r="BO60" s="235"/>
      <c r="BP60" s="235"/>
      <c r="BQ60" s="235"/>
      <c r="BR60" s="235"/>
      <c r="BS60" s="235"/>
      <c r="BT60" s="235"/>
      <c r="BU60" s="235"/>
    </row>
    <row r="61" spans="1:73" s="234" customFormat="1" ht="23.15" customHeight="1">
      <c r="A61" s="228">
        <v>51</v>
      </c>
      <c r="B61" s="107"/>
      <c r="C61" s="108"/>
      <c r="D61" s="273" t="str">
        <f t="shared" si="27"/>
        <v/>
      </c>
      <c r="E61" s="129"/>
      <c r="F61" s="110"/>
      <c r="G61" s="111"/>
      <c r="H61" s="112"/>
      <c r="I61" s="113"/>
      <c r="J61" s="114"/>
      <c r="K61" s="115"/>
      <c r="L61" s="115"/>
      <c r="M61" s="115"/>
      <c r="N61" s="116"/>
      <c r="O61" s="118"/>
      <c r="P61" s="118"/>
      <c r="Q61" s="229" t="str">
        <f t="shared" si="28"/>
        <v/>
      </c>
      <c r="R61" s="230" t="str">
        <f t="shared" si="29"/>
        <v/>
      </c>
      <c r="S61" s="221" t="str">
        <f t="shared" si="30"/>
        <v/>
      </c>
      <c r="T61" s="221" t="str">
        <f t="shared" si="22"/>
        <v/>
      </c>
      <c r="U61" s="222" t="str">
        <f t="shared" si="31"/>
        <v/>
      </c>
      <c r="V61" s="222" t="str">
        <f t="shared" si="32"/>
        <v/>
      </c>
      <c r="W61" s="222" t="str">
        <f t="shared" si="33"/>
        <v/>
      </c>
      <c r="X61" s="222" t="str">
        <f t="shared" si="34"/>
        <v/>
      </c>
      <c r="Y61" s="117" t="str">
        <f t="shared" si="54"/>
        <v/>
      </c>
      <c r="Z61" s="231" t="str">
        <f t="shared" si="54"/>
        <v/>
      </c>
      <c r="AA61" s="231" t="str">
        <f t="shared" si="54"/>
        <v/>
      </c>
      <c r="AB61" s="231" t="str">
        <f t="shared" si="54"/>
        <v/>
      </c>
      <c r="AC61" s="231" t="str">
        <f t="shared" si="54"/>
        <v/>
      </c>
      <c r="AD61" s="231" t="str">
        <f t="shared" si="54"/>
        <v/>
      </c>
      <c r="AE61" s="231" t="str">
        <f t="shared" si="54"/>
        <v/>
      </c>
      <c r="AF61" s="231" t="str">
        <f t="shared" si="54"/>
        <v/>
      </c>
      <c r="AG61" s="231" t="str">
        <f t="shared" si="54"/>
        <v/>
      </c>
      <c r="AH61" s="231" t="str">
        <f t="shared" si="54"/>
        <v/>
      </c>
      <c r="AI61" s="231" t="str">
        <f t="shared" si="54"/>
        <v/>
      </c>
      <c r="AJ61" s="231" t="str">
        <f t="shared" si="54"/>
        <v/>
      </c>
      <c r="AK61" s="232">
        <f t="shared" si="35"/>
        <v>0</v>
      </c>
      <c r="AL61" s="233">
        <f t="shared" si="36"/>
        <v>0</v>
      </c>
      <c r="AM61" s="234" t="str">
        <f t="shared" si="37"/>
        <v/>
      </c>
      <c r="AN61" s="234" t="str">
        <f t="shared" si="38"/>
        <v/>
      </c>
      <c r="AO61" s="234" t="str">
        <f t="shared" si="39"/>
        <v/>
      </c>
      <c r="AP61" s="234" t="str">
        <f t="shared" si="40"/>
        <v/>
      </c>
      <c r="AQ61" s="234" t="str">
        <f t="shared" si="41"/>
        <v/>
      </c>
      <c r="AR61" s="234" t="str">
        <f t="shared" si="42"/>
        <v/>
      </c>
      <c r="AS61" s="234" t="str">
        <f t="shared" si="43"/>
        <v/>
      </c>
      <c r="AT61" s="234" t="str">
        <f t="shared" si="44"/>
        <v/>
      </c>
      <c r="AU61" s="234" t="str">
        <f t="shared" si="45"/>
        <v/>
      </c>
      <c r="AV61" s="234" t="str">
        <f t="shared" si="46"/>
        <v/>
      </c>
      <c r="AW61" s="234" t="str">
        <f t="shared" si="47"/>
        <v/>
      </c>
      <c r="AX61" s="234" t="str">
        <f t="shared" si="48"/>
        <v/>
      </c>
      <c r="AY61" s="234" t="str">
        <f t="shared" si="49"/>
        <v/>
      </c>
      <c r="AZ61" s="234">
        <f t="shared" si="50"/>
        <v>0</v>
      </c>
      <c r="BA61" s="234">
        <f t="shared" si="25"/>
        <v>0</v>
      </c>
      <c r="BB61" s="234">
        <f t="shared" si="26"/>
        <v>0</v>
      </c>
      <c r="BC61" s="235"/>
      <c r="BD61" s="235"/>
      <c r="BE61" s="235"/>
      <c r="BF61" s="235"/>
      <c r="BG61" s="235"/>
      <c r="BH61" s="235"/>
      <c r="BI61" s="235"/>
      <c r="BJ61" s="235"/>
      <c r="BK61" s="235"/>
      <c r="BL61" s="235"/>
      <c r="BM61" s="235"/>
      <c r="BN61" s="235"/>
      <c r="BO61" s="235"/>
      <c r="BP61" s="235"/>
      <c r="BQ61" s="235"/>
      <c r="BR61" s="235"/>
      <c r="BS61" s="235"/>
      <c r="BT61" s="235"/>
      <c r="BU61" s="235"/>
    </row>
    <row r="62" spans="1:73" s="234" customFormat="1" ht="23.15" customHeight="1">
      <c r="A62" s="228">
        <v>52</v>
      </c>
      <c r="B62" s="107"/>
      <c r="C62" s="108"/>
      <c r="D62" s="273" t="str">
        <f t="shared" si="27"/>
        <v/>
      </c>
      <c r="E62" s="129"/>
      <c r="F62" s="110"/>
      <c r="G62" s="111"/>
      <c r="H62" s="112"/>
      <c r="I62" s="113"/>
      <c r="J62" s="114"/>
      <c r="K62" s="115"/>
      <c r="L62" s="115"/>
      <c r="M62" s="115"/>
      <c r="N62" s="116"/>
      <c r="O62" s="118"/>
      <c r="P62" s="118"/>
      <c r="Q62" s="229" t="str">
        <f t="shared" si="28"/>
        <v/>
      </c>
      <c r="R62" s="230" t="str">
        <f t="shared" si="29"/>
        <v/>
      </c>
      <c r="S62" s="221" t="str">
        <f t="shared" si="30"/>
        <v/>
      </c>
      <c r="T62" s="221" t="str">
        <f t="shared" si="22"/>
        <v/>
      </c>
      <c r="U62" s="222" t="str">
        <f t="shared" si="31"/>
        <v/>
      </c>
      <c r="V62" s="222" t="str">
        <f t="shared" si="32"/>
        <v/>
      </c>
      <c r="W62" s="222" t="str">
        <f t="shared" si="33"/>
        <v/>
      </c>
      <c r="X62" s="222" t="str">
        <f t="shared" si="34"/>
        <v/>
      </c>
      <c r="Y62" s="117" t="str">
        <f t="shared" ref="Y62:AJ71" si="55">IF($X62="",IF($L62="","",IF(Y$9&gt;=$L62,IF($M62="",$W62,IF(Y$9&gt;$M62,"",$W62)),"")),IF(AND(Y$9&gt;=$L62,OR($M62&gt;=Y$9,$M62="")),$X62,""))</f>
        <v/>
      </c>
      <c r="Z62" s="231" t="str">
        <f t="shared" si="55"/>
        <v/>
      </c>
      <c r="AA62" s="231" t="str">
        <f t="shared" si="55"/>
        <v/>
      </c>
      <c r="AB62" s="231" t="str">
        <f t="shared" si="55"/>
        <v/>
      </c>
      <c r="AC62" s="231" t="str">
        <f t="shared" si="55"/>
        <v/>
      </c>
      <c r="AD62" s="231" t="str">
        <f t="shared" si="55"/>
        <v/>
      </c>
      <c r="AE62" s="231" t="str">
        <f t="shared" si="55"/>
        <v/>
      </c>
      <c r="AF62" s="231" t="str">
        <f t="shared" si="55"/>
        <v/>
      </c>
      <c r="AG62" s="231" t="str">
        <f t="shared" si="55"/>
        <v/>
      </c>
      <c r="AH62" s="231" t="str">
        <f t="shared" si="55"/>
        <v/>
      </c>
      <c r="AI62" s="231" t="str">
        <f t="shared" si="55"/>
        <v/>
      </c>
      <c r="AJ62" s="231" t="str">
        <f t="shared" si="55"/>
        <v/>
      </c>
      <c r="AK62" s="232">
        <f t="shared" si="35"/>
        <v>0</v>
      </c>
      <c r="AL62" s="233">
        <f t="shared" si="36"/>
        <v>0</v>
      </c>
      <c r="AM62" s="234" t="str">
        <f t="shared" si="37"/>
        <v/>
      </c>
      <c r="AN62" s="234" t="str">
        <f t="shared" si="38"/>
        <v/>
      </c>
      <c r="AO62" s="234" t="str">
        <f t="shared" si="39"/>
        <v/>
      </c>
      <c r="AP62" s="234" t="str">
        <f t="shared" si="40"/>
        <v/>
      </c>
      <c r="AQ62" s="234" t="str">
        <f t="shared" si="41"/>
        <v/>
      </c>
      <c r="AR62" s="234" t="str">
        <f t="shared" si="42"/>
        <v/>
      </c>
      <c r="AS62" s="234" t="str">
        <f t="shared" si="43"/>
        <v/>
      </c>
      <c r="AT62" s="234" t="str">
        <f t="shared" si="44"/>
        <v/>
      </c>
      <c r="AU62" s="234" t="str">
        <f t="shared" si="45"/>
        <v/>
      </c>
      <c r="AV62" s="234" t="str">
        <f t="shared" si="46"/>
        <v/>
      </c>
      <c r="AW62" s="234" t="str">
        <f t="shared" si="47"/>
        <v/>
      </c>
      <c r="AX62" s="234" t="str">
        <f t="shared" si="48"/>
        <v/>
      </c>
      <c r="AY62" s="234" t="str">
        <f t="shared" si="49"/>
        <v/>
      </c>
      <c r="AZ62" s="234">
        <f t="shared" si="50"/>
        <v>0</v>
      </c>
      <c r="BA62" s="234">
        <f t="shared" si="25"/>
        <v>0</v>
      </c>
      <c r="BB62" s="234">
        <f t="shared" si="26"/>
        <v>0</v>
      </c>
      <c r="BC62" s="235"/>
      <c r="BD62" s="235"/>
      <c r="BE62" s="235"/>
      <c r="BF62" s="235"/>
      <c r="BG62" s="235"/>
      <c r="BH62" s="235"/>
      <c r="BI62" s="235"/>
      <c r="BJ62" s="235"/>
      <c r="BK62" s="235"/>
      <c r="BL62" s="235"/>
      <c r="BM62" s="235"/>
      <c r="BN62" s="235"/>
      <c r="BO62" s="235"/>
      <c r="BP62" s="235"/>
      <c r="BQ62" s="235"/>
      <c r="BR62" s="235"/>
      <c r="BS62" s="235"/>
      <c r="BT62" s="235"/>
      <c r="BU62" s="235"/>
    </row>
    <row r="63" spans="1:73" s="234" customFormat="1" ht="23.15" customHeight="1">
      <c r="A63" s="228">
        <v>53</v>
      </c>
      <c r="B63" s="107"/>
      <c r="C63" s="108"/>
      <c r="D63" s="273" t="str">
        <f t="shared" si="27"/>
        <v/>
      </c>
      <c r="E63" s="129"/>
      <c r="F63" s="110"/>
      <c r="G63" s="111"/>
      <c r="H63" s="112"/>
      <c r="I63" s="113"/>
      <c r="J63" s="114"/>
      <c r="K63" s="115"/>
      <c r="L63" s="115"/>
      <c r="M63" s="115"/>
      <c r="N63" s="116"/>
      <c r="O63" s="118"/>
      <c r="P63" s="118"/>
      <c r="Q63" s="229" t="str">
        <f t="shared" si="28"/>
        <v/>
      </c>
      <c r="R63" s="230" t="str">
        <f t="shared" si="29"/>
        <v/>
      </c>
      <c r="S63" s="221" t="str">
        <f t="shared" si="30"/>
        <v/>
      </c>
      <c r="T63" s="221" t="str">
        <f t="shared" si="22"/>
        <v/>
      </c>
      <c r="U63" s="222" t="str">
        <f t="shared" si="31"/>
        <v/>
      </c>
      <c r="V63" s="222" t="str">
        <f t="shared" si="32"/>
        <v/>
      </c>
      <c r="W63" s="222" t="str">
        <f t="shared" si="33"/>
        <v/>
      </c>
      <c r="X63" s="222" t="str">
        <f t="shared" si="34"/>
        <v/>
      </c>
      <c r="Y63" s="117" t="str">
        <f t="shared" si="55"/>
        <v/>
      </c>
      <c r="Z63" s="231" t="str">
        <f t="shared" si="55"/>
        <v/>
      </c>
      <c r="AA63" s="231" t="str">
        <f t="shared" si="55"/>
        <v/>
      </c>
      <c r="AB63" s="231" t="str">
        <f t="shared" si="55"/>
        <v/>
      </c>
      <c r="AC63" s="231" t="str">
        <f t="shared" si="55"/>
        <v/>
      </c>
      <c r="AD63" s="231" t="str">
        <f t="shared" si="55"/>
        <v/>
      </c>
      <c r="AE63" s="231" t="str">
        <f t="shared" si="55"/>
        <v/>
      </c>
      <c r="AF63" s="231" t="str">
        <f t="shared" si="55"/>
        <v/>
      </c>
      <c r="AG63" s="231" t="str">
        <f t="shared" si="55"/>
        <v/>
      </c>
      <c r="AH63" s="231" t="str">
        <f t="shared" si="55"/>
        <v/>
      </c>
      <c r="AI63" s="231" t="str">
        <f t="shared" si="55"/>
        <v/>
      </c>
      <c r="AJ63" s="231" t="str">
        <f t="shared" si="55"/>
        <v/>
      </c>
      <c r="AK63" s="232">
        <f t="shared" si="35"/>
        <v>0</v>
      </c>
      <c r="AL63" s="233">
        <f t="shared" si="36"/>
        <v>0</v>
      </c>
      <c r="AM63" s="234" t="str">
        <f t="shared" si="37"/>
        <v/>
      </c>
      <c r="AN63" s="234" t="str">
        <f t="shared" si="38"/>
        <v/>
      </c>
      <c r="AO63" s="234" t="str">
        <f t="shared" si="39"/>
        <v/>
      </c>
      <c r="AP63" s="234" t="str">
        <f t="shared" si="40"/>
        <v/>
      </c>
      <c r="AQ63" s="234" t="str">
        <f t="shared" si="41"/>
        <v/>
      </c>
      <c r="AR63" s="234" t="str">
        <f t="shared" si="42"/>
        <v/>
      </c>
      <c r="AS63" s="234" t="str">
        <f t="shared" si="43"/>
        <v/>
      </c>
      <c r="AT63" s="234" t="str">
        <f t="shared" si="44"/>
        <v/>
      </c>
      <c r="AU63" s="234" t="str">
        <f t="shared" si="45"/>
        <v/>
      </c>
      <c r="AV63" s="234" t="str">
        <f t="shared" si="46"/>
        <v/>
      </c>
      <c r="AW63" s="234" t="str">
        <f t="shared" si="47"/>
        <v/>
      </c>
      <c r="AX63" s="234" t="str">
        <f t="shared" si="48"/>
        <v/>
      </c>
      <c r="AY63" s="234" t="str">
        <f t="shared" si="49"/>
        <v/>
      </c>
      <c r="AZ63" s="234">
        <f t="shared" si="50"/>
        <v>0</v>
      </c>
      <c r="BA63" s="234">
        <f t="shared" si="25"/>
        <v>0</v>
      </c>
      <c r="BB63" s="234">
        <f t="shared" si="26"/>
        <v>0</v>
      </c>
      <c r="BC63" s="235"/>
      <c r="BD63" s="235"/>
      <c r="BE63" s="235"/>
      <c r="BF63" s="235"/>
      <c r="BG63" s="235"/>
      <c r="BH63" s="235"/>
      <c r="BI63" s="235"/>
      <c r="BJ63" s="235"/>
      <c r="BK63" s="235"/>
      <c r="BL63" s="235"/>
      <c r="BM63" s="235"/>
      <c r="BN63" s="235"/>
      <c r="BO63" s="235"/>
      <c r="BP63" s="235"/>
      <c r="BQ63" s="235"/>
      <c r="BR63" s="235"/>
      <c r="BS63" s="235"/>
      <c r="BT63" s="235"/>
      <c r="BU63" s="235"/>
    </row>
    <row r="64" spans="1:73" s="234" customFormat="1" ht="23.15" customHeight="1">
      <c r="A64" s="228">
        <v>54</v>
      </c>
      <c r="B64" s="107"/>
      <c r="C64" s="108"/>
      <c r="D64" s="273" t="str">
        <f t="shared" si="27"/>
        <v/>
      </c>
      <c r="E64" s="129"/>
      <c r="F64" s="110"/>
      <c r="G64" s="111"/>
      <c r="H64" s="112"/>
      <c r="I64" s="113"/>
      <c r="J64" s="114"/>
      <c r="K64" s="115"/>
      <c r="L64" s="115"/>
      <c r="M64" s="115"/>
      <c r="N64" s="116"/>
      <c r="O64" s="118"/>
      <c r="P64" s="118"/>
      <c r="Q64" s="229" t="str">
        <f t="shared" si="28"/>
        <v/>
      </c>
      <c r="R64" s="230" t="str">
        <f t="shared" si="29"/>
        <v/>
      </c>
      <c r="S64" s="221" t="str">
        <f t="shared" si="30"/>
        <v/>
      </c>
      <c r="T64" s="221" t="str">
        <f t="shared" si="22"/>
        <v/>
      </c>
      <c r="U64" s="222" t="str">
        <f t="shared" si="31"/>
        <v/>
      </c>
      <c r="V64" s="222" t="str">
        <f t="shared" si="32"/>
        <v/>
      </c>
      <c r="W64" s="222" t="str">
        <f t="shared" si="33"/>
        <v/>
      </c>
      <c r="X64" s="222" t="str">
        <f t="shared" si="34"/>
        <v/>
      </c>
      <c r="Y64" s="117" t="str">
        <f t="shared" si="55"/>
        <v/>
      </c>
      <c r="Z64" s="231" t="str">
        <f t="shared" si="55"/>
        <v/>
      </c>
      <c r="AA64" s="231" t="str">
        <f t="shared" si="55"/>
        <v/>
      </c>
      <c r="AB64" s="231" t="str">
        <f t="shared" si="55"/>
        <v/>
      </c>
      <c r="AC64" s="231" t="str">
        <f t="shared" si="55"/>
        <v/>
      </c>
      <c r="AD64" s="231" t="str">
        <f t="shared" si="55"/>
        <v/>
      </c>
      <c r="AE64" s="231" t="str">
        <f t="shared" si="55"/>
        <v/>
      </c>
      <c r="AF64" s="231" t="str">
        <f t="shared" si="55"/>
        <v/>
      </c>
      <c r="AG64" s="231" t="str">
        <f t="shared" si="55"/>
        <v/>
      </c>
      <c r="AH64" s="231" t="str">
        <f t="shared" si="55"/>
        <v/>
      </c>
      <c r="AI64" s="231" t="str">
        <f t="shared" si="55"/>
        <v/>
      </c>
      <c r="AJ64" s="231" t="str">
        <f t="shared" si="55"/>
        <v/>
      </c>
      <c r="AK64" s="232">
        <f t="shared" si="35"/>
        <v>0</v>
      </c>
      <c r="AL64" s="233">
        <f t="shared" si="36"/>
        <v>0</v>
      </c>
      <c r="AM64" s="234" t="str">
        <f t="shared" si="37"/>
        <v/>
      </c>
      <c r="AN64" s="234" t="str">
        <f t="shared" si="38"/>
        <v/>
      </c>
      <c r="AO64" s="234" t="str">
        <f t="shared" si="39"/>
        <v/>
      </c>
      <c r="AP64" s="234" t="str">
        <f t="shared" si="40"/>
        <v/>
      </c>
      <c r="AQ64" s="234" t="str">
        <f t="shared" si="41"/>
        <v/>
      </c>
      <c r="AR64" s="234" t="str">
        <f t="shared" si="42"/>
        <v/>
      </c>
      <c r="AS64" s="234" t="str">
        <f t="shared" si="43"/>
        <v/>
      </c>
      <c r="AT64" s="234" t="str">
        <f t="shared" si="44"/>
        <v/>
      </c>
      <c r="AU64" s="234" t="str">
        <f t="shared" si="45"/>
        <v/>
      </c>
      <c r="AV64" s="234" t="str">
        <f t="shared" si="46"/>
        <v/>
      </c>
      <c r="AW64" s="234" t="str">
        <f t="shared" si="47"/>
        <v/>
      </c>
      <c r="AX64" s="234" t="str">
        <f t="shared" si="48"/>
        <v/>
      </c>
      <c r="AY64" s="234" t="str">
        <f t="shared" si="49"/>
        <v/>
      </c>
      <c r="AZ64" s="234">
        <f t="shared" si="50"/>
        <v>0</v>
      </c>
      <c r="BA64" s="234">
        <f t="shared" si="25"/>
        <v>0</v>
      </c>
      <c r="BB64" s="234">
        <f t="shared" si="26"/>
        <v>0</v>
      </c>
      <c r="BC64" s="235"/>
      <c r="BD64" s="235"/>
      <c r="BE64" s="235"/>
      <c r="BF64" s="235"/>
      <c r="BG64" s="235"/>
      <c r="BH64" s="235"/>
      <c r="BI64" s="235"/>
      <c r="BJ64" s="235"/>
      <c r="BK64" s="235"/>
      <c r="BL64" s="235"/>
      <c r="BM64" s="235"/>
      <c r="BN64" s="235"/>
      <c r="BO64" s="235"/>
      <c r="BP64" s="235"/>
      <c r="BQ64" s="235"/>
      <c r="BR64" s="235"/>
      <c r="BS64" s="235"/>
      <c r="BT64" s="235"/>
      <c r="BU64" s="235"/>
    </row>
    <row r="65" spans="1:73" s="234" customFormat="1" ht="23.15" customHeight="1">
      <c r="A65" s="228">
        <v>55</v>
      </c>
      <c r="B65" s="107"/>
      <c r="C65" s="108"/>
      <c r="D65" s="273" t="str">
        <f t="shared" si="27"/>
        <v/>
      </c>
      <c r="E65" s="129"/>
      <c r="F65" s="110"/>
      <c r="G65" s="111"/>
      <c r="H65" s="112"/>
      <c r="I65" s="113"/>
      <c r="J65" s="114"/>
      <c r="K65" s="115"/>
      <c r="L65" s="115"/>
      <c r="M65" s="115"/>
      <c r="N65" s="116"/>
      <c r="O65" s="118"/>
      <c r="P65" s="118"/>
      <c r="Q65" s="229" t="str">
        <f t="shared" si="28"/>
        <v/>
      </c>
      <c r="R65" s="230" t="str">
        <f t="shared" si="29"/>
        <v/>
      </c>
      <c r="S65" s="221" t="str">
        <f t="shared" si="30"/>
        <v/>
      </c>
      <c r="T65" s="221" t="str">
        <f t="shared" si="22"/>
        <v/>
      </c>
      <c r="U65" s="222" t="str">
        <f t="shared" si="31"/>
        <v/>
      </c>
      <c r="V65" s="222" t="str">
        <f t="shared" si="32"/>
        <v/>
      </c>
      <c r="W65" s="222" t="str">
        <f t="shared" si="33"/>
        <v/>
      </c>
      <c r="X65" s="222" t="str">
        <f t="shared" si="34"/>
        <v/>
      </c>
      <c r="Y65" s="117" t="str">
        <f t="shared" si="55"/>
        <v/>
      </c>
      <c r="Z65" s="231" t="str">
        <f t="shared" si="55"/>
        <v/>
      </c>
      <c r="AA65" s="231" t="str">
        <f t="shared" si="55"/>
        <v/>
      </c>
      <c r="AB65" s="231" t="str">
        <f t="shared" si="55"/>
        <v/>
      </c>
      <c r="AC65" s="231" t="str">
        <f t="shared" si="55"/>
        <v/>
      </c>
      <c r="AD65" s="231" t="str">
        <f t="shared" si="55"/>
        <v/>
      </c>
      <c r="AE65" s="231" t="str">
        <f t="shared" si="55"/>
        <v/>
      </c>
      <c r="AF65" s="231" t="str">
        <f t="shared" si="55"/>
        <v/>
      </c>
      <c r="AG65" s="231" t="str">
        <f t="shared" si="55"/>
        <v/>
      </c>
      <c r="AH65" s="231" t="str">
        <f t="shared" si="55"/>
        <v/>
      </c>
      <c r="AI65" s="231" t="str">
        <f t="shared" si="55"/>
        <v/>
      </c>
      <c r="AJ65" s="231" t="str">
        <f t="shared" si="55"/>
        <v/>
      </c>
      <c r="AK65" s="232">
        <f t="shared" si="35"/>
        <v>0</v>
      </c>
      <c r="AL65" s="233">
        <f t="shared" si="36"/>
        <v>0</v>
      </c>
      <c r="AM65" s="234" t="str">
        <f t="shared" si="37"/>
        <v/>
      </c>
      <c r="AN65" s="234" t="str">
        <f t="shared" si="38"/>
        <v/>
      </c>
      <c r="AO65" s="234" t="str">
        <f t="shared" si="39"/>
        <v/>
      </c>
      <c r="AP65" s="234" t="str">
        <f t="shared" si="40"/>
        <v/>
      </c>
      <c r="AQ65" s="234" t="str">
        <f t="shared" si="41"/>
        <v/>
      </c>
      <c r="AR65" s="234" t="str">
        <f t="shared" si="42"/>
        <v/>
      </c>
      <c r="AS65" s="234" t="str">
        <f t="shared" si="43"/>
        <v/>
      </c>
      <c r="AT65" s="234" t="str">
        <f t="shared" si="44"/>
        <v/>
      </c>
      <c r="AU65" s="234" t="str">
        <f t="shared" si="45"/>
        <v/>
      </c>
      <c r="AV65" s="234" t="str">
        <f t="shared" si="46"/>
        <v/>
      </c>
      <c r="AW65" s="234" t="str">
        <f t="shared" si="47"/>
        <v/>
      </c>
      <c r="AX65" s="234" t="str">
        <f t="shared" si="48"/>
        <v/>
      </c>
      <c r="AY65" s="234" t="str">
        <f t="shared" si="49"/>
        <v/>
      </c>
      <c r="AZ65" s="234">
        <f t="shared" si="50"/>
        <v>0</v>
      </c>
      <c r="BA65" s="234">
        <f t="shared" si="25"/>
        <v>0</v>
      </c>
      <c r="BB65" s="234">
        <f t="shared" si="26"/>
        <v>0</v>
      </c>
      <c r="BC65" s="235"/>
      <c r="BD65" s="235"/>
      <c r="BE65" s="235"/>
      <c r="BF65" s="235"/>
      <c r="BG65" s="235"/>
      <c r="BH65" s="235"/>
      <c r="BI65" s="235"/>
      <c r="BJ65" s="235"/>
      <c r="BK65" s="235"/>
      <c r="BL65" s="235"/>
      <c r="BM65" s="235"/>
      <c r="BN65" s="235"/>
      <c r="BO65" s="235"/>
      <c r="BP65" s="235"/>
      <c r="BQ65" s="235"/>
      <c r="BR65" s="235"/>
      <c r="BS65" s="235"/>
      <c r="BT65" s="235"/>
      <c r="BU65" s="235"/>
    </row>
    <row r="66" spans="1:73" s="234" customFormat="1" ht="23.15" customHeight="1">
      <c r="A66" s="228">
        <v>56</v>
      </c>
      <c r="B66" s="107"/>
      <c r="C66" s="108"/>
      <c r="D66" s="273" t="str">
        <f t="shared" si="27"/>
        <v/>
      </c>
      <c r="E66" s="129"/>
      <c r="F66" s="110"/>
      <c r="G66" s="111"/>
      <c r="H66" s="112"/>
      <c r="I66" s="113"/>
      <c r="J66" s="114"/>
      <c r="K66" s="115"/>
      <c r="L66" s="115"/>
      <c r="M66" s="115"/>
      <c r="N66" s="116"/>
      <c r="O66" s="118"/>
      <c r="P66" s="118"/>
      <c r="Q66" s="229" t="str">
        <f t="shared" si="28"/>
        <v/>
      </c>
      <c r="R66" s="230" t="str">
        <f t="shared" si="29"/>
        <v/>
      </c>
      <c r="S66" s="221" t="str">
        <f t="shared" si="30"/>
        <v/>
      </c>
      <c r="T66" s="221" t="str">
        <f t="shared" si="22"/>
        <v/>
      </c>
      <c r="U66" s="222" t="str">
        <f t="shared" si="31"/>
        <v/>
      </c>
      <c r="V66" s="222" t="str">
        <f t="shared" si="32"/>
        <v/>
      </c>
      <c r="W66" s="222" t="str">
        <f t="shared" si="33"/>
        <v/>
      </c>
      <c r="X66" s="222" t="str">
        <f t="shared" si="34"/>
        <v/>
      </c>
      <c r="Y66" s="117" t="str">
        <f t="shared" si="55"/>
        <v/>
      </c>
      <c r="Z66" s="231" t="str">
        <f t="shared" si="55"/>
        <v/>
      </c>
      <c r="AA66" s="231" t="str">
        <f t="shared" si="55"/>
        <v/>
      </c>
      <c r="AB66" s="231" t="str">
        <f t="shared" si="55"/>
        <v/>
      </c>
      <c r="AC66" s="231" t="str">
        <f t="shared" si="55"/>
        <v/>
      </c>
      <c r="AD66" s="231" t="str">
        <f t="shared" si="55"/>
        <v/>
      </c>
      <c r="AE66" s="231" t="str">
        <f t="shared" si="55"/>
        <v/>
      </c>
      <c r="AF66" s="231" t="str">
        <f t="shared" si="55"/>
        <v/>
      </c>
      <c r="AG66" s="231" t="str">
        <f t="shared" si="55"/>
        <v/>
      </c>
      <c r="AH66" s="231" t="str">
        <f t="shared" si="55"/>
        <v/>
      </c>
      <c r="AI66" s="231" t="str">
        <f t="shared" si="55"/>
        <v/>
      </c>
      <c r="AJ66" s="231" t="str">
        <f t="shared" si="55"/>
        <v/>
      </c>
      <c r="AK66" s="232">
        <f t="shared" si="35"/>
        <v>0</v>
      </c>
      <c r="AL66" s="233">
        <f t="shared" si="36"/>
        <v>0</v>
      </c>
      <c r="AM66" s="234" t="str">
        <f t="shared" si="37"/>
        <v/>
      </c>
      <c r="AN66" s="234" t="str">
        <f t="shared" si="38"/>
        <v/>
      </c>
      <c r="AO66" s="234" t="str">
        <f t="shared" si="39"/>
        <v/>
      </c>
      <c r="AP66" s="234" t="str">
        <f t="shared" si="40"/>
        <v/>
      </c>
      <c r="AQ66" s="234" t="str">
        <f t="shared" si="41"/>
        <v/>
      </c>
      <c r="AR66" s="234" t="str">
        <f t="shared" si="42"/>
        <v/>
      </c>
      <c r="AS66" s="234" t="str">
        <f t="shared" si="43"/>
        <v/>
      </c>
      <c r="AT66" s="234" t="str">
        <f t="shared" si="44"/>
        <v/>
      </c>
      <c r="AU66" s="234" t="str">
        <f t="shared" si="45"/>
        <v/>
      </c>
      <c r="AV66" s="234" t="str">
        <f t="shared" si="46"/>
        <v/>
      </c>
      <c r="AW66" s="234" t="str">
        <f t="shared" si="47"/>
        <v/>
      </c>
      <c r="AX66" s="234" t="str">
        <f t="shared" si="48"/>
        <v/>
      </c>
      <c r="AY66" s="234" t="str">
        <f t="shared" si="49"/>
        <v/>
      </c>
      <c r="AZ66" s="234">
        <f t="shared" si="50"/>
        <v>0</v>
      </c>
      <c r="BA66" s="234">
        <f t="shared" si="25"/>
        <v>0</v>
      </c>
      <c r="BB66" s="234">
        <f t="shared" si="26"/>
        <v>0</v>
      </c>
      <c r="BC66" s="235"/>
      <c r="BD66" s="235"/>
      <c r="BE66" s="235"/>
      <c r="BF66" s="235"/>
      <c r="BG66" s="235"/>
      <c r="BH66" s="235"/>
      <c r="BI66" s="235"/>
      <c r="BJ66" s="235"/>
      <c r="BK66" s="235"/>
      <c r="BL66" s="235"/>
      <c r="BM66" s="235"/>
      <c r="BN66" s="235"/>
      <c r="BO66" s="235"/>
      <c r="BP66" s="235"/>
      <c r="BQ66" s="235"/>
      <c r="BR66" s="235"/>
      <c r="BS66" s="235"/>
      <c r="BT66" s="235"/>
      <c r="BU66" s="235"/>
    </row>
    <row r="67" spans="1:73" s="234" customFormat="1" ht="23.15" customHeight="1">
      <c r="A67" s="228">
        <v>57</v>
      </c>
      <c r="B67" s="107"/>
      <c r="C67" s="108"/>
      <c r="D67" s="273" t="str">
        <f t="shared" si="27"/>
        <v/>
      </c>
      <c r="E67" s="129"/>
      <c r="F67" s="110"/>
      <c r="G67" s="111"/>
      <c r="H67" s="112"/>
      <c r="I67" s="113"/>
      <c r="J67" s="114"/>
      <c r="K67" s="115"/>
      <c r="L67" s="115"/>
      <c r="M67" s="115"/>
      <c r="N67" s="116"/>
      <c r="O67" s="118"/>
      <c r="P67" s="118"/>
      <c r="Q67" s="229" t="str">
        <f t="shared" si="28"/>
        <v/>
      </c>
      <c r="R67" s="230" t="str">
        <f t="shared" si="29"/>
        <v/>
      </c>
      <c r="S67" s="221" t="str">
        <f t="shared" si="30"/>
        <v/>
      </c>
      <c r="T67" s="221" t="str">
        <f t="shared" si="22"/>
        <v/>
      </c>
      <c r="U67" s="222" t="str">
        <f t="shared" si="31"/>
        <v/>
      </c>
      <c r="V67" s="222" t="str">
        <f t="shared" si="32"/>
        <v/>
      </c>
      <c r="W67" s="222" t="str">
        <f t="shared" si="33"/>
        <v/>
      </c>
      <c r="X67" s="222" t="str">
        <f t="shared" si="34"/>
        <v/>
      </c>
      <c r="Y67" s="117" t="str">
        <f t="shared" si="55"/>
        <v/>
      </c>
      <c r="Z67" s="231" t="str">
        <f t="shared" si="55"/>
        <v/>
      </c>
      <c r="AA67" s="231" t="str">
        <f t="shared" si="55"/>
        <v/>
      </c>
      <c r="AB67" s="231" t="str">
        <f t="shared" si="55"/>
        <v/>
      </c>
      <c r="AC67" s="231" t="str">
        <f t="shared" si="55"/>
        <v/>
      </c>
      <c r="AD67" s="231" t="str">
        <f t="shared" si="55"/>
        <v/>
      </c>
      <c r="AE67" s="231" t="str">
        <f t="shared" si="55"/>
        <v/>
      </c>
      <c r="AF67" s="231" t="str">
        <f t="shared" si="55"/>
        <v/>
      </c>
      <c r="AG67" s="231" t="str">
        <f t="shared" si="55"/>
        <v/>
      </c>
      <c r="AH67" s="231" t="str">
        <f t="shared" si="55"/>
        <v/>
      </c>
      <c r="AI67" s="231" t="str">
        <f t="shared" si="55"/>
        <v/>
      </c>
      <c r="AJ67" s="231" t="str">
        <f t="shared" si="55"/>
        <v/>
      </c>
      <c r="AK67" s="232">
        <f t="shared" si="35"/>
        <v>0</v>
      </c>
      <c r="AL67" s="233">
        <f t="shared" si="36"/>
        <v>0</v>
      </c>
      <c r="AM67" s="234" t="str">
        <f t="shared" si="37"/>
        <v/>
      </c>
      <c r="AN67" s="234" t="str">
        <f t="shared" si="38"/>
        <v/>
      </c>
      <c r="AO67" s="234" t="str">
        <f t="shared" si="39"/>
        <v/>
      </c>
      <c r="AP67" s="234" t="str">
        <f t="shared" si="40"/>
        <v/>
      </c>
      <c r="AQ67" s="234" t="str">
        <f t="shared" si="41"/>
        <v/>
      </c>
      <c r="AR67" s="234" t="str">
        <f t="shared" si="42"/>
        <v/>
      </c>
      <c r="AS67" s="234" t="str">
        <f t="shared" si="43"/>
        <v/>
      </c>
      <c r="AT67" s="234" t="str">
        <f t="shared" si="44"/>
        <v/>
      </c>
      <c r="AU67" s="234" t="str">
        <f t="shared" si="45"/>
        <v/>
      </c>
      <c r="AV67" s="234" t="str">
        <f t="shared" si="46"/>
        <v/>
      </c>
      <c r="AW67" s="234" t="str">
        <f t="shared" si="47"/>
        <v/>
      </c>
      <c r="AX67" s="234" t="str">
        <f t="shared" si="48"/>
        <v/>
      </c>
      <c r="AY67" s="234" t="str">
        <f t="shared" si="49"/>
        <v/>
      </c>
      <c r="AZ67" s="234">
        <f t="shared" si="50"/>
        <v>0</v>
      </c>
      <c r="BA67" s="234">
        <f t="shared" si="25"/>
        <v>0</v>
      </c>
      <c r="BB67" s="234">
        <f t="shared" si="26"/>
        <v>0</v>
      </c>
      <c r="BC67" s="235"/>
      <c r="BD67" s="235"/>
      <c r="BE67" s="235"/>
      <c r="BF67" s="235"/>
      <c r="BG67" s="235"/>
      <c r="BH67" s="235"/>
      <c r="BI67" s="235"/>
      <c r="BJ67" s="235"/>
      <c r="BK67" s="235"/>
      <c r="BL67" s="235"/>
      <c r="BM67" s="235"/>
      <c r="BN67" s="235"/>
      <c r="BO67" s="235"/>
      <c r="BP67" s="235"/>
      <c r="BQ67" s="235"/>
      <c r="BR67" s="235"/>
      <c r="BS67" s="235"/>
      <c r="BT67" s="235"/>
      <c r="BU67" s="235"/>
    </row>
    <row r="68" spans="1:73" s="234" customFormat="1" ht="23.15" customHeight="1">
      <c r="A68" s="228">
        <v>58</v>
      </c>
      <c r="B68" s="107"/>
      <c r="C68" s="108"/>
      <c r="D68" s="273" t="str">
        <f t="shared" si="27"/>
        <v/>
      </c>
      <c r="E68" s="129"/>
      <c r="F68" s="110"/>
      <c r="G68" s="111"/>
      <c r="H68" s="112"/>
      <c r="I68" s="113"/>
      <c r="J68" s="114"/>
      <c r="K68" s="115"/>
      <c r="L68" s="115"/>
      <c r="M68" s="115"/>
      <c r="N68" s="116"/>
      <c r="O68" s="118"/>
      <c r="P68" s="118"/>
      <c r="Q68" s="229" t="str">
        <f t="shared" si="28"/>
        <v/>
      </c>
      <c r="R68" s="230" t="str">
        <f t="shared" si="29"/>
        <v/>
      </c>
      <c r="S68" s="221" t="str">
        <f t="shared" si="30"/>
        <v/>
      </c>
      <c r="T68" s="221" t="str">
        <f t="shared" si="22"/>
        <v/>
      </c>
      <c r="U68" s="222" t="str">
        <f t="shared" si="31"/>
        <v/>
      </c>
      <c r="V68" s="222" t="str">
        <f t="shared" si="32"/>
        <v/>
      </c>
      <c r="W68" s="222" t="str">
        <f t="shared" si="33"/>
        <v/>
      </c>
      <c r="X68" s="222" t="str">
        <f t="shared" si="34"/>
        <v/>
      </c>
      <c r="Y68" s="117" t="str">
        <f t="shared" si="55"/>
        <v/>
      </c>
      <c r="Z68" s="231" t="str">
        <f t="shared" si="55"/>
        <v/>
      </c>
      <c r="AA68" s="231" t="str">
        <f t="shared" si="55"/>
        <v/>
      </c>
      <c r="AB68" s="231" t="str">
        <f t="shared" si="55"/>
        <v/>
      </c>
      <c r="AC68" s="231" t="str">
        <f t="shared" si="55"/>
        <v/>
      </c>
      <c r="AD68" s="231" t="str">
        <f t="shared" si="55"/>
        <v/>
      </c>
      <c r="AE68" s="231" t="str">
        <f t="shared" si="55"/>
        <v/>
      </c>
      <c r="AF68" s="231" t="str">
        <f t="shared" si="55"/>
        <v/>
      </c>
      <c r="AG68" s="231" t="str">
        <f t="shared" si="55"/>
        <v/>
      </c>
      <c r="AH68" s="231" t="str">
        <f t="shared" si="55"/>
        <v/>
      </c>
      <c r="AI68" s="231" t="str">
        <f t="shared" si="55"/>
        <v/>
      </c>
      <c r="AJ68" s="231" t="str">
        <f t="shared" si="55"/>
        <v/>
      </c>
      <c r="AK68" s="232">
        <f t="shared" si="35"/>
        <v>0</v>
      </c>
      <c r="AL68" s="233">
        <f t="shared" si="36"/>
        <v>0</v>
      </c>
      <c r="AM68" s="234" t="str">
        <f t="shared" si="37"/>
        <v/>
      </c>
      <c r="AN68" s="234" t="str">
        <f t="shared" si="38"/>
        <v/>
      </c>
      <c r="AO68" s="234" t="str">
        <f t="shared" si="39"/>
        <v/>
      </c>
      <c r="AP68" s="234" t="str">
        <f t="shared" si="40"/>
        <v/>
      </c>
      <c r="AQ68" s="234" t="str">
        <f t="shared" si="41"/>
        <v/>
      </c>
      <c r="AR68" s="234" t="str">
        <f t="shared" si="42"/>
        <v/>
      </c>
      <c r="AS68" s="234" t="str">
        <f t="shared" si="43"/>
        <v/>
      </c>
      <c r="AT68" s="234" t="str">
        <f t="shared" si="44"/>
        <v/>
      </c>
      <c r="AU68" s="234" t="str">
        <f t="shared" si="45"/>
        <v/>
      </c>
      <c r="AV68" s="234" t="str">
        <f t="shared" si="46"/>
        <v/>
      </c>
      <c r="AW68" s="234" t="str">
        <f t="shared" si="47"/>
        <v/>
      </c>
      <c r="AX68" s="234" t="str">
        <f t="shared" si="48"/>
        <v/>
      </c>
      <c r="AY68" s="234" t="str">
        <f t="shared" si="49"/>
        <v/>
      </c>
      <c r="AZ68" s="234">
        <f t="shared" si="50"/>
        <v>0</v>
      </c>
      <c r="BA68" s="234">
        <f t="shared" si="25"/>
        <v>0</v>
      </c>
      <c r="BB68" s="234">
        <f t="shared" si="26"/>
        <v>0</v>
      </c>
      <c r="BC68" s="235"/>
      <c r="BD68" s="235"/>
      <c r="BE68" s="235"/>
      <c r="BF68" s="235"/>
      <c r="BG68" s="235"/>
      <c r="BH68" s="235"/>
      <c r="BI68" s="235"/>
      <c r="BJ68" s="235"/>
      <c r="BK68" s="235"/>
      <c r="BL68" s="235"/>
      <c r="BM68" s="235"/>
      <c r="BN68" s="235"/>
      <c r="BO68" s="235"/>
      <c r="BP68" s="235"/>
      <c r="BQ68" s="235"/>
      <c r="BR68" s="235"/>
      <c r="BS68" s="235"/>
      <c r="BT68" s="235"/>
      <c r="BU68" s="235"/>
    </row>
    <row r="69" spans="1:73" s="234" customFormat="1" ht="23.15" customHeight="1">
      <c r="A69" s="228">
        <v>59</v>
      </c>
      <c r="B69" s="107"/>
      <c r="C69" s="108"/>
      <c r="D69" s="273" t="str">
        <f t="shared" si="27"/>
        <v/>
      </c>
      <c r="E69" s="129"/>
      <c r="F69" s="110"/>
      <c r="G69" s="111"/>
      <c r="H69" s="112"/>
      <c r="I69" s="113"/>
      <c r="J69" s="114"/>
      <c r="K69" s="115"/>
      <c r="L69" s="115"/>
      <c r="M69" s="115"/>
      <c r="N69" s="116"/>
      <c r="O69" s="118"/>
      <c r="P69" s="118"/>
      <c r="Q69" s="229" t="str">
        <f t="shared" si="28"/>
        <v/>
      </c>
      <c r="R69" s="230" t="str">
        <f t="shared" si="29"/>
        <v/>
      </c>
      <c r="S69" s="221" t="str">
        <f t="shared" si="30"/>
        <v/>
      </c>
      <c r="T69" s="221" t="str">
        <f t="shared" si="22"/>
        <v/>
      </c>
      <c r="U69" s="222" t="str">
        <f t="shared" si="31"/>
        <v/>
      </c>
      <c r="V69" s="222" t="str">
        <f t="shared" si="32"/>
        <v/>
      </c>
      <c r="W69" s="222" t="str">
        <f t="shared" si="33"/>
        <v/>
      </c>
      <c r="X69" s="222" t="str">
        <f t="shared" si="34"/>
        <v/>
      </c>
      <c r="Y69" s="117" t="str">
        <f t="shared" si="55"/>
        <v/>
      </c>
      <c r="Z69" s="231" t="str">
        <f t="shared" si="55"/>
        <v/>
      </c>
      <c r="AA69" s="231" t="str">
        <f t="shared" si="55"/>
        <v/>
      </c>
      <c r="AB69" s="231" t="str">
        <f t="shared" si="55"/>
        <v/>
      </c>
      <c r="AC69" s="231" t="str">
        <f t="shared" si="55"/>
        <v/>
      </c>
      <c r="AD69" s="231" t="str">
        <f t="shared" si="55"/>
        <v/>
      </c>
      <c r="AE69" s="231" t="str">
        <f t="shared" si="55"/>
        <v/>
      </c>
      <c r="AF69" s="231" t="str">
        <f t="shared" si="55"/>
        <v/>
      </c>
      <c r="AG69" s="231" t="str">
        <f t="shared" si="55"/>
        <v/>
      </c>
      <c r="AH69" s="231" t="str">
        <f t="shared" si="55"/>
        <v/>
      </c>
      <c r="AI69" s="231" t="str">
        <f t="shared" si="55"/>
        <v/>
      </c>
      <c r="AJ69" s="231" t="str">
        <f t="shared" si="55"/>
        <v/>
      </c>
      <c r="AK69" s="232">
        <f t="shared" si="35"/>
        <v>0</v>
      </c>
      <c r="AL69" s="233">
        <f t="shared" si="36"/>
        <v>0</v>
      </c>
      <c r="AM69" s="234" t="str">
        <f t="shared" si="37"/>
        <v/>
      </c>
      <c r="AN69" s="234" t="str">
        <f t="shared" si="38"/>
        <v/>
      </c>
      <c r="AO69" s="234" t="str">
        <f t="shared" si="39"/>
        <v/>
      </c>
      <c r="AP69" s="234" t="str">
        <f t="shared" si="40"/>
        <v/>
      </c>
      <c r="AQ69" s="234" t="str">
        <f t="shared" si="41"/>
        <v/>
      </c>
      <c r="AR69" s="234" t="str">
        <f t="shared" si="42"/>
        <v/>
      </c>
      <c r="AS69" s="234" t="str">
        <f t="shared" si="43"/>
        <v/>
      </c>
      <c r="AT69" s="234" t="str">
        <f t="shared" si="44"/>
        <v/>
      </c>
      <c r="AU69" s="234" t="str">
        <f t="shared" si="45"/>
        <v/>
      </c>
      <c r="AV69" s="234" t="str">
        <f t="shared" si="46"/>
        <v/>
      </c>
      <c r="AW69" s="234" t="str">
        <f t="shared" si="47"/>
        <v/>
      </c>
      <c r="AX69" s="234" t="str">
        <f t="shared" si="48"/>
        <v/>
      </c>
      <c r="AY69" s="234" t="str">
        <f t="shared" si="49"/>
        <v/>
      </c>
      <c r="AZ69" s="234">
        <f t="shared" si="50"/>
        <v>0</v>
      </c>
      <c r="BA69" s="234">
        <f t="shared" si="25"/>
        <v>0</v>
      </c>
      <c r="BB69" s="234">
        <f t="shared" si="26"/>
        <v>0</v>
      </c>
      <c r="BC69" s="235"/>
      <c r="BD69" s="235"/>
      <c r="BE69" s="235"/>
      <c r="BF69" s="235"/>
      <c r="BG69" s="235"/>
      <c r="BH69" s="235"/>
      <c r="BI69" s="235"/>
      <c r="BJ69" s="235"/>
      <c r="BK69" s="235"/>
      <c r="BL69" s="235"/>
      <c r="BM69" s="235"/>
      <c r="BN69" s="235"/>
      <c r="BO69" s="235"/>
      <c r="BP69" s="235"/>
      <c r="BQ69" s="235"/>
      <c r="BR69" s="235"/>
      <c r="BS69" s="235"/>
      <c r="BT69" s="235"/>
      <c r="BU69" s="235"/>
    </row>
    <row r="70" spans="1:73" s="234" customFormat="1" ht="23.15" customHeight="1">
      <c r="A70" s="228">
        <v>60</v>
      </c>
      <c r="B70" s="107"/>
      <c r="C70" s="108"/>
      <c r="D70" s="273" t="str">
        <f t="shared" si="27"/>
        <v/>
      </c>
      <c r="E70" s="129"/>
      <c r="F70" s="110"/>
      <c r="G70" s="111"/>
      <c r="H70" s="112"/>
      <c r="I70" s="113"/>
      <c r="J70" s="114"/>
      <c r="K70" s="115"/>
      <c r="L70" s="115"/>
      <c r="M70" s="115"/>
      <c r="N70" s="116"/>
      <c r="O70" s="118"/>
      <c r="P70" s="118"/>
      <c r="Q70" s="229" t="str">
        <f t="shared" si="28"/>
        <v/>
      </c>
      <c r="R70" s="230" t="str">
        <f t="shared" si="29"/>
        <v/>
      </c>
      <c r="S70" s="221" t="str">
        <f t="shared" si="30"/>
        <v/>
      </c>
      <c r="T70" s="221" t="str">
        <f t="shared" si="22"/>
        <v/>
      </c>
      <c r="U70" s="222" t="str">
        <f t="shared" si="31"/>
        <v/>
      </c>
      <c r="V70" s="222" t="str">
        <f t="shared" si="32"/>
        <v/>
      </c>
      <c r="W70" s="222" t="str">
        <f t="shared" si="33"/>
        <v/>
      </c>
      <c r="X70" s="222" t="str">
        <f t="shared" si="34"/>
        <v/>
      </c>
      <c r="Y70" s="117" t="str">
        <f t="shared" si="55"/>
        <v/>
      </c>
      <c r="Z70" s="231" t="str">
        <f t="shared" si="55"/>
        <v/>
      </c>
      <c r="AA70" s="231" t="str">
        <f t="shared" si="55"/>
        <v/>
      </c>
      <c r="AB70" s="231" t="str">
        <f t="shared" si="55"/>
        <v/>
      </c>
      <c r="AC70" s="231" t="str">
        <f t="shared" si="55"/>
        <v/>
      </c>
      <c r="AD70" s="231" t="str">
        <f t="shared" si="55"/>
        <v/>
      </c>
      <c r="AE70" s="231" t="str">
        <f t="shared" si="55"/>
        <v/>
      </c>
      <c r="AF70" s="231" t="str">
        <f t="shared" si="55"/>
        <v/>
      </c>
      <c r="AG70" s="231" t="str">
        <f t="shared" si="55"/>
        <v/>
      </c>
      <c r="AH70" s="231" t="str">
        <f t="shared" si="55"/>
        <v/>
      </c>
      <c r="AI70" s="231" t="str">
        <f t="shared" si="55"/>
        <v/>
      </c>
      <c r="AJ70" s="231" t="str">
        <f t="shared" si="55"/>
        <v/>
      </c>
      <c r="AK70" s="232">
        <f t="shared" si="35"/>
        <v>0</v>
      </c>
      <c r="AL70" s="233">
        <f t="shared" si="36"/>
        <v>0</v>
      </c>
      <c r="AM70" s="234" t="str">
        <f t="shared" si="37"/>
        <v/>
      </c>
      <c r="AN70" s="234" t="str">
        <f t="shared" si="38"/>
        <v/>
      </c>
      <c r="AO70" s="234" t="str">
        <f t="shared" si="39"/>
        <v/>
      </c>
      <c r="AP70" s="234" t="str">
        <f t="shared" si="40"/>
        <v/>
      </c>
      <c r="AQ70" s="234" t="str">
        <f t="shared" si="41"/>
        <v/>
      </c>
      <c r="AR70" s="234" t="str">
        <f t="shared" si="42"/>
        <v/>
      </c>
      <c r="AS70" s="234" t="str">
        <f t="shared" si="43"/>
        <v/>
      </c>
      <c r="AT70" s="234" t="str">
        <f t="shared" si="44"/>
        <v/>
      </c>
      <c r="AU70" s="234" t="str">
        <f t="shared" si="45"/>
        <v/>
      </c>
      <c r="AV70" s="234" t="str">
        <f t="shared" si="46"/>
        <v/>
      </c>
      <c r="AW70" s="234" t="str">
        <f t="shared" si="47"/>
        <v/>
      </c>
      <c r="AX70" s="234" t="str">
        <f t="shared" si="48"/>
        <v/>
      </c>
      <c r="AY70" s="234" t="str">
        <f t="shared" si="49"/>
        <v/>
      </c>
      <c r="AZ70" s="234">
        <f t="shared" si="50"/>
        <v>0</v>
      </c>
      <c r="BA70" s="234">
        <f t="shared" si="25"/>
        <v>0</v>
      </c>
      <c r="BB70" s="234">
        <f t="shared" si="26"/>
        <v>0</v>
      </c>
      <c r="BC70" s="235"/>
      <c r="BD70" s="235"/>
      <c r="BE70" s="235"/>
      <c r="BF70" s="235"/>
      <c r="BG70" s="235"/>
      <c r="BH70" s="235"/>
      <c r="BI70" s="235"/>
      <c r="BJ70" s="235"/>
      <c r="BK70" s="235"/>
      <c r="BL70" s="235"/>
      <c r="BM70" s="235"/>
      <c r="BN70" s="235"/>
      <c r="BO70" s="235"/>
      <c r="BP70" s="235"/>
      <c r="BQ70" s="235"/>
      <c r="BR70" s="235"/>
      <c r="BS70" s="235"/>
      <c r="BT70" s="235"/>
      <c r="BU70" s="235"/>
    </row>
    <row r="71" spans="1:73" s="234" customFormat="1" ht="23.15" customHeight="1">
      <c r="A71" s="228">
        <v>61</v>
      </c>
      <c r="B71" s="107"/>
      <c r="C71" s="108"/>
      <c r="D71" s="273" t="str">
        <f t="shared" si="27"/>
        <v/>
      </c>
      <c r="E71" s="129"/>
      <c r="F71" s="110"/>
      <c r="G71" s="111"/>
      <c r="H71" s="112"/>
      <c r="I71" s="113"/>
      <c r="J71" s="114"/>
      <c r="K71" s="115"/>
      <c r="L71" s="115"/>
      <c r="M71" s="115"/>
      <c r="N71" s="116"/>
      <c r="O71" s="118"/>
      <c r="P71" s="118"/>
      <c r="Q71" s="229" t="str">
        <f t="shared" si="28"/>
        <v/>
      </c>
      <c r="R71" s="230" t="str">
        <f t="shared" si="29"/>
        <v/>
      </c>
      <c r="S71" s="221" t="str">
        <f t="shared" si="30"/>
        <v/>
      </c>
      <c r="T71" s="221" t="str">
        <f t="shared" si="22"/>
        <v/>
      </c>
      <c r="U71" s="222" t="str">
        <f t="shared" si="31"/>
        <v/>
      </c>
      <c r="V71" s="222" t="str">
        <f t="shared" si="32"/>
        <v/>
      </c>
      <c r="W71" s="222" t="str">
        <f t="shared" si="33"/>
        <v/>
      </c>
      <c r="X71" s="222" t="str">
        <f t="shared" si="34"/>
        <v/>
      </c>
      <c r="Y71" s="117" t="str">
        <f t="shared" si="55"/>
        <v/>
      </c>
      <c r="Z71" s="231" t="str">
        <f t="shared" si="55"/>
        <v/>
      </c>
      <c r="AA71" s="231" t="str">
        <f t="shared" si="55"/>
        <v/>
      </c>
      <c r="AB71" s="231" t="str">
        <f t="shared" si="55"/>
        <v/>
      </c>
      <c r="AC71" s="231" t="str">
        <f t="shared" si="55"/>
        <v/>
      </c>
      <c r="AD71" s="231" t="str">
        <f t="shared" si="55"/>
        <v/>
      </c>
      <c r="AE71" s="231" t="str">
        <f t="shared" si="55"/>
        <v/>
      </c>
      <c r="AF71" s="231" t="str">
        <f t="shared" si="55"/>
        <v/>
      </c>
      <c r="AG71" s="231" t="str">
        <f t="shared" si="55"/>
        <v/>
      </c>
      <c r="AH71" s="231" t="str">
        <f t="shared" si="55"/>
        <v/>
      </c>
      <c r="AI71" s="231" t="str">
        <f t="shared" si="55"/>
        <v/>
      </c>
      <c r="AJ71" s="231" t="str">
        <f t="shared" si="55"/>
        <v/>
      </c>
      <c r="AK71" s="232">
        <f t="shared" si="35"/>
        <v>0</v>
      </c>
      <c r="AL71" s="233">
        <f t="shared" si="36"/>
        <v>0</v>
      </c>
      <c r="AM71" s="234" t="str">
        <f t="shared" si="37"/>
        <v/>
      </c>
      <c r="AN71" s="234" t="str">
        <f t="shared" si="38"/>
        <v/>
      </c>
      <c r="AO71" s="234" t="str">
        <f t="shared" si="39"/>
        <v/>
      </c>
      <c r="AP71" s="234" t="str">
        <f t="shared" si="40"/>
        <v/>
      </c>
      <c r="AQ71" s="234" t="str">
        <f t="shared" si="41"/>
        <v/>
      </c>
      <c r="AR71" s="234" t="str">
        <f t="shared" si="42"/>
        <v/>
      </c>
      <c r="AS71" s="234" t="str">
        <f t="shared" si="43"/>
        <v/>
      </c>
      <c r="AT71" s="234" t="str">
        <f t="shared" si="44"/>
        <v/>
      </c>
      <c r="AU71" s="234" t="str">
        <f t="shared" si="45"/>
        <v/>
      </c>
      <c r="AV71" s="234" t="str">
        <f t="shared" si="46"/>
        <v/>
      </c>
      <c r="AW71" s="234" t="str">
        <f t="shared" si="47"/>
        <v/>
      </c>
      <c r="AX71" s="234" t="str">
        <f t="shared" si="48"/>
        <v/>
      </c>
      <c r="AY71" s="234" t="str">
        <f t="shared" si="49"/>
        <v/>
      </c>
      <c r="AZ71" s="234">
        <f t="shared" si="50"/>
        <v>0</v>
      </c>
      <c r="BA71" s="234">
        <f t="shared" si="25"/>
        <v>0</v>
      </c>
      <c r="BB71" s="234">
        <f t="shared" si="26"/>
        <v>0</v>
      </c>
      <c r="BC71" s="235"/>
      <c r="BD71" s="235"/>
      <c r="BE71" s="235"/>
      <c r="BF71" s="235"/>
      <c r="BG71" s="235"/>
      <c r="BH71" s="235"/>
      <c r="BI71" s="235"/>
      <c r="BJ71" s="235"/>
      <c r="BK71" s="235"/>
      <c r="BL71" s="235"/>
      <c r="BM71" s="235"/>
      <c r="BN71" s="235"/>
      <c r="BO71" s="235"/>
      <c r="BP71" s="235"/>
      <c r="BQ71" s="235"/>
      <c r="BR71" s="235"/>
      <c r="BS71" s="235"/>
      <c r="BT71" s="235"/>
      <c r="BU71" s="235"/>
    </row>
    <row r="72" spans="1:73" s="234" customFormat="1" ht="23.15" customHeight="1">
      <c r="A72" s="228">
        <v>62</v>
      </c>
      <c r="B72" s="107"/>
      <c r="C72" s="108"/>
      <c r="D72" s="273" t="str">
        <f t="shared" si="27"/>
        <v/>
      </c>
      <c r="E72" s="129"/>
      <c r="F72" s="110"/>
      <c r="G72" s="111"/>
      <c r="H72" s="112"/>
      <c r="I72" s="113"/>
      <c r="J72" s="114"/>
      <c r="K72" s="115"/>
      <c r="L72" s="115"/>
      <c r="M72" s="115"/>
      <c r="N72" s="116"/>
      <c r="O72" s="118"/>
      <c r="P72" s="118"/>
      <c r="Q72" s="229" t="str">
        <f t="shared" si="28"/>
        <v/>
      </c>
      <c r="R72" s="230" t="str">
        <f t="shared" si="29"/>
        <v/>
      </c>
      <c r="S72" s="221" t="str">
        <f t="shared" si="30"/>
        <v/>
      </c>
      <c r="T72" s="221" t="str">
        <f t="shared" si="22"/>
        <v/>
      </c>
      <c r="U72" s="222" t="str">
        <f t="shared" si="31"/>
        <v/>
      </c>
      <c r="V72" s="222" t="str">
        <f t="shared" si="32"/>
        <v/>
      </c>
      <c r="W72" s="222" t="str">
        <f t="shared" si="33"/>
        <v/>
      </c>
      <c r="X72" s="222" t="str">
        <f t="shared" si="34"/>
        <v/>
      </c>
      <c r="Y72" s="117" t="str">
        <f t="shared" ref="Y72:AJ81" si="56">IF($X72="",IF($L72="","",IF(Y$9&gt;=$L72,IF($M72="",$W72,IF(Y$9&gt;$M72,"",$W72)),"")),IF(AND(Y$9&gt;=$L72,OR($M72&gt;=Y$9,$M72="")),$X72,""))</f>
        <v/>
      </c>
      <c r="Z72" s="231" t="str">
        <f t="shared" si="56"/>
        <v/>
      </c>
      <c r="AA72" s="231" t="str">
        <f t="shared" si="56"/>
        <v/>
      </c>
      <c r="AB72" s="231" t="str">
        <f t="shared" si="56"/>
        <v/>
      </c>
      <c r="AC72" s="231" t="str">
        <f t="shared" si="56"/>
        <v/>
      </c>
      <c r="AD72" s="231" t="str">
        <f t="shared" si="56"/>
        <v/>
      </c>
      <c r="AE72" s="231" t="str">
        <f t="shared" si="56"/>
        <v/>
      </c>
      <c r="AF72" s="231" t="str">
        <f t="shared" si="56"/>
        <v/>
      </c>
      <c r="AG72" s="231" t="str">
        <f t="shared" si="56"/>
        <v/>
      </c>
      <c r="AH72" s="231" t="str">
        <f t="shared" si="56"/>
        <v/>
      </c>
      <c r="AI72" s="231" t="str">
        <f t="shared" si="56"/>
        <v/>
      </c>
      <c r="AJ72" s="231" t="str">
        <f t="shared" si="56"/>
        <v/>
      </c>
      <c r="AK72" s="232">
        <f t="shared" si="35"/>
        <v>0</v>
      </c>
      <c r="AL72" s="233">
        <f t="shared" si="36"/>
        <v>0</v>
      </c>
      <c r="AM72" s="234" t="str">
        <f t="shared" si="37"/>
        <v/>
      </c>
      <c r="AN72" s="234" t="str">
        <f t="shared" si="38"/>
        <v/>
      </c>
      <c r="AO72" s="234" t="str">
        <f t="shared" si="39"/>
        <v/>
      </c>
      <c r="AP72" s="234" t="str">
        <f t="shared" si="40"/>
        <v/>
      </c>
      <c r="AQ72" s="234" t="str">
        <f t="shared" si="41"/>
        <v/>
      </c>
      <c r="AR72" s="234" t="str">
        <f t="shared" si="42"/>
        <v/>
      </c>
      <c r="AS72" s="234" t="str">
        <f t="shared" si="43"/>
        <v/>
      </c>
      <c r="AT72" s="234" t="str">
        <f t="shared" si="44"/>
        <v/>
      </c>
      <c r="AU72" s="234" t="str">
        <f t="shared" si="45"/>
        <v/>
      </c>
      <c r="AV72" s="234" t="str">
        <f t="shared" si="46"/>
        <v/>
      </c>
      <c r="AW72" s="234" t="str">
        <f t="shared" si="47"/>
        <v/>
      </c>
      <c r="AX72" s="234" t="str">
        <f t="shared" si="48"/>
        <v/>
      </c>
      <c r="AY72" s="234" t="str">
        <f t="shared" si="49"/>
        <v/>
      </c>
      <c r="AZ72" s="234">
        <f t="shared" si="50"/>
        <v>0</v>
      </c>
      <c r="BA72" s="234">
        <f t="shared" si="25"/>
        <v>0</v>
      </c>
      <c r="BB72" s="234">
        <f t="shared" si="26"/>
        <v>0</v>
      </c>
      <c r="BC72" s="235"/>
      <c r="BD72" s="235"/>
      <c r="BE72" s="235"/>
      <c r="BF72" s="235"/>
      <c r="BG72" s="235"/>
      <c r="BH72" s="235"/>
      <c r="BI72" s="235"/>
      <c r="BJ72" s="235"/>
      <c r="BK72" s="235"/>
      <c r="BL72" s="235"/>
      <c r="BM72" s="235"/>
      <c r="BN72" s="235"/>
      <c r="BO72" s="235"/>
      <c r="BP72" s="235"/>
      <c r="BQ72" s="235"/>
      <c r="BR72" s="235"/>
      <c r="BS72" s="235"/>
      <c r="BT72" s="235"/>
      <c r="BU72" s="235"/>
    </row>
    <row r="73" spans="1:73" s="234" customFormat="1" ht="23.15" customHeight="1">
      <c r="A73" s="228">
        <v>63</v>
      </c>
      <c r="B73" s="107"/>
      <c r="C73" s="108"/>
      <c r="D73" s="273" t="str">
        <f t="shared" si="27"/>
        <v/>
      </c>
      <c r="E73" s="129"/>
      <c r="F73" s="110"/>
      <c r="G73" s="111"/>
      <c r="H73" s="112"/>
      <c r="I73" s="113"/>
      <c r="J73" s="114"/>
      <c r="K73" s="115"/>
      <c r="L73" s="115"/>
      <c r="M73" s="115"/>
      <c r="N73" s="116"/>
      <c r="O73" s="118"/>
      <c r="P73" s="118"/>
      <c r="Q73" s="229" t="str">
        <f t="shared" si="28"/>
        <v/>
      </c>
      <c r="R73" s="230" t="str">
        <f t="shared" si="29"/>
        <v/>
      </c>
      <c r="S73" s="221" t="str">
        <f t="shared" si="30"/>
        <v/>
      </c>
      <c r="T73" s="221" t="str">
        <f t="shared" si="22"/>
        <v/>
      </c>
      <c r="U73" s="222" t="str">
        <f t="shared" si="31"/>
        <v/>
      </c>
      <c r="V73" s="222" t="str">
        <f t="shared" si="32"/>
        <v/>
      </c>
      <c r="W73" s="222" t="str">
        <f t="shared" si="33"/>
        <v/>
      </c>
      <c r="X73" s="222" t="str">
        <f t="shared" si="34"/>
        <v/>
      </c>
      <c r="Y73" s="117" t="str">
        <f t="shared" si="56"/>
        <v/>
      </c>
      <c r="Z73" s="231" t="str">
        <f t="shared" si="56"/>
        <v/>
      </c>
      <c r="AA73" s="231" t="str">
        <f t="shared" si="56"/>
        <v/>
      </c>
      <c r="AB73" s="231" t="str">
        <f t="shared" si="56"/>
        <v/>
      </c>
      <c r="AC73" s="231" t="str">
        <f t="shared" si="56"/>
        <v/>
      </c>
      <c r="AD73" s="231" t="str">
        <f t="shared" si="56"/>
        <v/>
      </c>
      <c r="AE73" s="231" t="str">
        <f t="shared" si="56"/>
        <v/>
      </c>
      <c r="AF73" s="231" t="str">
        <f t="shared" si="56"/>
        <v/>
      </c>
      <c r="AG73" s="231" t="str">
        <f t="shared" si="56"/>
        <v/>
      </c>
      <c r="AH73" s="231" t="str">
        <f t="shared" si="56"/>
        <v/>
      </c>
      <c r="AI73" s="231" t="str">
        <f t="shared" si="56"/>
        <v/>
      </c>
      <c r="AJ73" s="231" t="str">
        <f t="shared" si="56"/>
        <v/>
      </c>
      <c r="AK73" s="232">
        <f t="shared" si="35"/>
        <v>0</v>
      </c>
      <c r="AL73" s="233">
        <f t="shared" si="36"/>
        <v>0</v>
      </c>
      <c r="AM73" s="234" t="str">
        <f t="shared" si="37"/>
        <v/>
      </c>
      <c r="AN73" s="234" t="str">
        <f t="shared" si="38"/>
        <v/>
      </c>
      <c r="AO73" s="234" t="str">
        <f t="shared" si="39"/>
        <v/>
      </c>
      <c r="AP73" s="234" t="str">
        <f t="shared" si="40"/>
        <v/>
      </c>
      <c r="AQ73" s="234" t="str">
        <f t="shared" si="41"/>
        <v/>
      </c>
      <c r="AR73" s="234" t="str">
        <f t="shared" si="42"/>
        <v/>
      </c>
      <c r="AS73" s="234" t="str">
        <f t="shared" si="43"/>
        <v/>
      </c>
      <c r="AT73" s="234" t="str">
        <f t="shared" si="44"/>
        <v/>
      </c>
      <c r="AU73" s="234" t="str">
        <f t="shared" si="45"/>
        <v/>
      </c>
      <c r="AV73" s="234" t="str">
        <f t="shared" si="46"/>
        <v/>
      </c>
      <c r="AW73" s="234" t="str">
        <f t="shared" si="47"/>
        <v/>
      </c>
      <c r="AX73" s="234" t="str">
        <f t="shared" si="48"/>
        <v/>
      </c>
      <c r="AY73" s="234" t="str">
        <f t="shared" si="49"/>
        <v/>
      </c>
      <c r="AZ73" s="234">
        <f t="shared" si="50"/>
        <v>0</v>
      </c>
      <c r="BA73" s="234">
        <f t="shared" si="25"/>
        <v>0</v>
      </c>
      <c r="BB73" s="234">
        <f t="shared" si="26"/>
        <v>0</v>
      </c>
      <c r="BC73" s="235"/>
      <c r="BD73" s="235"/>
      <c r="BE73" s="235"/>
      <c r="BF73" s="235"/>
      <c r="BG73" s="235"/>
      <c r="BH73" s="235"/>
      <c r="BI73" s="235"/>
      <c r="BJ73" s="235"/>
      <c r="BK73" s="235"/>
      <c r="BL73" s="235"/>
      <c r="BM73" s="235"/>
      <c r="BN73" s="235"/>
      <c r="BO73" s="235"/>
      <c r="BP73" s="235"/>
      <c r="BQ73" s="235"/>
      <c r="BR73" s="235"/>
      <c r="BS73" s="235"/>
      <c r="BT73" s="235"/>
      <c r="BU73" s="235"/>
    </row>
    <row r="74" spans="1:73" s="234" customFormat="1" ht="23.15" customHeight="1">
      <c r="A74" s="228">
        <v>64</v>
      </c>
      <c r="B74" s="107"/>
      <c r="C74" s="108"/>
      <c r="D74" s="273" t="str">
        <f t="shared" si="27"/>
        <v/>
      </c>
      <c r="E74" s="129"/>
      <c r="F74" s="110"/>
      <c r="G74" s="111"/>
      <c r="H74" s="112"/>
      <c r="I74" s="113"/>
      <c r="J74" s="114"/>
      <c r="K74" s="115"/>
      <c r="L74" s="115"/>
      <c r="M74" s="115"/>
      <c r="N74" s="116"/>
      <c r="O74" s="118"/>
      <c r="P74" s="118"/>
      <c r="Q74" s="229" t="str">
        <f t="shared" si="28"/>
        <v/>
      </c>
      <c r="R74" s="230" t="str">
        <f t="shared" si="29"/>
        <v/>
      </c>
      <c r="S74" s="221" t="str">
        <f t="shared" si="30"/>
        <v/>
      </c>
      <c r="T74" s="221" t="str">
        <f t="shared" si="22"/>
        <v/>
      </c>
      <c r="U74" s="222" t="str">
        <f t="shared" si="31"/>
        <v/>
      </c>
      <c r="V74" s="222" t="str">
        <f t="shared" si="32"/>
        <v/>
      </c>
      <c r="W74" s="222" t="str">
        <f t="shared" si="33"/>
        <v/>
      </c>
      <c r="X74" s="222" t="str">
        <f t="shared" si="34"/>
        <v/>
      </c>
      <c r="Y74" s="117" t="str">
        <f t="shared" si="56"/>
        <v/>
      </c>
      <c r="Z74" s="231" t="str">
        <f t="shared" si="56"/>
        <v/>
      </c>
      <c r="AA74" s="231" t="str">
        <f t="shared" si="56"/>
        <v/>
      </c>
      <c r="AB74" s="231" t="str">
        <f t="shared" si="56"/>
        <v/>
      </c>
      <c r="AC74" s="231" t="str">
        <f t="shared" si="56"/>
        <v/>
      </c>
      <c r="AD74" s="231" t="str">
        <f t="shared" si="56"/>
        <v/>
      </c>
      <c r="AE74" s="231" t="str">
        <f t="shared" si="56"/>
        <v/>
      </c>
      <c r="AF74" s="231" t="str">
        <f t="shared" si="56"/>
        <v/>
      </c>
      <c r="AG74" s="231" t="str">
        <f t="shared" si="56"/>
        <v/>
      </c>
      <c r="AH74" s="231" t="str">
        <f t="shared" si="56"/>
        <v/>
      </c>
      <c r="AI74" s="231" t="str">
        <f t="shared" si="56"/>
        <v/>
      </c>
      <c r="AJ74" s="231" t="str">
        <f t="shared" si="56"/>
        <v/>
      </c>
      <c r="AK74" s="232">
        <f t="shared" si="35"/>
        <v>0</v>
      </c>
      <c r="AL74" s="233">
        <f t="shared" si="36"/>
        <v>0</v>
      </c>
      <c r="AM74" s="234" t="str">
        <f t="shared" si="37"/>
        <v/>
      </c>
      <c r="AN74" s="234" t="str">
        <f t="shared" si="38"/>
        <v/>
      </c>
      <c r="AO74" s="234" t="str">
        <f t="shared" si="39"/>
        <v/>
      </c>
      <c r="AP74" s="234" t="str">
        <f t="shared" si="40"/>
        <v/>
      </c>
      <c r="AQ74" s="234" t="str">
        <f t="shared" si="41"/>
        <v/>
      </c>
      <c r="AR74" s="234" t="str">
        <f t="shared" si="42"/>
        <v/>
      </c>
      <c r="AS74" s="234" t="str">
        <f t="shared" si="43"/>
        <v/>
      </c>
      <c r="AT74" s="234" t="str">
        <f t="shared" si="44"/>
        <v/>
      </c>
      <c r="AU74" s="234" t="str">
        <f t="shared" si="45"/>
        <v/>
      </c>
      <c r="AV74" s="234" t="str">
        <f t="shared" si="46"/>
        <v/>
      </c>
      <c r="AW74" s="234" t="str">
        <f t="shared" si="47"/>
        <v/>
      </c>
      <c r="AX74" s="234" t="str">
        <f t="shared" si="48"/>
        <v/>
      </c>
      <c r="AY74" s="234" t="str">
        <f t="shared" si="49"/>
        <v/>
      </c>
      <c r="AZ74" s="234">
        <f t="shared" si="50"/>
        <v>0</v>
      </c>
      <c r="BA74" s="234">
        <f t="shared" si="25"/>
        <v>0</v>
      </c>
      <c r="BB74" s="234">
        <f t="shared" si="26"/>
        <v>0</v>
      </c>
      <c r="BC74" s="235"/>
      <c r="BD74" s="235"/>
      <c r="BE74" s="235"/>
      <c r="BF74" s="235"/>
      <c r="BG74" s="235"/>
      <c r="BH74" s="235"/>
      <c r="BI74" s="235"/>
      <c r="BJ74" s="235"/>
      <c r="BK74" s="235"/>
      <c r="BL74" s="235"/>
      <c r="BM74" s="235"/>
      <c r="BN74" s="235"/>
      <c r="BO74" s="235"/>
      <c r="BP74" s="235"/>
      <c r="BQ74" s="235"/>
      <c r="BR74" s="235"/>
      <c r="BS74" s="235"/>
      <c r="BT74" s="235"/>
      <c r="BU74" s="235"/>
    </row>
    <row r="75" spans="1:73" s="234" customFormat="1" ht="23.15" customHeight="1">
      <c r="A75" s="228">
        <v>65</v>
      </c>
      <c r="B75" s="107"/>
      <c r="C75" s="108"/>
      <c r="D75" s="273" t="str">
        <f t="shared" si="27"/>
        <v/>
      </c>
      <c r="E75" s="129"/>
      <c r="F75" s="110"/>
      <c r="G75" s="111"/>
      <c r="H75" s="112"/>
      <c r="I75" s="113"/>
      <c r="J75" s="114"/>
      <c r="K75" s="115"/>
      <c r="L75" s="115"/>
      <c r="M75" s="115"/>
      <c r="N75" s="116"/>
      <c r="O75" s="118"/>
      <c r="P75" s="118"/>
      <c r="Q75" s="229" t="str">
        <f t="shared" si="28"/>
        <v/>
      </c>
      <c r="R75" s="230" t="str">
        <f t="shared" si="29"/>
        <v/>
      </c>
      <c r="S75" s="221" t="str">
        <f t="shared" si="30"/>
        <v/>
      </c>
      <c r="T75" s="221" t="str">
        <f t="shared" si="22"/>
        <v/>
      </c>
      <c r="U75" s="222" t="str">
        <f t="shared" si="31"/>
        <v/>
      </c>
      <c r="V75" s="222" t="str">
        <f t="shared" si="32"/>
        <v/>
      </c>
      <c r="W75" s="222" t="str">
        <f t="shared" si="33"/>
        <v/>
      </c>
      <c r="X75" s="222" t="str">
        <f t="shared" si="34"/>
        <v/>
      </c>
      <c r="Y75" s="117" t="str">
        <f t="shared" si="56"/>
        <v/>
      </c>
      <c r="Z75" s="231" t="str">
        <f t="shared" si="56"/>
        <v/>
      </c>
      <c r="AA75" s="231" t="str">
        <f t="shared" si="56"/>
        <v/>
      </c>
      <c r="AB75" s="231" t="str">
        <f t="shared" si="56"/>
        <v/>
      </c>
      <c r="AC75" s="231" t="str">
        <f t="shared" si="56"/>
        <v/>
      </c>
      <c r="AD75" s="231" t="str">
        <f t="shared" si="56"/>
        <v/>
      </c>
      <c r="AE75" s="231" t="str">
        <f t="shared" si="56"/>
        <v/>
      </c>
      <c r="AF75" s="231" t="str">
        <f t="shared" si="56"/>
        <v/>
      </c>
      <c r="AG75" s="231" t="str">
        <f t="shared" si="56"/>
        <v/>
      </c>
      <c r="AH75" s="231" t="str">
        <f t="shared" si="56"/>
        <v/>
      </c>
      <c r="AI75" s="231" t="str">
        <f t="shared" si="56"/>
        <v/>
      </c>
      <c r="AJ75" s="231" t="str">
        <f t="shared" si="56"/>
        <v/>
      </c>
      <c r="AK75" s="232">
        <f t="shared" si="35"/>
        <v>0</v>
      </c>
      <c r="AL75" s="233">
        <f t="shared" si="36"/>
        <v>0</v>
      </c>
      <c r="AM75" s="234" t="str">
        <f t="shared" si="37"/>
        <v/>
      </c>
      <c r="AN75" s="234" t="str">
        <f t="shared" si="38"/>
        <v/>
      </c>
      <c r="AO75" s="234" t="str">
        <f t="shared" si="39"/>
        <v/>
      </c>
      <c r="AP75" s="234" t="str">
        <f t="shared" si="40"/>
        <v/>
      </c>
      <c r="AQ75" s="234" t="str">
        <f t="shared" si="41"/>
        <v/>
      </c>
      <c r="AR75" s="234" t="str">
        <f t="shared" si="42"/>
        <v/>
      </c>
      <c r="AS75" s="234" t="str">
        <f t="shared" si="43"/>
        <v/>
      </c>
      <c r="AT75" s="234" t="str">
        <f t="shared" si="44"/>
        <v/>
      </c>
      <c r="AU75" s="234" t="str">
        <f t="shared" si="45"/>
        <v/>
      </c>
      <c r="AV75" s="234" t="str">
        <f t="shared" si="46"/>
        <v/>
      </c>
      <c r="AW75" s="234" t="str">
        <f t="shared" si="47"/>
        <v/>
      </c>
      <c r="AX75" s="234" t="str">
        <f t="shared" si="48"/>
        <v/>
      </c>
      <c r="AY75" s="234" t="str">
        <f t="shared" si="49"/>
        <v/>
      </c>
      <c r="AZ75" s="234">
        <f t="shared" si="50"/>
        <v>0</v>
      </c>
      <c r="BA75" s="234">
        <f t="shared" si="25"/>
        <v>0</v>
      </c>
      <c r="BB75" s="234">
        <f t="shared" si="26"/>
        <v>0</v>
      </c>
      <c r="BC75" s="235"/>
      <c r="BD75" s="235"/>
      <c r="BE75" s="235"/>
      <c r="BF75" s="235"/>
      <c r="BG75" s="235"/>
      <c r="BH75" s="235"/>
      <c r="BI75" s="235"/>
      <c r="BJ75" s="235"/>
      <c r="BK75" s="235"/>
      <c r="BL75" s="235"/>
      <c r="BM75" s="235"/>
      <c r="BN75" s="235"/>
      <c r="BO75" s="235"/>
      <c r="BP75" s="235"/>
      <c r="BQ75" s="235"/>
      <c r="BR75" s="235"/>
      <c r="BS75" s="235"/>
      <c r="BT75" s="235"/>
      <c r="BU75" s="235"/>
    </row>
    <row r="76" spans="1:73" s="234" customFormat="1" ht="23.15" customHeight="1">
      <c r="A76" s="228">
        <v>66</v>
      </c>
      <c r="B76" s="107"/>
      <c r="C76" s="108"/>
      <c r="D76" s="273" t="str">
        <f t="shared" si="27"/>
        <v/>
      </c>
      <c r="E76" s="129"/>
      <c r="F76" s="110"/>
      <c r="G76" s="111"/>
      <c r="H76" s="112"/>
      <c r="I76" s="113"/>
      <c r="J76" s="114"/>
      <c r="K76" s="115"/>
      <c r="L76" s="115"/>
      <c r="M76" s="115"/>
      <c r="N76" s="116"/>
      <c r="O76" s="118"/>
      <c r="P76" s="118"/>
      <c r="Q76" s="229" t="str">
        <f t="shared" si="28"/>
        <v/>
      </c>
      <c r="R76" s="230" t="str">
        <f t="shared" si="29"/>
        <v/>
      </c>
      <c r="S76" s="221" t="str">
        <f t="shared" si="30"/>
        <v/>
      </c>
      <c r="T76" s="221" t="str">
        <f t="shared" ref="T76:T100" si="57">IF(B76="","",
 IF(AND(
  ISNUMBER(L76),L76&gt;DATE(1900,1,1),L76&lt;DATE(2100,12,31),
  OR(M76="",AND(ISNUMBER(M76),M76&gt;DATE(1900,1,1),M76&lt;DATE(2100,12,31)))
 ),"OK","NG"))</f>
        <v/>
      </c>
      <c r="U76" s="222" t="str">
        <f t="shared" si="31"/>
        <v/>
      </c>
      <c r="V76" s="222" t="str">
        <f t="shared" si="32"/>
        <v/>
      </c>
      <c r="W76" s="222" t="str">
        <f t="shared" si="33"/>
        <v/>
      </c>
      <c r="X76" s="222" t="str">
        <f t="shared" si="34"/>
        <v/>
      </c>
      <c r="Y76" s="117" t="str">
        <f t="shared" si="56"/>
        <v/>
      </c>
      <c r="Z76" s="231" t="str">
        <f t="shared" si="56"/>
        <v/>
      </c>
      <c r="AA76" s="231" t="str">
        <f t="shared" si="56"/>
        <v/>
      </c>
      <c r="AB76" s="231" t="str">
        <f t="shared" si="56"/>
        <v/>
      </c>
      <c r="AC76" s="231" t="str">
        <f t="shared" si="56"/>
        <v/>
      </c>
      <c r="AD76" s="231" t="str">
        <f t="shared" si="56"/>
        <v/>
      </c>
      <c r="AE76" s="231" t="str">
        <f t="shared" si="56"/>
        <v/>
      </c>
      <c r="AF76" s="231" t="str">
        <f t="shared" si="56"/>
        <v/>
      </c>
      <c r="AG76" s="231" t="str">
        <f t="shared" si="56"/>
        <v/>
      </c>
      <c r="AH76" s="231" t="str">
        <f t="shared" si="56"/>
        <v/>
      </c>
      <c r="AI76" s="231" t="str">
        <f t="shared" si="56"/>
        <v/>
      </c>
      <c r="AJ76" s="231" t="str">
        <f t="shared" si="56"/>
        <v/>
      </c>
      <c r="AK76" s="232">
        <f t="shared" si="35"/>
        <v>0</v>
      </c>
      <c r="AL76" s="233">
        <f t="shared" si="36"/>
        <v>0</v>
      </c>
      <c r="AM76" s="234" t="str">
        <f t="shared" si="37"/>
        <v/>
      </c>
      <c r="AN76" s="234" t="str">
        <f t="shared" si="38"/>
        <v/>
      </c>
      <c r="AO76" s="234" t="str">
        <f t="shared" si="39"/>
        <v/>
      </c>
      <c r="AP76" s="234" t="str">
        <f t="shared" si="40"/>
        <v/>
      </c>
      <c r="AQ76" s="234" t="str">
        <f t="shared" si="41"/>
        <v/>
      </c>
      <c r="AR76" s="234" t="str">
        <f t="shared" si="42"/>
        <v/>
      </c>
      <c r="AS76" s="234" t="str">
        <f t="shared" si="43"/>
        <v/>
      </c>
      <c r="AT76" s="234" t="str">
        <f t="shared" si="44"/>
        <v/>
      </c>
      <c r="AU76" s="234" t="str">
        <f t="shared" si="45"/>
        <v/>
      </c>
      <c r="AV76" s="234" t="str">
        <f t="shared" si="46"/>
        <v/>
      </c>
      <c r="AW76" s="234" t="str">
        <f t="shared" si="47"/>
        <v/>
      </c>
      <c r="AX76" s="234" t="str">
        <f t="shared" si="48"/>
        <v/>
      </c>
      <c r="AY76" s="234" t="str">
        <f t="shared" si="49"/>
        <v/>
      </c>
      <c r="AZ76" s="234">
        <f t="shared" si="50"/>
        <v>0</v>
      </c>
      <c r="BA76" s="234">
        <f t="shared" ref="BA76:BA100" si="58">COUNTIF($Y76:$AJ76,"1")+COUNTIF($Y76:$AJ76,"2")</f>
        <v>0</v>
      </c>
      <c r="BB76" s="234">
        <f t="shared" ref="BB76:BB100" si="59">COUNTIF($Y76:$AJ76,"3")+COUNTIF($Y76:$AJ76,"4")</f>
        <v>0</v>
      </c>
      <c r="BC76" s="235"/>
      <c r="BD76" s="235"/>
      <c r="BE76" s="235"/>
      <c r="BF76" s="235"/>
      <c r="BG76" s="235"/>
      <c r="BH76" s="235"/>
      <c r="BI76" s="235"/>
      <c r="BJ76" s="235"/>
      <c r="BK76" s="235"/>
      <c r="BL76" s="235"/>
      <c r="BM76" s="235"/>
      <c r="BN76" s="235"/>
      <c r="BO76" s="235"/>
      <c r="BP76" s="235"/>
      <c r="BQ76" s="235"/>
      <c r="BR76" s="235"/>
      <c r="BS76" s="235"/>
      <c r="BT76" s="235"/>
      <c r="BU76" s="235"/>
    </row>
    <row r="77" spans="1:73" s="234" customFormat="1" ht="23.15" customHeight="1">
      <c r="A77" s="228">
        <v>67</v>
      </c>
      <c r="B77" s="107"/>
      <c r="C77" s="108"/>
      <c r="D77" s="273" t="str">
        <f t="shared" ref="D77:D100" si="60">IF(E77="○","常",IF(B77="","","非"))</f>
        <v/>
      </c>
      <c r="E77" s="129"/>
      <c r="F77" s="110"/>
      <c r="G77" s="111"/>
      <c r="H77" s="112"/>
      <c r="I77" s="113"/>
      <c r="J77" s="114"/>
      <c r="K77" s="115"/>
      <c r="L77" s="115"/>
      <c r="M77" s="115"/>
      <c r="N77" s="116"/>
      <c r="O77" s="118"/>
      <c r="P77" s="118"/>
      <c r="Q77" s="229" t="str">
        <f t="shared" ref="Q77:Q100" si="61">IF(Y77="","","○")</f>
        <v/>
      </c>
      <c r="R77" s="230" t="str">
        <f t="shared" ref="R77:R100" si="62">IF(B77="","",
   IF(Q77="",
      IF(OR(
            C77="",E77="",F77="",I77="",L77="",
            AND(B77="要件緩和対象",K77=""),
            AND(ISNUMBER(SEARCH("みなし保育士",B77)),J77="")
         ),
         "NG","OK"
      ),
      IF(OR(
            C77="",E77="",F77="",I77="",L77="",P77="",
            AND(B77="要件緩和対象",K77=""),
            AND(ISNUMBER(SEARCH("みなし保育士",B77)),J77="")
         ),
         "NG","OK"
      )
   )
)</f>
        <v/>
      </c>
      <c r="S77" s="221" t="str">
        <f t="shared" ref="S77:S100" si="63">IF(B77="","",
IF(B77="保育士",
    IF(AND(C77="正",E77="○",I77="有"),"OK","NG"),
IF(B77="準保育士",
    IF(AND(C77="パート",E77="○",I77="有"),"OK","NG"),
IF(B77="短時間保育士",
    IF(AND(C77="パート",I77="有",OR(E77="○",E77="×")),"OK","NG"),
IF(OR(B77="要件緩和対象",ISNUMBER(SEARCH("みなし保育士",B77))),
    IF(I77="無","OK","NG"),
"OK")))))</f>
        <v/>
      </c>
      <c r="T77" s="221" t="str">
        <f t="shared" si="57"/>
        <v/>
      </c>
      <c r="U77" s="222" t="str">
        <f t="shared" ref="U77:U100" si="64">IF(I77="有",IF(OR(B77="園長",B77="施設長",B77="管理者",B77="主任保育士",B77="保育士",B77="家庭的保育者"),1,IF(OR(B77="準保育士",B77="短時間保育士"),2,0)),IF(I77="無",IF(OR(B77="要件緩和対象",B77="保健師（みなし保育士）",B77="看護師（みなし保育士）",B77="准看護師（みなし保育士）"),3,""),""))</f>
        <v/>
      </c>
      <c r="V77" s="222" t="str">
        <f t="shared" ref="V77:V100" si="65">IF(AND(C77="正",D77="常"),1,IF(AND(C77="パート",D77="常"),2,""))</f>
        <v/>
      </c>
      <c r="W77" s="222" t="str">
        <f t="shared" ref="W77:W100" si="66">IF(AND(U77=1,V77=1),1,IF(AND(U77=2,V77=2),2,IF(AND(U77=3,V77=1),3,IF(AND(U77=3,V77=2),3,IF(AND(B77="主任保育士",V77=2),2,"")))))</f>
        <v/>
      </c>
      <c r="X77" s="222" t="str">
        <f t="shared" ref="X77:X100" si="67">IF(AND(V77=2,O77="派遣",OR(B77="準保育士",B77="短時間保育士",B77="要件緩和対象",B77="保健師（みなし保育士）",B77="看護師（みなし保育士）",B77="准看護師（みなし保育士）")),4,IF(V77=1,"",""))</f>
        <v/>
      </c>
      <c r="Y77" s="117" t="str">
        <f t="shared" si="56"/>
        <v/>
      </c>
      <c r="Z77" s="231" t="str">
        <f t="shared" si="56"/>
        <v/>
      </c>
      <c r="AA77" s="231" t="str">
        <f t="shared" si="56"/>
        <v/>
      </c>
      <c r="AB77" s="231" t="str">
        <f t="shared" si="56"/>
        <v/>
      </c>
      <c r="AC77" s="231" t="str">
        <f t="shared" si="56"/>
        <v/>
      </c>
      <c r="AD77" s="231" t="str">
        <f t="shared" si="56"/>
        <v/>
      </c>
      <c r="AE77" s="231" t="str">
        <f t="shared" si="56"/>
        <v/>
      </c>
      <c r="AF77" s="231" t="str">
        <f t="shared" si="56"/>
        <v/>
      </c>
      <c r="AG77" s="231" t="str">
        <f t="shared" si="56"/>
        <v/>
      </c>
      <c r="AH77" s="231" t="str">
        <f t="shared" si="56"/>
        <v/>
      </c>
      <c r="AI77" s="231" t="str">
        <f t="shared" si="56"/>
        <v/>
      </c>
      <c r="AJ77" s="231" t="str">
        <f t="shared" si="56"/>
        <v/>
      </c>
      <c r="AK77" s="232">
        <f t="shared" ref="AK77:AK100" si="68">COUNT(Y77:AJ77)</f>
        <v>0</v>
      </c>
      <c r="AL77" s="233">
        <f t="shared" ref="AL77:AL100" si="69">IF(AND(I77="有",O77=""),COUNT(Y77:AJ77),0)</f>
        <v>0</v>
      </c>
      <c r="AM77" s="234" t="str">
        <f t="shared" ref="AM77:AM100" si="70">IF(Q77="","",F77)</f>
        <v/>
      </c>
      <c r="AN77" s="234" t="str">
        <f t="shared" ref="AN77:AN100" si="71">IF(Y77="","","○")</f>
        <v/>
      </c>
      <c r="AO77" s="234" t="str">
        <f t="shared" ref="AO77:AO100" si="72">IF(Z77="","","○")</f>
        <v/>
      </c>
      <c r="AP77" s="234" t="str">
        <f t="shared" ref="AP77:AP100" si="73">IF(AA77="","","○")</f>
        <v/>
      </c>
      <c r="AQ77" s="234" t="str">
        <f t="shared" ref="AQ77:AQ100" si="74">IF(AB77="","","○")</f>
        <v/>
      </c>
      <c r="AR77" s="234" t="str">
        <f t="shared" ref="AR77:AR100" si="75">IF(AC77="","","○")</f>
        <v/>
      </c>
      <c r="AS77" s="234" t="str">
        <f t="shared" ref="AS77:AS100" si="76">IF(AD77="","","○")</f>
        <v/>
      </c>
      <c r="AT77" s="234" t="str">
        <f t="shared" ref="AT77:AT100" si="77">IF(AE77="","","○")</f>
        <v/>
      </c>
      <c r="AU77" s="234" t="str">
        <f t="shared" ref="AU77:AU100" si="78">IF(AF77="","","○")</f>
        <v/>
      </c>
      <c r="AV77" s="234" t="str">
        <f t="shared" ref="AV77:AV100" si="79">IF(AG77="","","○")</f>
        <v/>
      </c>
      <c r="AW77" s="234" t="str">
        <f t="shared" ref="AW77:AW100" si="80">IF(AH77="","","○")</f>
        <v/>
      </c>
      <c r="AX77" s="234" t="str">
        <f t="shared" ref="AX77:AX100" si="81">IF(AI77="","","○")</f>
        <v/>
      </c>
      <c r="AY77" s="234" t="str">
        <f t="shared" ref="AY77:AY100" si="82">IF(AJ77="","","○")</f>
        <v/>
      </c>
      <c r="AZ77" s="234">
        <f t="shared" ref="AZ77:AZ100" si="83">COUNTIF(AN77:AY77,"○")</f>
        <v>0</v>
      </c>
      <c r="BA77" s="234">
        <f t="shared" si="58"/>
        <v>0</v>
      </c>
      <c r="BB77" s="234">
        <f t="shared" si="59"/>
        <v>0</v>
      </c>
      <c r="BC77" s="235"/>
      <c r="BD77" s="235"/>
      <c r="BE77" s="235"/>
      <c r="BF77" s="235"/>
      <c r="BG77" s="235"/>
      <c r="BH77" s="235"/>
      <c r="BI77" s="235"/>
      <c r="BJ77" s="235"/>
      <c r="BK77" s="235"/>
      <c r="BL77" s="235"/>
      <c r="BM77" s="235"/>
      <c r="BN77" s="235"/>
      <c r="BO77" s="235"/>
      <c r="BP77" s="235"/>
      <c r="BQ77" s="235"/>
      <c r="BR77" s="235"/>
      <c r="BS77" s="235"/>
      <c r="BT77" s="235"/>
      <c r="BU77" s="235"/>
    </row>
    <row r="78" spans="1:73" s="234" customFormat="1" ht="23.15" customHeight="1">
      <c r="A78" s="228">
        <v>68</v>
      </c>
      <c r="B78" s="107"/>
      <c r="C78" s="108"/>
      <c r="D78" s="273" t="str">
        <f t="shared" si="60"/>
        <v/>
      </c>
      <c r="E78" s="129"/>
      <c r="F78" s="110"/>
      <c r="G78" s="111"/>
      <c r="H78" s="112"/>
      <c r="I78" s="113"/>
      <c r="J78" s="114"/>
      <c r="K78" s="115"/>
      <c r="L78" s="115"/>
      <c r="M78" s="115"/>
      <c r="N78" s="116"/>
      <c r="O78" s="118"/>
      <c r="P78" s="118"/>
      <c r="Q78" s="229" t="str">
        <f t="shared" si="61"/>
        <v/>
      </c>
      <c r="R78" s="230" t="str">
        <f t="shared" si="62"/>
        <v/>
      </c>
      <c r="S78" s="221" t="str">
        <f t="shared" si="63"/>
        <v/>
      </c>
      <c r="T78" s="221" t="str">
        <f t="shared" si="57"/>
        <v/>
      </c>
      <c r="U78" s="222" t="str">
        <f t="shared" si="64"/>
        <v/>
      </c>
      <c r="V78" s="222" t="str">
        <f t="shared" si="65"/>
        <v/>
      </c>
      <c r="W78" s="222" t="str">
        <f t="shared" si="66"/>
        <v/>
      </c>
      <c r="X78" s="222" t="str">
        <f t="shared" si="67"/>
        <v/>
      </c>
      <c r="Y78" s="117" t="str">
        <f t="shared" si="56"/>
        <v/>
      </c>
      <c r="Z78" s="231" t="str">
        <f t="shared" si="56"/>
        <v/>
      </c>
      <c r="AA78" s="231" t="str">
        <f t="shared" si="56"/>
        <v/>
      </c>
      <c r="AB78" s="231" t="str">
        <f t="shared" si="56"/>
        <v/>
      </c>
      <c r="AC78" s="231" t="str">
        <f t="shared" si="56"/>
        <v/>
      </c>
      <c r="AD78" s="231" t="str">
        <f t="shared" si="56"/>
        <v/>
      </c>
      <c r="AE78" s="231" t="str">
        <f t="shared" si="56"/>
        <v/>
      </c>
      <c r="AF78" s="231" t="str">
        <f t="shared" si="56"/>
        <v/>
      </c>
      <c r="AG78" s="231" t="str">
        <f t="shared" si="56"/>
        <v/>
      </c>
      <c r="AH78" s="231" t="str">
        <f t="shared" si="56"/>
        <v/>
      </c>
      <c r="AI78" s="231" t="str">
        <f t="shared" si="56"/>
        <v/>
      </c>
      <c r="AJ78" s="231" t="str">
        <f t="shared" si="56"/>
        <v/>
      </c>
      <c r="AK78" s="232">
        <f t="shared" si="68"/>
        <v>0</v>
      </c>
      <c r="AL78" s="233">
        <f t="shared" si="69"/>
        <v>0</v>
      </c>
      <c r="AM78" s="234" t="str">
        <f t="shared" si="70"/>
        <v/>
      </c>
      <c r="AN78" s="234" t="str">
        <f t="shared" si="71"/>
        <v/>
      </c>
      <c r="AO78" s="234" t="str">
        <f t="shared" si="72"/>
        <v/>
      </c>
      <c r="AP78" s="234" t="str">
        <f t="shared" si="73"/>
        <v/>
      </c>
      <c r="AQ78" s="234" t="str">
        <f t="shared" si="74"/>
        <v/>
      </c>
      <c r="AR78" s="234" t="str">
        <f t="shared" si="75"/>
        <v/>
      </c>
      <c r="AS78" s="234" t="str">
        <f t="shared" si="76"/>
        <v/>
      </c>
      <c r="AT78" s="234" t="str">
        <f t="shared" si="77"/>
        <v/>
      </c>
      <c r="AU78" s="234" t="str">
        <f t="shared" si="78"/>
        <v/>
      </c>
      <c r="AV78" s="234" t="str">
        <f t="shared" si="79"/>
        <v/>
      </c>
      <c r="AW78" s="234" t="str">
        <f t="shared" si="80"/>
        <v/>
      </c>
      <c r="AX78" s="234" t="str">
        <f t="shared" si="81"/>
        <v/>
      </c>
      <c r="AY78" s="234" t="str">
        <f t="shared" si="82"/>
        <v/>
      </c>
      <c r="AZ78" s="234">
        <f t="shared" si="83"/>
        <v>0</v>
      </c>
      <c r="BA78" s="234">
        <f t="shared" si="58"/>
        <v>0</v>
      </c>
      <c r="BB78" s="234">
        <f t="shared" si="59"/>
        <v>0</v>
      </c>
      <c r="BC78" s="235"/>
      <c r="BD78" s="235"/>
      <c r="BE78" s="235"/>
      <c r="BF78" s="235"/>
      <c r="BG78" s="235"/>
      <c r="BH78" s="235"/>
      <c r="BI78" s="235"/>
      <c r="BJ78" s="235"/>
      <c r="BK78" s="235"/>
      <c r="BL78" s="235"/>
      <c r="BM78" s="235"/>
      <c r="BN78" s="235"/>
      <c r="BO78" s="235"/>
      <c r="BP78" s="235"/>
      <c r="BQ78" s="235"/>
      <c r="BR78" s="235"/>
      <c r="BS78" s="235"/>
      <c r="BT78" s="235"/>
      <c r="BU78" s="235"/>
    </row>
    <row r="79" spans="1:73" s="234" customFormat="1" ht="23.15" customHeight="1">
      <c r="A79" s="228">
        <v>69</v>
      </c>
      <c r="B79" s="107"/>
      <c r="C79" s="108"/>
      <c r="D79" s="273" t="str">
        <f t="shared" si="60"/>
        <v/>
      </c>
      <c r="E79" s="129"/>
      <c r="F79" s="110"/>
      <c r="G79" s="111"/>
      <c r="H79" s="112"/>
      <c r="I79" s="113"/>
      <c r="J79" s="114"/>
      <c r="K79" s="115"/>
      <c r="L79" s="115"/>
      <c r="M79" s="115"/>
      <c r="N79" s="116"/>
      <c r="O79" s="118"/>
      <c r="P79" s="118"/>
      <c r="Q79" s="229" t="str">
        <f t="shared" si="61"/>
        <v/>
      </c>
      <c r="R79" s="230" t="str">
        <f t="shared" si="62"/>
        <v/>
      </c>
      <c r="S79" s="221" t="str">
        <f t="shared" si="63"/>
        <v/>
      </c>
      <c r="T79" s="221" t="str">
        <f t="shared" si="57"/>
        <v/>
      </c>
      <c r="U79" s="222" t="str">
        <f t="shared" si="64"/>
        <v/>
      </c>
      <c r="V79" s="222" t="str">
        <f t="shared" si="65"/>
        <v/>
      </c>
      <c r="W79" s="222" t="str">
        <f t="shared" si="66"/>
        <v/>
      </c>
      <c r="X79" s="222" t="str">
        <f t="shared" si="67"/>
        <v/>
      </c>
      <c r="Y79" s="117" t="str">
        <f t="shared" si="56"/>
        <v/>
      </c>
      <c r="Z79" s="231" t="str">
        <f t="shared" si="56"/>
        <v/>
      </c>
      <c r="AA79" s="231" t="str">
        <f t="shared" si="56"/>
        <v/>
      </c>
      <c r="AB79" s="231" t="str">
        <f t="shared" si="56"/>
        <v/>
      </c>
      <c r="AC79" s="231" t="str">
        <f t="shared" si="56"/>
        <v/>
      </c>
      <c r="AD79" s="231" t="str">
        <f t="shared" si="56"/>
        <v/>
      </c>
      <c r="AE79" s="231" t="str">
        <f t="shared" si="56"/>
        <v/>
      </c>
      <c r="AF79" s="231" t="str">
        <f t="shared" si="56"/>
        <v/>
      </c>
      <c r="AG79" s="231" t="str">
        <f t="shared" si="56"/>
        <v/>
      </c>
      <c r="AH79" s="231" t="str">
        <f t="shared" si="56"/>
        <v/>
      </c>
      <c r="AI79" s="231" t="str">
        <f t="shared" si="56"/>
        <v/>
      </c>
      <c r="AJ79" s="231" t="str">
        <f t="shared" si="56"/>
        <v/>
      </c>
      <c r="AK79" s="232">
        <f t="shared" si="68"/>
        <v>0</v>
      </c>
      <c r="AL79" s="233">
        <f t="shared" si="69"/>
        <v>0</v>
      </c>
      <c r="AM79" s="234" t="str">
        <f t="shared" si="70"/>
        <v/>
      </c>
      <c r="AN79" s="234" t="str">
        <f t="shared" si="71"/>
        <v/>
      </c>
      <c r="AO79" s="234" t="str">
        <f t="shared" si="72"/>
        <v/>
      </c>
      <c r="AP79" s="234" t="str">
        <f t="shared" si="73"/>
        <v/>
      </c>
      <c r="AQ79" s="234" t="str">
        <f t="shared" si="74"/>
        <v/>
      </c>
      <c r="AR79" s="234" t="str">
        <f t="shared" si="75"/>
        <v/>
      </c>
      <c r="AS79" s="234" t="str">
        <f t="shared" si="76"/>
        <v/>
      </c>
      <c r="AT79" s="234" t="str">
        <f t="shared" si="77"/>
        <v/>
      </c>
      <c r="AU79" s="234" t="str">
        <f t="shared" si="78"/>
        <v/>
      </c>
      <c r="AV79" s="234" t="str">
        <f t="shared" si="79"/>
        <v/>
      </c>
      <c r="AW79" s="234" t="str">
        <f t="shared" si="80"/>
        <v/>
      </c>
      <c r="AX79" s="234" t="str">
        <f t="shared" si="81"/>
        <v/>
      </c>
      <c r="AY79" s="234" t="str">
        <f t="shared" si="82"/>
        <v/>
      </c>
      <c r="AZ79" s="234">
        <f t="shared" si="83"/>
        <v>0</v>
      </c>
      <c r="BA79" s="234">
        <f t="shared" si="58"/>
        <v>0</v>
      </c>
      <c r="BB79" s="234">
        <f t="shared" si="59"/>
        <v>0</v>
      </c>
      <c r="BC79" s="235"/>
      <c r="BD79" s="235"/>
      <c r="BE79" s="235"/>
      <c r="BF79" s="235"/>
      <c r="BG79" s="235"/>
      <c r="BH79" s="235"/>
      <c r="BI79" s="235"/>
      <c r="BJ79" s="235"/>
      <c r="BK79" s="235"/>
      <c r="BL79" s="235"/>
      <c r="BM79" s="235"/>
      <c r="BN79" s="235"/>
      <c r="BO79" s="235"/>
      <c r="BP79" s="235"/>
      <c r="BQ79" s="235"/>
      <c r="BR79" s="235"/>
      <c r="BS79" s="235"/>
      <c r="BT79" s="235"/>
      <c r="BU79" s="235"/>
    </row>
    <row r="80" spans="1:73" s="234" customFormat="1" ht="23.15" customHeight="1">
      <c r="A80" s="228">
        <v>70</v>
      </c>
      <c r="B80" s="107"/>
      <c r="C80" s="108"/>
      <c r="D80" s="273" t="str">
        <f t="shared" si="60"/>
        <v/>
      </c>
      <c r="E80" s="129"/>
      <c r="F80" s="110"/>
      <c r="G80" s="111"/>
      <c r="H80" s="112"/>
      <c r="I80" s="113"/>
      <c r="J80" s="114"/>
      <c r="K80" s="115"/>
      <c r="L80" s="115"/>
      <c r="M80" s="115"/>
      <c r="N80" s="116"/>
      <c r="O80" s="118"/>
      <c r="P80" s="118"/>
      <c r="Q80" s="229" t="str">
        <f t="shared" si="61"/>
        <v/>
      </c>
      <c r="R80" s="230" t="str">
        <f t="shared" si="62"/>
        <v/>
      </c>
      <c r="S80" s="221" t="str">
        <f t="shared" si="63"/>
        <v/>
      </c>
      <c r="T80" s="221" t="str">
        <f t="shared" si="57"/>
        <v/>
      </c>
      <c r="U80" s="222" t="str">
        <f t="shared" si="64"/>
        <v/>
      </c>
      <c r="V80" s="222" t="str">
        <f t="shared" si="65"/>
        <v/>
      </c>
      <c r="W80" s="222" t="str">
        <f t="shared" si="66"/>
        <v/>
      </c>
      <c r="X80" s="222" t="str">
        <f t="shared" si="67"/>
        <v/>
      </c>
      <c r="Y80" s="117" t="str">
        <f t="shared" si="56"/>
        <v/>
      </c>
      <c r="Z80" s="231" t="str">
        <f t="shared" si="56"/>
        <v/>
      </c>
      <c r="AA80" s="231" t="str">
        <f t="shared" si="56"/>
        <v/>
      </c>
      <c r="AB80" s="231" t="str">
        <f t="shared" si="56"/>
        <v/>
      </c>
      <c r="AC80" s="231" t="str">
        <f t="shared" si="56"/>
        <v/>
      </c>
      <c r="AD80" s="231" t="str">
        <f t="shared" si="56"/>
        <v/>
      </c>
      <c r="AE80" s="231" t="str">
        <f t="shared" si="56"/>
        <v/>
      </c>
      <c r="AF80" s="231" t="str">
        <f t="shared" si="56"/>
        <v/>
      </c>
      <c r="AG80" s="231" t="str">
        <f t="shared" si="56"/>
        <v/>
      </c>
      <c r="AH80" s="231" t="str">
        <f t="shared" si="56"/>
        <v/>
      </c>
      <c r="AI80" s="231" t="str">
        <f t="shared" si="56"/>
        <v/>
      </c>
      <c r="AJ80" s="231" t="str">
        <f t="shared" si="56"/>
        <v/>
      </c>
      <c r="AK80" s="232">
        <f t="shared" si="68"/>
        <v>0</v>
      </c>
      <c r="AL80" s="233">
        <f t="shared" si="69"/>
        <v>0</v>
      </c>
      <c r="AM80" s="234" t="str">
        <f t="shared" si="70"/>
        <v/>
      </c>
      <c r="AN80" s="234" t="str">
        <f t="shared" si="71"/>
        <v/>
      </c>
      <c r="AO80" s="234" t="str">
        <f t="shared" si="72"/>
        <v/>
      </c>
      <c r="AP80" s="234" t="str">
        <f t="shared" si="73"/>
        <v/>
      </c>
      <c r="AQ80" s="234" t="str">
        <f t="shared" si="74"/>
        <v/>
      </c>
      <c r="AR80" s="234" t="str">
        <f t="shared" si="75"/>
        <v/>
      </c>
      <c r="AS80" s="234" t="str">
        <f t="shared" si="76"/>
        <v/>
      </c>
      <c r="AT80" s="234" t="str">
        <f t="shared" si="77"/>
        <v/>
      </c>
      <c r="AU80" s="234" t="str">
        <f t="shared" si="78"/>
        <v/>
      </c>
      <c r="AV80" s="234" t="str">
        <f t="shared" si="79"/>
        <v/>
      </c>
      <c r="AW80" s="234" t="str">
        <f t="shared" si="80"/>
        <v/>
      </c>
      <c r="AX80" s="234" t="str">
        <f t="shared" si="81"/>
        <v/>
      </c>
      <c r="AY80" s="234" t="str">
        <f t="shared" si="82"/>
        <v/>
      </c>
      <c r="AZ80" s="234">
        <f t="shared" si="83"/>
        <v>0</v>
      </c>
      <c r="BA80" s="234">
        <f t="shared" si="58"/>
        <v>0</v>
      </c>
      <c r="BB80" s="234">
        <f t="shared" si="59"/>
        <v>0</v>
      </c>
      <c r="BC80" s="235"/>
      <c r="BD80" s="235"/>
      <c r="BE80" s="235"/>
      <c r="BF80" s="235"/>
      <c r="BG80" s="235"/>
      <c r="BH80" s="235"/>
      <c r="BI80" s="235"/>
      <c r="BJ80" s="235"/>
      <c r="BK80" s="235"/>
      <c r="BL80" s="235"/>
      <c r="BM80" s="235"/>
      <c r="BN80" s="235"/>
      <c r="BO80" s="235"/>
      <c r="BP80" s="235"/>
      <c r="BQ80" s="235"/>
      <c r="BR80" s="235"/>
      <c r="BS80" s="235"/>
      <c r="BT80" s="235"/>
      <c r="BU80" s="235"/>
    </row>
    <row r="81" spans="1:73" s="234" customFormat="1" ht="23.15" customHeight="1">
      <c r="A81" s="228">
        <v>71</v>
      </c>
      <c r="B81" s="107"/>
      <c r="C81" s="108"/>
      <c r="D81" s="273" t="str">
        <f t="shared" si="60"/>
        <v/>
      </c>
      <c r="E81" s="129"/>
      <c r="F81" s="110"/>
      <c r="G81" s="111"/>
      <c r="H81" s="112"/>
      <c r="I81" s="113"/>
      <c r="J81" s="114"/>
      <c r="K81" s="115"/>
      <c r="L81" s="115"/>
      <c r="M81" s="115"/>
      <c r="N81" s="116"/>
      <c r="O81" s="118"/>
      <c r="P81" s="118"/>
      <c r="Q81" s="229" t="str">
        <f t="shared" si="61"/>
        <v/>
      </c>
      <c r="R81" s="230" t="str">
        <f t="shared" si="62"/>
        <v/>
      </c>
      <c r="S81" s="221" t="str">
        <f t="shared" si="63"/>
        <v/>
      </c>
      <c r="T81" s="221" t="str">
        <f t="shared" si="57"/>
        <v/>
      </c>
      <c r="U81" s="222" t="str">
        <f t="shared" si="64"/>
        <v/>
      </c>
      <c r="V81" s="222" t="str">
        <f t="shared" si="65"/>
        <v/>
      </c>
      <c r="W81" s="222" t="str">
        <f t="shared" si="66"/>
        <v/>
      </c>
      <c r="X81" s="222" t="str">
        <f t="shared" si="67"/>
        <v/>
      </c>
      <c r="Y81" s="117" t="str">
        <f t="shared" si="56"/>
        <v/>
      </c>
      <c r="Z81" s="231" t="str">
        <f t="shared" si="56"/>
        <v/>
      </c>
      <c r="AA81" s="231" t="str">
        <f t="shared" si="56"/>
        <v/>
      </c>
      <c r="AB81" s="231" t="str">
        <f t="shared" si="56"/>
        <v/>
      </c>
      <c r="AC81" s="231" t="str">
        <f t="shared" si="56"/>
        <v/>
      </c>
      <c r="AD81" s="231" t="str">
        <f t="shared" si="56"/>
        <v/>
      </c>
      <c r="AE81" s="231" t="str">
        <f t="shared" si="56"/>
        <v/>
      </c>
      <c r="AF81" s="231" t="str">
        <f t="shared" si="56"/>
        <v/>
      </c>
      <c r="AG81" s="231" t="str">
        <f t="shared" si="56"/>
        <v/>
      </c>
      <c r="AH81" s="231" t="str">
        <f t="shared" si="56"/>
        <v/>
      </c>
      <c r="AI81" s="231" t="str">
        <f t="shared" si="56"/>
        <v/>
      </c>
      <c r="AJ81" s="231" t="str">
        <f t="shared" si="56"/>
        <v/>
      </c>
      <c r="AK81" s="232">
        <f t="shared" si="68"/>
        <v>0</v>
      </c>
      <c r="AL81" s="233">
        <f t="shared" si="69"/>
        <v>0</v>
      </c>
      <c r="AM81" s="234" t="str">
        <f t="shared" si="70"/>
        <v/>
      </c>
      <c r="AN81" s="234" t="str">
        <f t="shared" si="71"/>
        <v/>
      </c>
      <c r="AO81" s="234" t="str">
        <f t="shared" si="72"/>
        <v/>
      </c>
      <c r="AP81" s="234" t="str">
        <f t="shared" si="73"/>
        <v/>
      </c>
      <c r="AQ81" s="234" t="str">
        <f t="shared" si="74"/>
        <v/>
      </c>
      <c r="AR81" s="234" t="str">
        <f t="shared" si="75"/>
        <v/>
      </c>
      <c r="AS81" s="234" t="str">
        <f t="shared" si="76"/>
        <v/>
      </c>
      <c r="AT81" s="234" t="str">
        <f t="shared" si="77"/>
        <v/>
      </c>
      <c r="AU81" s="234" t="str">
        <f t="shared" si="78"/>
        <v/>
      </c>
      <c r="AV81" s="234" t="str">
        <f t="shared" si="79"/>
        <v/>
      </c>
      <c r="AW81" s="234" t="str">
        <f t="shared" si="80"/>
        <v/>
      </c>
      <c r="AX81" s="234" t="str">
        <f t="shared" si="81"/>
        <v/>
      </c>
      <c r="AY81" s="234" t="str">
        <f t="shared" si="82"/>
        <v/>
      </c>
      <c r="AZ81" s="234">
        <f t="shared" si="83"/>
        <v>0</v>
      </c>
      <c r="BA81" s="234">
        <f t="shared" si="58"/>
        <v>0</v>
      </c>
      <c r="BB81" s="234">
        <f t="shared" si="59"/>
        <v>0</v>
      </c>
      <c r="BC81" s="235"/>
      <c r="BD81" s="235"/>
      <c r="BE81" s="235"/>
      <c r="BF81" s="235"/>
      <c r="BG81" s="235"/>
      <c r="BH81" s="235"/>
      <c r="BI81" s="235"/>
      <c r="BJ81" s="235"/>
      <c r="BK81" s="235"/>
      <c r="BL81" s="235"/>
      <c r="BM81" s="235"/>
      <c r="BN81" s="235"/>
      <c r="BO81" s="235"/>
      <c r="BP81" s="235"/>
      <c r="BQ81" s="235"/>
      <c r="BR81" s="235"/>
      <c r="BS81" s="235"/>
      <c r="BT81" s="235"/>
      <c r="BU81" s="235"/>
    </row>
    <row r="82" spans="1:73" s="234" customFormat="1" ht="23.15" customHeight="1">
      <c r="A82" s="228">
        <v>72</v>
      </c>
      <c r="B82" s="107"/>
      <c r="C82" s="108"/>
      <c r="D82" s="273" t="str">
        <f t="shared" si="60"/>
        <v/>
      </c>
      <c r="E82" s="129"/>
      <c r="F82" s="110"/>
      <c r="G82" s="111"/>
      <c r="H82" s="112"/>
      <c r="I82" s="113"/>
      <c r="J82" s="114"/>
      <c r="K82" s="115"/>
      <c r="L82" s="115"/>
      <c r="M82" s="115"/>
      <c r="N82" s="116"/>
      <c r="O82" s="118"/>
      <c r="P82" s="118"/>
      <c r="Q82" s="229" t="str">
        <f t="shared" si="61"/>
        <v/>
      </c>
      <c r="R82" s="230" t="str">
        <f t="shared" si="62"/>
        <v/>
      </c>
      <c r="S82" s="221" t="str">
        <f t="shared" si="63"/>
        <v/>
      </c>
      <c r="T82" s="221" t="str">
        <f t="shared" si="57"/>
        <v/>
      </c>
      <c r="U82" s="222" t="str">
        <f t="shared" si="64"/>
        <v/>
      </c>
      <c r="V82" s="222" t="str">
        <f t="shared" si="65"/>
        <v/>
      </c>
      <c r="W82" s="222" t="str">
        <f t="shared" si="66"/>
        <v/>
      </c>
      <c r="X82" s="222" t="str">
        <f t="shared" si="67"/>
        <v/>
      </c>
      <c r="Y82" s="117" t="str">
        <f t="shared" ref="Y82:AJ91" si="84">IF($X82="",IF($L82="","",IF(Y$9&gt;=$L82,IF($M82="",$W82,IF(Y$9&gt;$M82,"",$W82)),"")),IF(AND(Y$9&gt;=$L82,OR($M82&gt;=Y$9,$M82="")),$X82,""))</f>
        <v/>
      </c>
      <c r="Z82" s="231" t="str">
        <f t="shared" si="84"/>
        <v/>
      </c>
      <c r="AA82" s="231" t="str">
        <f t="shared" si="84"/>
        <v/>
      </c>
      <c r="AB82" s="231" t="str">
        <f t="shared" si="84"/>
        <v/>
      </c>
      <c r="AC82" s="231" t="str">
        <f t="shared" si="84"/>
        <v/>
      </c>
      <c r="AD82" s="231" t="str">
        <f t="shared" si="84"/>
        <v/>
      </c>
      <c r="AE82" s="231" t="str">
        <f t="shared" si="84"/>
        <v/>
      </c>
      <c r="AF82" s="231" t="str">
        <f t="shared" si="84"/>
        <v/>
      </c>
      <c r="AG82" s="231" t="str">
        <f t="shared" si="84"/>
        <v/>
      </c>
      <c r="AH82" s="231" t="str">
        <f t="shared" si="84"/>
        <v/>
      </c>
      <c r="AI82" s="231" t="str">
        <f t="shared" si="84"/>
        <v/>
      </c>
      <c r="AJ82" s="231" t="str">
        <f t="shared" si="84"/>
        <v/>
      </c>
      <c r="AK82" s="232">
        <f t="shared" si="68"/>
        <v>0</v>
      </c>
      <c r="AL82" s="233">
        <f t="shared" si="69"/>
        <v>0</v>
      </c>
      <c r="AM82" s="234" t="str">
        <f t="shared" si="70"/>
        <v/>
      </c>
      <c r="AN82" s="234" t="str">
        <f t="shared" si="71"/>
        <v/>
      </c>
      <c r="AO82" s="234" t="str">
        <f t="shared" si="72"/>
        <v/>
      </c>
      <c r="AP82" s="234" t="str">
        <f t="shared" si="73"/>
        <v/>
      </c>
      <c r="AQ82" s="234" t="str">
        <f t="shared" si="74"/>
        <v/>
      </c>
      <c r="AR82" s="234" t="str">
        <f t="shared" si="75"/>
        <v/>
      </c>
      <c r="AS82" s="234" t="str">
        <f t="shared" si="76"/>
        <v/>
      </c>
      <c r="AT82" s="234" t="str">
        <f t="shared" si="77"/>
        <v/>
      </c>
      <c r="AU82" s="234" t="str">
        <f t="shared" si="78"/>
        <v/>
      </c>
      <c r="AV82" s="234" t="str">
        <f t="shared" si="79"/>
        <v/>
      </c>
      <c r="AW82" s="234" t="str">
        <f t="shared" si="80"/>
        <v/>
      </c>
      <c r="AX82" s="234" t="str">
        <f t="shared" si="81"/>
        <v/>
      </c>
      <c r="AY82" s="234" t="str">
        <f t="shared" si="82"/>
        <v/>
      </c>
      <c r="AZ82" s="234">
        <f t="shared" si="83"/>
        <v>0</v>
      </c>
      <c r="BA82" s="234">
        <f t="shared" si="58"/>
        <v>0</v>
      </c>
      <c r="BB82" s="234">
        <f t="shared" si="59"/>
        <v>0</v>
      </c>
      <c r="BC82" s="235"/>
      <c r="BD82" s="235"/>
      <c r="BE82" s="235"/>
      <c r="BF82" s="235"/>
      <c r="BG82" s="235"/>
      <c r="BH82" s="235"/>
      <c r="BI82" s="235"/>
      <c r="BJ82" s="235"/>
      <c r="BK82" s="235"/>
      <c r="BL82" s="235"/>
      <c r="BM82" s="235"/>
      <c r="BN82" s="235"/>
      <c r="BO82" s="235"/>
      <c r="BP82" s="235"/>
      <c r="BQ82" s="235"/>
      <c r="BR82" s="235"/>
      <c r="BS82" s="235"/>
      <c r="BT82" s="235"/>
      <c r="BU82" s="235"/>
    </row>
    <row r="83" spans="1:73" s="234" customFormat="1" ht="23.15" customHeight="1">
      <c r="A83" s="228">
        <v>73</v>
      </c>
      <c r="B83" s="107"/>
      <c r="C83" s="108"/>
      <c r="D83" s="273" t="str">
        <f t="shared" si="60"/>
        <v/>
      </c>
      <c r="E83" s="129"/>
      <c r="F83" s="110"/>
      <c r="G83" s="111"/>
      <c r="H83" s="112"/>
      <c r="I83" s="113"/>
      <c r="J83" s="114"/>
      <c r="K83" s="115"/>
      <c r="L83" s="115"/>
      <c r="M83" s="115"/>
      <c r="N83" s="116"/>
      <c r="O83" s="118"/>
      <c r="P83" s="118"/>
      <c r="Q83" s="229" t="str">
        <f t="shared" si="61"/>
        <v/>
      </c>
      <c r="R83" s="230" t="str">
        <f t="shared" si="62"/>
        <v/>
      </c>
      <c r="S83" s="221" t="str">
        <f t="shared" si="63"/>
        <v/>
      </c>
      <c r="T83" s="221" t="str">
        <f t="shared" si="57"/>
        <v/>
      </c>
      <c r="U83" s="222" t="str">
        <f t="shared" si="64"/>
        <v/>
      </c>
      <c r="V83" s="222" t="str">
        <f t="shared" si="65"/>
        <v/>
      </c>
      <c r="W83" s="222" t="str">
        <f t="shared" si="66"/>
        <v/>
      </c>
      <c r="X83" s="222" t="str">
        <f t="shared" si="67"/>
        <v/>
      </c>
      <c r="Y83" s="117" t="str">
        <f t="shared" si="84"/>
        <v/>
      </c>
      <c r="Z83" s="231" t="str">
        <f t="shared" si="84"/>
        <v/>
      </c>
      <c r="AA83" s="231" t="str">
        <f t="shared" si="84"/>
        <v/>
      </c>
      <c r="AB83" s="231" t="str">
        <f t="shared" si="84"/>
        <v/>
      </c>
      <c r="AC83" s="231" t="str">
        <f t="shared" si="84"/>
        <v/>
      </c>
      <c r="AD83" s="231" t="str">
        <f t="shared" si="84"/>
        <v/>
      </c>
      <c r="AE83" s="231" t="str">
        <f t="shared" si="84"/>
        <v/>
      </c>
      <c r="AF83" s="231" t="str">
        <f t="shared" si="84"/>
        <v/>
      </c>
      <c r="AG83" s="231" t="str">
        <f t="shared" si="84"/>
        <v/>
      </c>
      <c r="AH83" s="231" t="str">
        <f t="shared" si="84"/>
        <v/>
      </c>
      <c r="AI83" s="231" t="str">
        <f t="shared" si="84"/>
        <v/>
      </c>
      <c r="AJ83" s="231" t="str">
        <f t="shared" si="84"/>
        <v/>
      </c>
      <c r="AK83" s="232">
        <f t="shared" si="68"/>
        <v>0</v>
      </c>
      <c r="AL83" s="233">
        <f t="shared" si="69"/>
        <v>0</v>
      </c>
      <c r="AM83" s="234" t="str">
        <f t="shared" si="70"/>
        <v/>
      </c>
      <c r="AN83" s="234" t="str">
        <f t="shared" si="71"/>
        <v/>
      </c>
      <c r="AO83" s="234" t="str">
        <f t="shared" si="72"/>
        <v/>
      </c>
      <c r="AP83" s="234" t="str">
        <f t="shared" si="73"/>
        <v/>
      </c>
      <c r="AQ83" s="234" t="str">
        <f t="shared" si="74"/>
        <v/>
      </c>
      <c r="AR83" s="234" t="str">
        <f t="shared" si="75"/>
        <v/>
      </c>
      <c r="AS83" s="234" t="str">
        <f t="shared" si="76"/>
        <v/>
      </c>
      <c r="AT83" s="234" t="str">
        <f t="shared" si="77"/>
        <v/>
      </c>
      <c r="AU83" s="234" t="str">
        <f t="shared" si="78"/>
        <v/>
      </c>
      <c r="AV83" s="234" t="str">
        <f t="shared" si="79"/>
        <v/>
      </c>
      <c r="AW83" s="234" t="str">
        <f t="shared" si="80"/>
        <v/>
      </c>
      <c r="AX83" s="234" t="str">
        <f t="shared" si="81"/>
        <v/>
      </c>
      <c r="AY83" s="234" t="str">
        <f t="shared" si="82"/>
        <v/>
      </c>
      <c r="AZ83" s="234">
        <f t="shared" si="83"/>
        <v>0</v>
      </c>
      <c r="BA83" s="234">
        <f t="shared" si="58"/>
        <v>0</v>
      </c>
      <c r="BB83" s="234">
        <f t="shared" si="59"/>
        <v>0</v>
      </c>
      <c r="BC83" s="235"/>
      <c r="BD83" s="235"/>
      <c r="BE83" s="235"/>
      <c r="BF83" s="235"/>
      <c r="BG83" s="235"/>
      <c r="BH83" s="235"/>
      <c r="BI83" s="235"/>
      <c r="BJ83" s="235"/>
      <c r="BK83" s="235"/>
      <c r="BL83" s="235"/>
      <c r="BM83" s="235"/>
      <c r="BN83" s="235"/>
      <c r="BO83" s="235"/>
      <c r="BP83" s="235"/>
      <c r="BQ83" s="235"/>
      <c r="BR83" s="235"/>
      <c r="BS83" s="235"/>
      <c r="BT83" s="235"/>
      <c r="BU83" s="235"/>
    </row>
    <row r="84" spans="1:73" s="234" customFormat="1" ht="23.15" customHeight="1">
      <c r="A84" s="228">
        <v>74</v>
      </c>
      <c r="B84" s="107"/>
      <c r="C84" s="108"/>
      <c r="D84" s="273" t="str">
        <f t="shared" si="60"/>
        <v/>
      </c>
      <c r="E84" s="129"/>
      <c r="F84" s="110"/>
      <c r="G84" s="111"/>
      <c r="H84" s="112"/>
      <c r="I84" s="113"/>
      <c r="J84" s="114"/>
      <c r="K84" s="115"/>
      <c r="L84" s="115"/>
      <c r="M84" s="115"/>
      <c r="N84" s="116"/>
      <c r="O84" s="118"/>
      <c r="P84" s="118"/>
      <c r="Q84" s="229" t="str">
        <f t="shared" si="61"/>
        <v/>
      </c>
      <c r="R84" s="230" t="str">
        <f t="shared" si="62"/>
        <v/>
      </c>
      <c r="S84" s="221" t="str">
        <f t="shared" si="63"/>
        <v/>
      </c>
      <c r="T84" s="221" t="str">
        <f t="shared" si="57"/>
        <v/>
      </c>
      <c r="U84" s="222" t="str">
        <f t="shared" si="64"/>
        <v/>
      </c>
      <c r="V84" s="222" t="str">
        <f t="shared" si="65"/>
        <v/>
      </c>
      <c r="W84" s="222" t="str">
        <f t="shared" si="66"/>
        <v/>
      </c>
      <c r="X84" s="222" t="str">
        <f t="shared" si="67"/>
        <v/>
      </c>
      <c r="Y84" s="117" t="str">
        <f t="shared" si="84"/>
        <v/>
      </c>
      <c r="Z84" s="231" t="str">
        <f t="shared" si="84"/>
        <v/>
      </c>
      <c r="AA84" s="231" t="str">
        <f t="shared" si="84"/>
        <v/>
      </c>
      <c r="AB84" s="231" t="str">
        <f t="shared" si="84"/>
        <v/>
      </c>
      <c r="AC84" s="231" t="str">
        <f t="shared" si="84"/>
        <v/>
      </c>
      <c r="AD84" s="231" t="str">
        <f t="shared" si="84"/>
        <v/>
      </c>
      <c r="AE84" s="231" t="str">
        <f t="shared" si="84"/>
        <v/>
      </c>
      <c r="AF84" s="231" t="str">
        <f t="shared" si="84"/>
        <v/>
      </c>
      <c r="AG84" s="231" t="str">
        <f t="shared" si="84"/>
        <v/>
      </c>
      <c r="AH84" s="231" t="str">
        <f t="shared" si="84"/>
        <v/>
      </c>
      <c r="AI84" s="231" t="str">
        <f t="shared" si="84"/>
        <v/>
      </c>
      <c r="AJ84" s="231" t="str">
        <f t="shared" si="84"/>
        <v/>
      </c>
      <c r="AK84" s="232">
        <f t="shared" si="68"/>
        <v>0</v>
      </c>
      <c r="AL84" s="233">
        <f t="shared" si="69"/>
        <v>0</v>
      </c>
      <c r="AM84" s="234" t="str">
        <f t="shared" si="70"/>
        <v/>
      </c>
      <c r="AN84" s="234" t="str">
        <f t="shared" si="71"/>
        <v/>
      </c>
      <c r="AO84" s="234" t="str">
        <f t="shared" si="72"/>
        <v/>
      </c>
      <c r="AP84" s="234" t="str">
        <f t="shared" si="73"/>
        <v/>
      </c>
      <c r="AQ84" s="234" t="str">
        <f t="shared" si="74"/>
        <v/>
      </c>
      <c r="AR84" s="234" t="str">
        <f t="shared" si="75"/>
        <v/>
      </c>
      <c r="AS84" s="234" t="str">
        <f t="shared" si="76"/>
        <v/>
      </c>
      <c r="AT84" s="234" t="str">
        <f t="shared" si="77"/>
        <v/>
      </c>
      <c r="AU84" s="234" t="str">
        <f t="shared" si="78"/>
        <v/>
      </c>
      <c r="AV84" s="234" t="str">
        <f t="shared" si="79"/>
        <v/>
      </c>
      <c r="AW84" s="234" t="str">
        <f t="shared" si="80"/>
        <v/>
      </c>
      <c r="AX84" s="234" t="str">
        <f t="shared" si="81"/>
        <v/>
      </c>
      <c r="AY84" s="234" t="str">
        <f t="shared" si="82"/>
        <v/>
      </c>
      <c r="AZ84" s="234">
        <f t="shared" si="83"/>
        <v>0</v>
      </c>
      <c r="BA84" s="234">
        <f t="shared" si="58"/>
        <v>0</v>
      </c>
      <c r="BB84" s="234">
        <f t="shared" si="59"/>
        <v>0</v>
      </c>
      <c r="BC84" s="235"/>
      <c r="BD84" s="235"/>
      <c r="BE84" s="235"/>
      <c r="BF84" s="235"/>
      <c r="BG84" s="235"/>
      <c r="BH84" s="235"/>
      <c r="BI84" s="235"/>
      <c r="BJ84" s="235"/>
      <c r="BK84" s="235"/>
      <c r="BL84" s="235"/>
      <c r="BM84" s="235"/>
      <c r="BN84" s="235"/>
      <c r="BO84" s="235"/>
      <c r="BP84" s="235"/>
      <c r="BQ84" s="235"/>
      <c r="BR84" s="235"/>
      <c r="BS84" s="235"/>
      <c r="BT84" s="235"/>
      <c r="BU84" s="235"/>
    </row>
    <row r="85" spans="1:73" s="234" customFormat="1" ht="23.15" customHeight="1">
      <c r="A85" s="228">
        <v>75</v>
      </c>
      <c r="B85" s="107"/>
      <c r="C85" s="108"/>
      <c r="D85" s="273" t="str">
        <f t="shared" si="60"/>
        <v/>
      </c>
      <c r="E85" s="129"/>
      <c r="F85" s="110"/>
      <c r="G85" s="111"/>
      <c r="H85" s="112"/>
      <c r="I85" s="113"/>
      <c r="J85" s="114"/>
      <c r="K85" s="115"/>
      <c r="L85" s="115"/>
      <c r="M85" s="115"/>
      <c r="N85" s="116"/>
      <c r="O85" s="118"/>
      <c r="P85" s="118"/>
      <c r="Q85" s="229" t="str">
        <f t="shared" si="61"/>
        <v/>
      </c>
      <c r="R85" s="230" t="str">
        <f t="shared" si="62"/>
        <v/>
      </c>
      <c r="S85" s="221" t="str">
        <f t="shared" si="63"/>
        <v/>
      </c>
      <c r="T85" s="221" t="str">
        <f t="shared" si="57"/>
        <v/>
      </c>
      <c r="U85" s="222" t="str">
        <f t="shared" si="64"/>
        <v/>
      </c>
      <c r="V85" s="222" t="str">
        <f t="shared" si="65"/>
        <v/>
      </c>
      <c r="W85" s="222" t="str">
        <f t="shared" si="66"/>
        <v/>
      </c>
      <c r="X85" s="222" t="str">
        <f t="shared" si="67"/>
        <v/>
      </c>
      <c r="Y85" s="117" t="str">
        <f t="shared" si="84"/>
        <v/>
      </c>
      <c r="Z85" s="231" t="str">
        <f t="shared" si="84"/>
        <v/>
      </c>
      <c r="AA85" s="231" t="str">
        <f t="shared" si="84"/>
        <v/>
      </c>
      <c r="AB85" s="231" t="str">
        <f t="shared" si="84"/>
        <v/>
      </c>
      <c r="AC85" s="231" t="str">
        <f t="shared" si="84"/>
        <v/>
      </c>
      <c r="AD85" s="231" t="str">
        <f t="shared" si="84"/>
        <v/>
      </c>
      <c r="AE85" s="231" t="str">
        <f t="shared" si="84"/>
        <v/>
      </c>
      <c r="AF85" s="231" t="str">
        <f t="shared" si="84"/>
        <v/>
      </c>
      <c r="AG85" s="231" t="str">
        <f t="shared" si="84"/>
        <v/>
      </c>
      <c r="AH85" s="231" t="str">
        <f t="shared" si="84"/>
        <v/>
      </c>
      <c r="AI85" s="231" t="str">
        <f t="shared" si="84"/>
        <v/>
      </c>
      <c r="AJ85" s="231" t="str">
        <f t="shared" si="84"/>
        <v/>
      </c>
      <c r="AK85" s="232">
        <f t="shared" si="68"/>
        <v>0</v>
      </c>
      <c r="AL85" s="233">
        <f t="shared" si="69"/>
        <v>0</v>
      </c>
      <c r="AM85" s="234" t="str">
        <f t="shared" si="70"/>
        <v/>
      </c>
      <c r="AN85" s="234" t="str">
        <f t="shared" si="71"/>
        <v/>
      </c>
      <c r="AO85" s="234" t="str">
        <f t="shared" si="72"/>
        <v/>
      </c>
      <c r="AP85" s="234" t="str">
        <f t="shared" si="73"/>
        <v/>
      </c>
      <c r="AQ85" s="234" t="str">
        <f t="shared" si="74"/>
        <v/>
      </c>
      <c r="AR85" s="234" t="str">
        <f t="shared" si="75"/>
        <v/>
      </c>
      <c r="AS85" s="234" t="str">
        <f t="shared" si="76"/>
        <v/>
      </c>
      <c r="AT85" s="234" t="str">
        <f t="shared" si="77"/>
        <v/>
      </c>
      <c r="AU85" s="234" t="str">
        <f t="shared" si="78"/>
        <v/>
      </c>
      <c r="AV85" s="234" t="str">
        <f t="shared" si="79"/>
        <v/>
      </c>
      <c r="AW85" s="234" t="str">
        <f t="shared" si="80"/>
        <v/>
      </c>
      <c r="AX85" s="234" t="str">
        <f t="shared" si="81"/>
        <v/>
      </c>
      <c r="AY85" s="234" t="str">
        <f t="shared" si="82"/>
        <v/>
      </c>
      <c r="AZ85" s="234">
        <f t="shared" si="83"/>
        <v>0</v>
      </c>
      <c r="BA85" s="234">
        <f t="shared" si="58"/>
        <v>0</v>
      </c>
      <c r="BB85" s="234">
        <f t="shared" si="59"/>
        <v>0</v>
      </c>
      <c r="BC85" s="235"/>
      <c r="BD85" s="235"/>
      <c r="BE85" s="235"/>
      <c r="BF85" s="235"/>
      <c r="BG85" s="235"/>
      <c r="BH85" s="235"/>
      <c r="BI85" s="235"/>
      <c r="BJ85" s="235"/>
      <c r="BK85" s="235"/>
      <c r="BL85" s="235"/>
      <c r="BM85" s="235"/>
      <c r="BN85" s="235"/>
      <c r="BO85" s="235"/>
      <c r="BP85" s="235"/>
      <c r="BQ85" s="235"/>
      <c r="BR85" s="235"/>
      <c r="BS85" s="235"/>
      <c r="BT85" s="235"/>
      <c r="BU85" s="235"/>
    </row>
    <row r="86" spans="1:73" s="234" customFormat="1" ht="23.15" customHeight="1">
      <c r="A86" s="228">
        <v>76</v>
      </c>
      <c r="B86" s="107"/>
      <c r="C86" s="108"/>
      <c r="D86" s="273" t="str">
        <f t="shared" si="60"/>
        <v/>
      </c>
      <c r="E86" s="129"/>
      <c r="F86" s="110"/>
      <c r="G86" s="111"/>
      <c r="H86" s="112"/>
      <c r="I86" s="113"/>
      <c r="J86" s="114"/>
      <c r="K86" s="115"/>
      <c r="L86" s="115"/>
      <c r="M86" s="115"/>
      <c r="N86" s="116"/>
      <c r="O86" s="118"/>
      <c r="P86" s="118"/>
      <c r="Q86" s="229" t="str">
        <f t="shared" si="61"/>
        <v/>
      </c>
      <c r="R86" s="230" t="str">
        <f t="shared" si="62"/>
        <v/>
      </c>
      <c r="S86" s="221" t="str">
        <f t="shared" si="63"/>
        <v/>
      </c>
      <c r="T86" s="221" t="str">
        <f t="shared" si="57"/>
        <v/>
      </c>
      <c r="U86" s="222" t="str">
        <f t="shared" si="64"/>
        <v/>
      </c>
      <c r="V86" s="222" t="str">
        <f t="shared" si="65"/>
        <v/>
      </c>
      <c r="W86" s="222" t="str">
        <f t="shared" si="66"/>
        <v/>
      </c>
      <c r="X86" s="222" t="str">
        <f t="shared" si="67"/>
        <v/>
      </c>
      <c r="Y86" s="117" t="str">
        <f t="shared" si="84"/>
        <v/>
      </c>
      <c r="Z86" s="231" t="str">
        <f t="shared" si="84"/>
        <v/>
      </c>
      <c r="AA86" s="231" t="str">
        <f t="shared" si="84"/>
        <v/>
      </c>
      <c r="AB86" s="231" t="str">
        <f t="shared" si="84"/>
        <v/>
      </c>
      <c r="AC86" s="231" t="str">
        <f t="shared" si="84"/>
        <v/>
      </c>
      <c r="AD86" s="231" t="str">
        <f t="shared" si="84"/>
        <v/>
      </c>
      <c r="AE86" s="231" t="str">
        <f t="shared" si="84"/>
        <v/>
      </c>
      <c r="AF86" s="231" t="str">
        <f t="shared" si="84"/>
        <v/>
      </c>
      <c r="AG86" s="231" t="str">
        <f t="shared" si="84"/>
        <v/>
      </c>
      <c r="AH86" s="231" t="str">
        <f t="shared" si="84"/>
        <v/>
      </c>
      <c r="AI86" s="231" t="str">
        <f t="shared" si="84"/>
        <v/>
      </c>
      <c r="AJ86" s="231" t="str">
        <f t="shared" si="84"/>
        <v/>
      </c>
      <c r="AK86" s="232">
        <f t="shared" si="68"/>
        <v>0</v>
      </c>
      <c r="AL86" s="233">
        <f t="shared" si="69"/>
        <v>0</v>
      </c>
      <c r="AM86" s="234" t="str">
        <f t="shared" si="70"/>
        <v/>
      </c>
      <c r="AN86" s="234" t="str">
        <f t="shared" si="71"/>
        <v/>
      </c>
      <c r="AO86" s="234" t="str">
        <f t="shared" si="72"/>
        <v/>
      </c>
      <c r="AP86" s="234" t="str">
        <f t="shared" si="73"/>
        <v/>
      </c>
      <c r="AQ86" s="234" t="str">
        <f t="shared" si="74"/>
        <v/>
      </c>
      <c r="AR86" s="234" t="str">
        <f t="shared" si="75"/>
        <v/>
      </c>
      <c r="AS86" s="234" t="str">
        <f t="shared" si="76"/>
        <v/>
      </c>
      <c r="AT86" s="234" t="str">
        <f t="shared" si="77"/>
        <v/>
      </c>
      <c r="AU86" s="234" t="str">
        <f t="shared" si="78"/>
        <v/>
      </c>
      <c r="AV86" s="234" t="str">
        <f t="shared" si="79"/>
        <v/>
      </c>
      <c r="AW86" s="234" t="str">
        <f t="shared" si="80"/>
        <v/>
      </c>
      <c r="AX86" s="234" t="str">
        <f t="shared" si="81"/>
        <v/>
      </c>
      <c r="AY86" s="234" t="str">
        <f t="shared" si="82"/>
        <v/>
      </c>
      <c r="AZ86" s="234">
        <f t="shared" si="83"/>
        <v>0</v>
      </c>
      <c r="BA86" s="234">
        <f t="shared" si="58"/>
        <v>0</v>
      </c>
      <c r="BB86" s="234">
        <f t="shared" si="59"/>
        <v>0</v>
      </c>
      <c r="BC86" s="235"/>
      <c r="BD86" s="235"/>
      <c r="BE86" s="235"/>
      <c r="BF86" s="235"/>
      <c r="BG86" s="235"/>
      <c r="BH86" s="235"/>
      <c r="BI86" s="235"/>
      <c r="BJ86" s="235"/>
      <c r="BK86" s="235"/>
      <c r="BL86" s="235"/>
      <c r="BM86" s="235"/>
      <c r="BN86" s="235"/>
      <c r="BO86" s="235"/>
      <c r="BP86" s="235"/>
      <c r="BQ86" s="235"/>
      <c r="BR86" s="235"/>
      <c r="BS86" s="235"/>
      <c r="BT86" s="235"/>
      <c r="BU86" s="235"/>
    </row>
    <row r="87" spans="1:73" s="234" customFormat="1" ht="23.15" customHeight="1">
      <c r="A87" s="228">
        <v>77</v>
      </c>
      <c r="B87" s="107"/>
      <c r="C87" s="108"/>
      <c r="D87" s="273" t="str">
        <f t="shared" si="60"/>
        <v/>
      </c>
      <c r="E87" s="129"/>
      <c r="F87" s="110"/>
      <c r="G87" s="111"/>
      <c r="H87" s="112"/>
      <c r="I87" s="113"/>
      <c r="J87" s="114"/>
      <c r="K87" s="115"/>
      <c r="L87" s="115"/>
      <c r="M87" s="115"/>
      <c r="N87" s="116"/>
      <c r="O87" s="118"/>
      <c r="P87" s="118"/>
      <c r="Q87" s="229" t="str">
        <f t="shared" si="61"/>
        <v/>
      </c>
      <c r="R87" s="230" t="str">
        <f t="shared" si="62"/>
        <v/>
      </c>
      <c r="S87" s="221" t="str">
        <f t="shared" si="63"/>
        <v/>
      </c>
      <c r="T87" s="221" t="str">
        <f t="shared" si="57"/>
        <v/>
      </c>
      <c r="U87" s="222" t="str">
        <f t="shared" si="64"/>
        <v/>
      </c>
      <c r="V87" s="222" t="str">
        <f t="shared" si="65"/>
        <v/>
      </c>
      <c r="W87" s="222" t="str">
        <f t="shared" si="66"/>
        <v/>
      </c>
      <c r="X87" s="222" t="str">
        <f t="shared" si="67"/>
        <v/>
      </c>
      <c r="Y87" s="117" t="str">
        <f t="shared" si="84"/>
        <v/>
      </c>
      <c r="Z87" s="231" t="str">
        <f t="shared" si="84"/>
        <v/>
      </c>
      <c r="AA87" s="231" t="str">
        <f t="shared" si="84"/>
        <v/>
      </c>
      <c r="AB87" s="231" t="str">
        <f t="shared" si="84"/>
        <v/>
      </c>
      <c r="AC87" s="231" t="str">
        <f t="shared" si="84"/>
        <v/>
      </c>
      <c r="AD87" s="231" t="str">
        <f t="shared" si="84"/>
        <v/>
      </c>
      <c r="AE87" s="231" t="str">
        <f t="shared" si="84"/>
        <v/>
      </c>
      <c r="AF87" s="231" t="str">
        <f t="shared" si="84"/>
        <v/>
      </c>
      <c r="AG87" s="231" t="str">
        <f t="shared" si="84"/>
        <v/>
      </c>
      <c r="AH87" s="231" t="str">
        <f t="shared" si="84"/>
        <v/>
      </c>
      <c r="AI87" s="231" t="str">
        <f t="shared" si="84"/>
        <v/>
      </c>
      <c r="AJ87" s="231" t="str">
        <f t="shared" si="84"/>
        <v/>
      </c>
      <c r="AK87" s="232">
        <f t="shared" si="68"/>
        <v>0</v>
      </c>
      <c r="AL87" s="233">
        <f t="shared" si="69"/>
        <v>0</v>
      </c>
      <c r="AM87" s="234" t="str">
        <f t="shared" si="70"/>
        <v/>
      </c>
      <c r="AN87" s="234" t="str">
        <f t="shared" si="71"/>
        <v/>
      </c>
      <c r="AO87" s="234" t="str">
        <f t="shared" si="72"/>
        <v/>
      </c>
      <c r="AP87" s="234" t="str">
        <f t="shared" si="73"/>
        <v/>
      </c>
      <c r="AQ87" s="234" t="str">
        <f t="shared" si="74"/>
        <v/>
      </c>
      <c r="AR87" s="234" t="str">
        <f t="shared" si="75"/>
        <v/>
      </c>
      <c r="AS87" s="234" t="str">
        <f t="shared" si="76"/>
        <v/>
      </c>
      <c r="AT87" s="234" t="str">
        <f t="shared" si="77"/>
        <v/>
      </c>
      <c r="AU87" s="234" t="str">
        <f t="shared" si="78"/>
        <v/>
      </c>
      <c r="AV87" s="234" t="str">
        <f t="shared" si="79"/>
        <v/>
      </c>
      <c r="AW87" s="234" t="str">
        <f t="shared" si="80"/>
        <v/>
      </c>
      <c r="AX87" s="234" t="str">
        <f t="shared" si="81"/>
        <v/>
      </c>
      <c r="AY87" s="234" t="str">
        <f t="shared" si="82"/>
        <v/>
      </c>
      <c r="AZ87" s="234">
        <f t="shared" si="83"/>
        <v>0</v>
      </c>
      <c r="BA87" s="234">
        <f t="shared" si="58"/>
        <v>0</v>
      </c>
      <c r="BB87" s="234">
        <f t="shared" si="59"/>
        <v>0</v>
      </c>
      <c r="BC87" s="235"/>
      <c r="BD87" s="235"/>
      <c r="BE87" s="235"/>
      <c r="BF87" s="235"/>
      <c r="BG87" s="235"/>
      <c r="BH87" s="235"/>
      <c r="BI87" s="235"/>
      <c r="BJ87" s="235"/>
      <c r="BK87" s="235"/>
      <c r="BL87" s="235"/>
      <c r="BM87" s="235"/>
      <c r="BN87" s="235"/>
      <c r="BO87" s="235"/>
      <c r="BP87" s="235"/>
      <c r="BQ87" s="235"/>
      <c r="BR87" s="235"/>
      <c r="BS87" s="235"/>
      <c r="BT87" s="235"/>
      <c r="BU87" s="235"/>
    </row>
    <row r="88" spans="1:73" s="234" customFormat="1" ht="23.15" customHeight="1">
      <c r="A88" s="228">
        <v>78</v>
      </c>
      <c r="B88" s="107"/>
      <c r="C88" s="108"/>
      <c r="D88" s="273" t="str">
        <f t="shared" si="60"/>
        <v/>
      </c>
      <c r="E88" s="129"/>
      <c r="F88" s="110"/>
      <c r="G88" s="111"/>
      <c r="H88" s="112"/>
      <c r="I88" s="113"/>
      <c r="J88" s="114"/>
      <c r="K88" s="115"/>
      <c r="L88" s="115"/>
      <c r="M88" s="115"/>
      <c r="N88" s="116"/>
      <c r="O88" s="118"/>
      <c r="P88" s="118"/>
      <c r="Q88" s="229" t="str">
        <f t="shared" si="61"/>
        <v/>
      </c>
      <c r="R88" s="230" t="str">
        <f t="shared" si="62"/>
        <v/>
      </c>
      <c r="S88" s="221" t="str">
        <f t="shared" si="63"/>
        <v/>
      </c>
      <c r="T88" s="221" t="str">
        <f t="shared" si="57"/>
        <v/>
      </c>
      <c r="U88" s="222" t="str">
        <f t="shared" si="64"/>
        <v/>
      </c>
      <c r="V88" s="222" t="str">
        <f t="shared" si="65"/>
        <v/>
      </c>
      <c r="W88" s="222" t="str">
        <f t="shared" si="66"/>
        <v/>
      </c>
      <c r="X88" s="222" t="str">
        <f t="shared" si="67"/>
        <v/>
      </c>
      <c r="Y88" s="117" t="str">
        <f t="shared" si="84"/>
        <v/>
      </c>
      <c r="Z88" s="231" t="str">
        <f t="shared" si="84"/>
        <v/>
      </c>
      <c r="AA88" s="231" t="str">
        <f t="shared" si="84"/>
        <v/>
      </c>
      <c r="AB88" s="231" t="str">
        <f t="shared" si="84"/>
        <v/>
      </c>
      <c r="AC88" s="231" t="str">
        <f t="shared" si="84"/>
        <v/>
      </c>
      <c r="AD88" s="231" t="str">
        <f t="shared" si="84"/>
        <v/>
      </c>
      <c r="AE88" s="231" t="str">
        <f t="shared" si="84"/>
        <v/>
      </c>
      <c r="AF88" s="231" t="str">
        <f t="shared" si="84"/>
        <v/>
      </c>
      <c r="AG88" s="231" t="str">
        <f t="shared" si="84"/>
        <v/>
      </c>
      <c r="AH88" s="231" t="str">
        <f t="shared" si="84"/>
        <v/>
      </c>
      <c r="AI88" s="231" t="str">
        <f t="shared" si="84"/>
        <v/>
      </c>
      <c r="AJ88" s="231" t="str">
        <f t="shared" si="84"/>
        <v/>
      </c>
      <c r="AK88" s="232">
        <f t="shared" si="68"/>
        <v>0</v>
      </c>
      <c r="AL88" s="233">
        <f t="shared" si="69"/>
        <v>0</v>
      </c>
      <c r="AM88" s="234" t="str">
        <f t="shared" si="70"/>
        <v/>
      </c>
      <c r="AN88" s="234" t="str">
        <f t="shared" si="71"/>
        <v/>
      </c>
      <c r="AO88" s="234" t="str">
        <f t="shared" si="72"/>
        <v/>
      </c>
      <c r="AP88" s="234" t="str">
        <f t="shared" si="73"/>
        <v/>
      </c>
      <c r="AQ88" s="234" t="str">
        <f t="shared" si="74"/>
        <v/>
      </c>
      <c r="AR88" s="234" t="str">
        <f t="shared" si="75"/>
        <v/>
      </c>
      <c r="AS88" s="234" t="str">
        <f t="shared" si="76"/>
        <v/>
      </c>
      <c r="AT88" s="234" t="str">
        <f t="shared" si="77"/>
        <v/>
      </c>
      <c r="AU88" s="234" t="str">
        <f t="shared" si="78"/>
        <v/>
      </c>
      <c r="AV88" s="234" t="str">
        <f t="shared" si="79"/>
        <v/>
      </c>
      <c r="AW88" s="234" t="str">
        <f t="shared" si="80"/>
        <v/>
      </c>
      <c r="AX88" s="234" t="str">
        <f t="shared" si="81"/>
        <v/>
      </c>
      <c r="AY88" s="234" t="str">
        <f t="shared" si="82"/>
        <v/>
      </c>
      <c r="AZ88" s="234">
        <f t="shared" si="83"/>
        <v>0</v>
      </c>
      <c r="BA88" s="234">
        <f t="shared" si="58"/>
        <v>0</v>
      </c>
      <c r="BB88" s="234">
        <f t="shared" si="59"/>
        <v>0</v>
      </c>
      <c r="BC88" s="235"/>
      <c r="BD88" s="235"/>
      <c r="BE88" s="235"/>
      <c r="BF88" s="235"/>
      <c r="BG88" s="235"/>
      <c r="BH88" s="235"/>
      <c r="BI88" s="235"/>
      <c r="BJ88" s="235"/>
      <c r="BK88" s="235"/>
      <c r="BL88" s="235"/>
      <c r="BM88" s="235"/>
      <c r="BN88" s="235"/>
      <c r="BO88" s="235"/>
      <c r="BP88" s="235"/>
      <c r="BQ88" s="235"/>
      <c r="BR88" s="235"/>
      <c r="BS88" s="235"/>
      <c r="BT88" s="235"/>
      <c r="BU88" s="235"/>
    </row>
    <row r="89" spans="1:73" s="234" customFormat="1" ht="23.15" customHeight="1">
      <c r="A89" s="228">
        <v>79</v>
      </c>
      <c r="B89" s="107"/>
      <c r="C89" s="108"/>
      <c r="D89" s="273" t="str">
        <f t="shared" si="60"/>
        <v/>
      </c>
      <c r="E89" s="129"/>
      <c r="F89" s="110"/>
      <c r="G89" s="111"/>
      <c r="H89" s="112"/>
      <c r="I89" s="113"/>
      <c r="J89" s="114"/>
      <c r="K89" s="115"/>
      <c r="L89" s="115"/>
      <c r="M89" s="115"/>
      <c r="N89" s="116"/>
      <c r="O89" s="118"/>
      <c r="P89" s="118"/>
      <c r="Q89" s="229" t="str">
        <f t="shared" si="61"/>
        <v/>
      </c>
      <c r="R89" s="230" t="str">
        <f t="shared" si="62"/>
        <v/>
      </c>
      <c r="S89" s="221" t="str">
        <f t="shared" si="63"/>
        <v/>
      </c>
      <c r="T89" s="221" t="str">
        <f t="shared" si="57"/>
        <v/>
      </c>
      <c r="U89" s="222" t="str">
        <f t="shared" si="64"/>
        <v/>
      </c>
      <c r="V89" s="222" t="str">
        <f t="shared" si="65"/>
        <v/>
      </c>
      <c r="W89" s="222" t="str">
        <f t="shared" si="66"/>
        <v/>
      </c>
      <c r="X89" s="222" t="str">
        <f t="shared" si="67"/>
        <v/>
      </c>
      <c r="Y89" s="117" t="str">
        <f t="shared" si="84"/>
        <v/>
      </c>
      <c r="Z89" s="231" t="str">
        <f t="shared" si="84"/>
        <v/>
      </c>
      <c r="AA89" s="231" t="str">
        <f t="shared" si="84"/>
        <v/>
      </c>
      <c r="AB89" s="231" t="str">
        <f t="shared" si="84"/>
        <v/>
      </c>
      <c r="AC89" s="231" t="str">
        <f t="shared" si="84"/>
        <v/>
      </c>
      <c r="AD89" s="231" t="str">
        <f t="shared" si="84"/>
        <v/>
      </c>
      <c r="AE89" s="231" t="str">
        <f t="shared" si="84"/>
        <v/>
      </c>
      <c r="AF89" s="231" t="str">
        <f t="shared" si="84"/>
        <v/>
      </c>
      <c r="AG89" s="231" t="str">
        <f t="shared" si="84"/>
        <v/>
      </c>
      <c r="AH89" s="231" t="str">
        <f t="shared" si="84"/>
        <v/>
      </c>
      <c r="AI89" s="231" t="str">
        <f t="shared" si="84"/>
        <v/>
      </c>
      <c r="AJ89" s="231" t="str">
        <f t="shared" si="84"/>
        <v/>
      </c>
      <c r="AK89" s="232">
        <f t="shared" si="68"/>
        <v>0</v>
      </c>
      <c r="AL89" s="233">
        <f t="shared" si="69"/>
        <v>0</v>
      </c>
      <c r="AM89" s="234" t="str">
        <f t="shared" si="70"/>
        <v/>
      </c>
      <c r="AN89" s="234" t="str">
        <f t="shared" si="71"/>
        <v/>
      </c>
      <c r="AO89" s="234" t="str">
        <f t="shared" si="72"/>
        <v/>
      </c>
      <c r="AP89" s="234" t="str">
        <f t="shared" si="73"/>
        <v/>
      </c>
      <c r="AQ89" s="234" t="str">
        <f t="shared" si="74"/>
        <v/>
      </c>
      <c r="AR89" s="234" t="str">
        <f t="shared" si="75"/>
        <v/>
      </c>
      <c r="AS89" s="234" t="str">
        <f t="shared" si="76"/>
        <v/>
      </c>
      <c r="AT89" s="234" t="str">
        <f t="shared" si="77"/>
        <v/>
      </c>
      <c r="AU89" s="234" t="str">
        <f t="shared" si="78"/>
        <v/>
      </c>
      <c r="AV89" s="234" t="str">
        <f t="shared" si="79"/>
        <v/>
      </c>
      <c r="AW89" s="234" t="str">
        <f t="shared" si="80"/>
        <v/>
      </c>
      <c r="AX89" s="234" t="str">
        <f t="shared" si="81"/>
        <v/>
      </c>
      <c r="AY89" s="234" t="str">
        <f t="shared" si="82"/>
        <v/>
      </c>
      <c r="AZ89" s="234">
        <f t="shared" si="83"/>
        <v>0</v>
      </c>
      <c r="BA89" s="234">
        <f t="shared" si="58"/>
        <v>0</v>
      </c>
      <c r="BB89" s="234">
        <f t="shared" si="59"/>
        <v>0</v>
      </c>
      <c r="BC89" s="235"/>
      <c r="BD89" s="235"/>
      <c r="BE89" s="235"/>
      <c r="BF89" s="235"/>
      <c r="BG89" s="235"/>
      <c r="BH89" s="235"/>
      <c r="BI89" s="235"/>
      <c r="BJ89" s="235"/>
      <c r="BK89" s="235"/>
      <c r="BL89" s="235"/>
      <c r="BM89" s="235"/>
      <c r="BN89" s="235"/>
      <c r="BO89" s="235"/>
      <c r="BP89" s="235"/>
      <c r="BQ89" s="235"/>
      <c r="BR89" s="235"/>
      <c r="BS89" s="235"/>
      <c r="BT89" s="235"/>
      <c r="BU89" s="235"/>
    </row>
    <row r="90" spans="1:73" s="234" customFormat="1" ht="23.15" customHeight="1">
      <c r="A90" s="228">
        <v>80</v>
      </c>
      <c r="B90" s="107"/>
      <c r="C90" s="108"/>
      <c r="D90" s="273" t="str">
        <f t="shared" si="60"/>
        <v/>
      </c>
      <c r="E90" s="129"/>
      <c r="F90" s="110"/>
      <c r="G90" s="111"/>
      <c r="H90" s="112"/>
      <c r="I90" s="113"/>
      <c r="J90" s="114"/>
      <c r="K90" s="115"/>
      <c r="L90" s="115"/>
      <c r="M90" s="115"/>
      <c r="N90" s="116"/>
      <c r="O90" s="118"/>
      <c r="P90" s="118"/>
      <c r="Q90" s="229" t="str">
        <f t="shared" si="61"/>
        <v/>
      </c>
      <c r="R90" s="230" t="str">
        <f t="shared" si="62"/>
        <v/>
      </c>
      <c r="S90" s="221" t="str">
        <f t="shared" si="63"/>
        <v/>
      </c>
      <c r="T90" s="221" t="str">
        <f t="shared" si="57"/>
        <v/>
      </c>
      <c r="U90" s="222" t="str">
        <f t="shared" si="64"/>
        <v/>
      </c>
      <c r="V90" s="222" t="str">
        <f t="shared" si="65"/>
        <v/>
      </c>
      <c r="W90" s="222" t="str">
        <f t="shared" si="66"/>
        <v/>
      </c>
      <c r="X90" s="222" t="str">
        <f t="shared" si="67"/>
        <v/>
      </c>
      <c r="Y90" s="117" t="str">
        <f t="shared" si="84"/>
        <v/>
      </c>
      <c r="Z90" s="231" t="str">
        <f t="shared" si="84"/>
        <v/>
      </c>
      <c r="AA90" s="231" t="str">
        <f t="shared" si="84"/>
        <v/>
      </c>
      <c r="AB90" s="231" t="str">
        <f t="shared" si="84"/>
        <v/>
      </c>
      <c r="AC90" s="231" t="str">
        <f t="shared" si="84"/>
        <v/>
      </c>
      <c r="AD90" s="231" t="str">
        <f t="shared" si="84"/>
        <v/>
      </c>
      <c r="AE90" s="231" t="str">
        <f t="shared" si="84"/>
        <v/>
      </c>
      <c r="AF90" s="231" t="str">
        <f t="shared" si="84"/>
        <v/>
      </c>
      <c r="AG90" s="231" t="str">
        <f t="shared" si="84"/>
        <v/>
      </c>
      <c r="AH90" s="231" t="str">
        <f t="shared" si="84"/>
        <v/>
      </c>
      <c r="AI90" s="231" t="str">
        <f t="shared" si="84"/>
        <v/>
      </c>
      <c r="AJ90" s="231" t="str">
        <f t="shared" si="84"/>
        <v/>
      </c>
      <c r="AK90" s="232">
        <f t="shared" si="68"/>
        <v>0</v>
      </c>
      <c r="AL90" s="233">
        <f t="shared" si="69"/>
        <v>0</v>
      </c>
      <c r="AM90" s="234" t="str">
        <f t="shared" si="70"/>
        <v/>
      </c>
      <c r="AN90" s="234" t="str">
        <f t="shared" si="71"/>
        <v/>
      </c>
      <c r="AO90" s="234" t="str">
        <f t="shared" si="72"/>
        <v/>
      </c>
      <c r="AP90" s="234" t="str">
        <f t="shared" si="73"/>
        <v/>
      </c>
      <c r="AQ90" s="234" t="str">
        <f t="shared" si="74"/>
        <v/>
      </c>
      <c r="AR90" s="234" t="str">
        <f t="shared" si="75"/>
        <v/>
      </c>
      <c r="AS90" s="234" t="str">
        <f t="shared" si="76"/>
        <v/>
      </c>
      <c r="AT90" s="234" t="str">
        <f t="shared" si="77"/>
        <v/>
      </c>
      <c r="AU90" s="234" t="str">
        <f t="shared" si="78"/>
        <v/>
      </c>
      <c r="AV90" s="234" t="str">
        <f t="shared" si="79"/>
        <v/>
      </c>
      <c r="AW90" s="234" t="str">
        <f t="shared" si="80"/>
        <v/>
      </c>
      <c r="AX90" s="234" t="str">
        <f t="shared" si="81"/>
        <v/>
      </c>
      <c r="AY90" s="234" t="str">
        <f t="shared" si="82"/>
        <v/>
      </c>
      <c r="AZ90" s="234">
        <f t="shared" si="83"/>
        <v>0</v>
      </c>
      <c r="BA90" s="234">
        <f t="shared" si="58"/>
        <v>0</v>
      </c>
      <c r="BB90" s="234">
        <f t="shared" si="59"/>
        <v>0</v>
      </c>
      <c r="BC90" s="235"/>
      <c r="BD90" s="235"/>
      <c r="BE90" s="235"/>
      <c r="BF90" s="235"/>
      <c r="BG90" s="235"/>
      <c r="BH90" s="235"/>
      <c r="BI90" s="235"/>
      <c r="BJ90" s="235"/>
      <c r="BK90" s="235"/>
      <c r="BL90" s="235"/>
      <c r="BM90" s="235"/>
      <c r="BN90" s="235"/>
      <c r="BO90" s="235"/>
      <c r="BP90" s="235"/>
      <c r="BQ90" s="235"/>
      <c r="BR90" s="235"/>
      <c r="BS90" s="235"/>
      <c r="BT90" s="235"/>
      <c r="BU90" s="235"/>
    </row>
    <row r="91" spans="1:73" s="234" customFormat="1" ht="23.15" customHeight="1">
      <c r="A91" s="228">
        <v>81</v>
      </c>
      <c r="B91" s="107"/>
      <c r="C91" s="108"/>
      <c r="D91" s="273" t="str">
        <f t="shared" si="60"/>
        <v/>
      </c>
      <c r="E91" s="129"/>
      <c r="F91" s="110"/>
      <c r="G91" s="111"/>
      <c r="H91" s="112"/>
      <c r="I91" s="113"/>
      <c r="J91" s="114"/>
      <c r="K91" s="115"/>
      <c r="L91" s="115"/>
      <c r="M91" s="115"/>
      <c r="N91" s="116"/>
      <c r="O91" s="118"/>
      <c r="P91" s="118"/>
      <c r="Q91" s="229" t="str">
        <f t="shared" si="61"/>
        <v/>
      </c>
      <c r="R91" s="230" t="str">
        <f t="shared" si="62"/>
        <v/>
      </c>
      <c r="S91" s="221" t="str">
        <f t="shared" si="63"/>
        <v/>
      </c>
      <c r="T91" s="221" t="str">
        <f t="shared" si="57"/>
        <v/>
      </c>
      <c r="U91" s="222" t="str">
        <f t="shared" si="64"/>
        <v/>
      </c>
      <c r="V91" s="222" t="str">
        <f t="shared" si="65"/>
        <v/>
      </c>
      <c r="W91" s="222" t="str">
        <f t="shared" si="66"/>
        <v/>
      </c>
      <c r="X91" s="222" t="str">
        <f t="shared" si="67"/>
        <v/>
      </c>
      <c r="Y91" s="117" t="str">
        <f t="shared" si="84"/>
        <v/>
      </c>
      <c r="Z91" s="231" t="str">
        <f t="shared" si="84"/>
        <v/>
      </c>
      <c r="AA91" s="231" t="str">
        <f t="shared" si="84"/>
        <v/>
      </c>
      <c r="AB91" s="231" t="str">
        <f t="shared" si="84"/>
        <v/>
      </c>
      <c r="AC91" s="231" t="str">
        <f t="shared" si="84"/>
        <v/>
      </c>
      <c r="AD91" s="231" t="str">
        <f t="shared" si="84"/>
        <v/>
      </c>
      <c r="AE91" s="231" t="str">
        <f t="shared" si="84"/>
        <v/>
      </c>
      <c r="AF91" s="231" t="str">
        <f t="shared" si="84"/>
        <v/>
      </c>
      <c r="AG91" s="231" t="str">
        <f t="shared" si="84"/>
        <v/>
      </c>
      <c r="AH91" s="231" t="str">
        <f t="shared" si="84"/>
        <v/>
      </c>
      <c r="AI91" s="231" t="str">
        <f t="shared" si="84"/>
        <v/>
      </c>
      <c r="AJ91" s="231" t="str">
        <f t="shared" si="84"/>
        <v/>
      </c>
      <c r="AK91" s="232">
        <f t="shared" si="68"/>
        <v>0</v>
      </c>
      <c r="AL91" s="233">
        <f t="shared" si="69"/>
        <v>0</v>
      </c>
      <c r="AM91" s="234" t="str">
        <f t="shared" si="70"/>
        <v/>
      </c>
      <c r="AN91" s="234" t="str">
        <f t="shared" si="71"/>
        <v/>
      </c>
      <c r="AO91" s="234" t="str">
        <f t="shared" si="72"/>
        <v/>
      </c>
      <c r="AP91" s="234" t="str">
        <f t="shared" si="73"/>
        <v/>
      </c>
      <c r="AQ91" s="234" t="str">
        <f t="shared" si="74"/>
        <v/>
      </c>
      <c r="AR91" s="234" t="str">
        <f t="shared" si="75"/>
        <v/>
      </c>
      <c r="AS91" s="234" t="str">
        <f t="shared" si="76"/>
        <v/>
      </c>
      <c r="AT91" s="234" t="str">
        <f t="shared" si="77"/>
        <v/>
      </c>
      <c r="AU91" s="234" t="str">
        <f t="shared" si="78"/>
        <v/>
      </c>
      <c r="AV91" s="234" t="str">
        <f t="shared" si="79"/>
        <v/>
      </c>
      <c r="AW91" s="234" t="str">
        <f t="shared" si="80"/>
        <v/>
      </c>
      <c r="AX91" s="234" t="str">
        <f t="shared" si="81"/>
        <v/>
      </c>
      <c r="AY91" s="234" t="str">
        <f t="shared" si="82"/>
        <v/>
      </c>
      <c r="AZ91" s="234">
        <f t="shared" si="83"/>
        <v>0</v>
      </c>
      <c r="BA91" s="234">
        <f t="shared" si="58"/>
        <v>0</v>
      </c>
      <c r="BB91" s="234">
        <f t="shared" si="59"/>
        <v>0</v>
      </c>
      <c r="BC91" s="235"/>
      <c r="BD91" s="235"/>
      <c r="BE91" s="235"/>
      <c r="BF91" s="235"/>
      <c r="BG91" s="235"/>
      <c r="BH91" s="235"/>
      <c r="BI91" s="235"/>
      <c r="BJ91" s="235"/>
      <c r="BK91" s="235"/>
      <c r="BL91" s="235"/>
      <c r="BM91" s="235"/>
      <c r="BN91" s="235"/>
      <c r="BO91" s="235"/>
      <c r="BP91" s="235"/>
      <c r="BQ91" s="235"/>
      <c r="BR91" s="235"/>
      <c r="BS91" s="235"/>
      <c r="BT91" s="235"/>
      <c r="BU91" s="235"/>
    </row>
    <row r="92" spans="1:73" s="234" customFormat="1" ht="23.15" customHeight="1">
      <c r="A92" s="228">
        <v>82</v>
      </c>
      <c r="B92" s="107"/>
      <c r="C92" s="108"/>
      <c r="D92" s="273" t="str">
        <f t="shared" si="60"/>
        <v/>
      </c>
      <c r="E92" s="129"/>
      <c r="F92" s="110"/>
      <c r="G92" s="111"/>
      <c r="H92" s="112"/>
      <c r="I92" s="113"/>
      <c r="J92" s="114"/>
      <c r="K92" s="115"/>
      <c r="L92" s="115"/>
      <c r="M92" s="115"/>
      <c r="N92" s="116"/>
      <c r="O92" s="118"/>
      <c r="P92" s="118"/>
      <c r="Q92" s="229" t="str">
        <f t="shared" si="61"/>
        <v/>
      </c>
      <c r="R92" s="230" t="str">
        <f t="shared" si="62"/>
        <v/>
      </c>
      <c r="S92" s="221" t="str">
        <f t="shared" si="63"/>
        <v/>
      </c>
      <c r="T92" s="221" t="str">
        <f t="shared" si="57"/>
        <v/>
      </c>
      <c r="U92" s="222" t="str">
        <f t="shared" si="64"/>
        <v/>
      </c>
      <c r="V92" s="222" t="str">
        <f t="shared" si="65"/>
        <v/>
      </c>
      <c r="W92" s="222" t="str">
        <f t="shared" si="66"/>
        <v/>
      </c>
      <c r="X92" s="222" t="str">
        <f t="shared" si="67"/>
        <v/>
      </c>
      <c r="Y92" s="117" t="str">
        <f t="shared" ref="Y92:AJ100" si="85">IF($X92="",IF($L92="","",IF(Y$9&gt;=$L92,IF($M92="",$W92,IF(Y$9&gt;$M92,"",$W92)),"")),IF(AND(Y$9&gt;=$L92,OR($M92&gt;=Y$9,$M92="")),$X92,""))</f>
        <v/>
      </c>
      <c r="Z92" s="231" t="str">
        <f t="shared" si="85"/>
        <v/>
      </c>
      <c r="AA92" s="231" t="str">
        <f t="shared" si="85"/>
        <v/>
      </c>
      <c r="AB92" s="231" t="str">
        <f t="shared" si="85"/>
        <v/>
      </c>
      <c r="AC92" s="231" t="str">
        <f t="shared" si="85"/>
        <v/>
      </c>
      <c r="AD92" s="231" t="str">
        <f t="shared" si="85"/>
        <v/>
      </c>
      <c r="AE92" s="231" t="str">
        <f t="shared" si="85"/>
        <v/>
      </c>
      <c r="AF92" s="231" t="str">
        <f t="shared" si="85"/>
        <v/>
      </c>
      <c r="AG92" s="231" t="str">
        <f t="shared" si="85"/>
        <v/>
      </c>
      <c r="AH92" s="231" t="str">
        <f t="shared" si="85"/>
        <v/>
      </c>
      <c r="AI92" s="231" t="str">
        <f t="shared" si="85"/>
        <v/>
      </c>
      <c r="AJ92" s="231" t="str">
        <f t="shared" si="85"/>
        <v/>
      </c>
      <c r="AK92" s="232">
        <f t="shared" si="68"/>
        <v>0</v>
      </c>
      <c r="AL92" s="233">
        <f t="shared" si="69"/>
        <v>0</v>
      </c>
      <c r="AM92" s="234" t="str">
        <f t="shared" si="70"/>
        <v/>
      </c>
      <c r="AN92" s="234" t="str">
        <f t="shared" si="71"/>
        <v/>
      </c>
      <c r="AO92" s="234" t="str">
        <f t="shared" si="72"/>
        <v/>
      </c>
      <c r="AP92" s="234" t="str">
        <f t="shared" si="73"/>
        <v/>
      </c>
      <c r="AQ92" s="234" t="str">
        <f t="shared" si="74"/>
        <v/>
      </c>
      <c r="AR92" s="234" t="str">
        <f t="shared" si="75"/>
        <v/>
      </c>
      <c r="AS92" s="234" t="str">
        <f t="shared" si="76"/>
        <v/>
      </c>
      <c r="AT92" s="234" t="str">
        <f t="shared" si="77"/>
        <v/>
      </c>
      <c r="AU92" s="234" t="str">
        <f t="shared" si="78"/>
        <v/>
      </c>
      <c r="AV92" s="234" t="str">
        <f t="shared" si="79"/>
        <v/>
      </c>
      <c r="AW92" s="234" t="str">
        <f t="shared" si="80"/>
        <v/>
      </c>
      <c r="AX92" s="234" t="str">
        <f t="shared" si="81"/>
        <v/>
      </c>
      <c r="AY92" s="234" t="str">
        <f t="shared" si="82"/>
        <v/>
      </c>
      <c r="AZ92" s="234">
        <f t="shared" si="83"/>
        <v>0</v>
      </c>
      <c r="BA92" s="234">
        <f t="shared" si="58"/>
        <v>0</v>
      </c>
      <c r="BB92" s="234">
        <f t="shared" si="59"/>
        <v>0</v>
      </c>
      <c r="BC92" s="235"/>
      <c r="BD92" s="235"/>
      <c r="BE92" s="235"/>
      <c r="BF92" s="235"/>
      <c r="BG92" s="235"/>
      <c r="BH92" s="235"/>
      <c r="BI92" s="235"/>
      <c r="BJ92" s="235"/>
      <c r="BK92" s="235"/>
      <c r="BL92" s="235"/>
      <c r="BM92" s="235"/>
      <c r="BN92" s="235"/>
      <c r="BO92" s="235"/>
      <c r="BP92" s="235"/>
      <c r="BQ92" s="235"/>
      <c r="BR92" s="235"/>
      <c r="BS92" s="235"/>
      <c r="BT92" s="235"/>
      <c r="BU92" s="235"/>
    </row>
    <row r="93" spans="1:73" s="234" customFormat="1" ht="23.15" customHeight="1">
      <c r="A93" s="228">
        <v>83</v>
      </c>
      <c r="B93" s="107"/>
      <c r="C93" s="108"/>
      <c r="D93" s="273" t="str">
        <f t="shared" si="60"/>
        <v/>
      </c>
      <c r="E93" s="129"/>
      <c r="F93" s="110"/>
      <c r="G93" s="111"/>
      <c r="H93" s="112"/>
      <c r="I93" s="113"/>
      <c r="J93" s="114"/>
      <c r="K93" s="115"/>
      <c r="L93" s="115"/>
      <c r="M93" s="115"/>
      <c r="N93" s="116"/>
      <c r="O93" s="118"/>
      <c r="P93" s="118"/>
      <c r="Q93" s="229" t="str">
        <f t="shared" si="61"/>
        <v/>
      </c>
      <c r="R93" s="230" t="str">
        <f t="shared" si="62"/>
        <v/>
      </c>
      <c r="S93" s="221" t="str">
        <f t="shared" si="63"/>
        <v/>
      </c>
      <c r="T93" s="221" t="str">
        <f t="shared" si="57"/>
        <v/>
      </c>
      <c r="U93" s="222" t="str">
        <f t="shared" si="64"/>
        <v/>
      </c>
      <c r="V93" s="222" t="str">
        <f t="shared" si="65"/>
        <v/>
      </c>
      <c r="W93" s="222" t="str">
        <f t="shared" si="66"/>
        <v/>
      </c>
      <c r="X93" s="222" t="str">
        <f t="shared" si="67"/>
        <v/>
      </c>
      <c r="Y93" s="117" t="str">
        <f t="shared" si="85"/>
        <v/>
      </c>
      <c r="Z93" s="231" t="str">
        <f t="shared" si="85"/>
        <v/>
      </c>
      <c r="AA93" s="231" t="str">
        <f t="shared" si="85"/>
        <v/>
      </c>
      <c r="AB93" s="231" t="str">
        <f t="shared" si="85"/>
        <v/>
      </c>
      <c r="AC93" s="231" t="str">
        <f t="shared" si="85"/>
        <v/>
      </c>
      <c r="AD93" s="231" t="str">
        <f t="shared" si="85"/>
        <v/>
      </c>
      <c r="AE93" s="231" t="str">
        <f t="shared" si="85"/>
        <v/>
      </c>
      <c r="AF93" s="231" t="str">
        <f t="shared" si="85"/>
        <v/>
      </c>
      <c r="AG93" s="231" t="str">
        <f t="shared" si="85"/>
        <v/>
      </c>
      <c r="AH93" s="231" t="str">
        <f t="shared" si="85"/>
        <v/>
      </c>
      <c r="AI93" s="231" t="str">
        <f t="shared" si="85"/>
        <v/>
      </c>
      <c r="AJ93" s="231" t="str">
        <f t="shared" si="85"/>
        <v/>
      </c>
      <c r="AK93" s="232">
        <f t="shared" si="68"/>
        <v>0</v>
      </c>
      <c r="AL93" s="233">
        <f t="shared" si="69"/>
        <v>0</v>
      </c>
      <c r="AM93" s="234" t="str">
        <f t="shared" si="70"/>
        <v/>
      </c>
      <c r="AN93" s="234" t="str">
        <f t="shared" si="71"/>
        <v/>
      </c>
      <c r="AO93" s="234" t="str">
        <f t="shared" si="72"/>
        <v/>
      </c>
      <c r="AP93" s="234" t="str">
        <f t="shared" si="73"/>
        <v/>
      </c>
      <c r="AQ93" s="234" t="str">
        <f t="shared" si="74"/>
        <v/>
      </c>
      <c r="AR93" s="234" t="str">
        <f t="shared" si="75"/>
        <v/>
      </c>
      <c r="AS93" s="234" t="str">
        <f t="shared" si="76"/>
        <v/>
      </c>
      <c r="AT93" s="234" t="str">
        <f t="shared" si="77"/>
        <v/>
      </c>
      <c r="AU93" s="234" t="str">
        <f t="shared" si="78"/>
        <v/>
      </c>
      <c r="AV93" s="234" t="str">
        <f t="shared" si="79"/>
        <v/>
      </c>
      <c r="AW93" s="234" t="str">
        <f t="shared" si="80"/>
        <v/>
      </c>
      <c r="AX93" s="234" t="str">
        <f t="shared" si="81"/>
        <v/>
      </c>
      <c r="AY93" s="234" t="str">
        <f t="shared" si="82"/>
        <v/>
      </c>
      <c r="AZ93" s="234">
        <f t="shared" si="83"/>
        <v>0</v>
      </c>
      <c r="BA93" s="234">
        <f t="shared" si="58"/>
        <v>0</v>
      </c>
      <c r="BB93" s="234">
        <f t="shared" si="59"/>
        <v>0</v>
      </c>
      <c r="BC93" s="235"/>
      <c r="BD93" s="235"/>
      <c r="BE93" s="235"/>
      <c r="BF93" s="235"/>
      <c r="BG93" s="235"/>
      <c r="BH93" s="235"/>
      <c r="BI93" s="235"/>
      <c r="BJ93" s="235"/>
      <c r="BK93" s="235"/>
      <c r="BL93" s="235"/>
      <c r="BM93" s="235"/>
      <c r="BN93" s="235"/>
      <c r="BO93" s="235"/>
      <c r="BP93" s="235"/>
      <c r="BQ93" s="235"/>
      <c r="BR93" s="235"/>
      <c r="BS93" s="235"/>
      <c r="BT93" s="235"/>
      <c r="BU93" s="235"/>
    </row>
    <row r="94" spans="1:73" s="234" customFormat="1" ht="23.15" customHeight="1">
      <c r="A94" s="228">
        <v>84</v>
      </c>
      <c r="B94" s="107"/>
      <c r="C94" s="108"/>
      <c r="D94" s="273" t="str">
        <f t="shared" si="60"/>
        <v/>
      </c>
      <c r="E94" s="129"/>
      <c r="F94" s="110"/>
      <c r="G94" s="111"/>
      <c r="H94" s="112"/>
      <c r="I94" s="113"/>
      <c r="J94" s="114"/>
      <c r="K94" s="115"/>
      <c r="L94" s="115"/>
      <c r="M94" s="115"/>
      <c r="N94" s="116"/>
      <c r="O94" s="118"/>
      <c r="P94" s="118"/>
      <c r="Q94" s="229" t="str">
        <f t="shared" si="61"/>
        <v/>
      </c>
      <c r="R94" s="230" t="str">
        <f t="shared" si="62"/>
        <v/>
      </c>
      <c r="S94" s="221" t="str">
        <f t="shared" si="63"/>
        <v/>
      </c>
      <c r="T94" s="221" t="str">
        <f t="shared" si="57"/>
        <v/>
      </c>
      <c r="U94" s="222" t="str">
        <f t="shared" si="64"/>
        <v/>
      </c>
      <c r="V94" s="222" t="str">
        <f t="shared" si="65"/>
        <v/>
      </c>
      <c r="W94" s="222" t="str">
        <f t="shared" si="66"/>
        <v/>
      </c>
      <c r="X94" s="222" t="str">
        <f t="shared" si="67"/>
        <v/>
      </c>
      <c r="Y94" s="117" t="str">
        <f t="shared" si="85"/>
        <v/>
      </c>
      <c r="Z94" s="231" t="str">
        <f t="shared" si="85"/>
        <v/>
      </c>
      <c r="AA94" s="231" t="str">
        <f t="shared" si="85"/>
        <v/>
      </c>
      <c r="AB94" s="231" t="str">
        <f t="shared" si="85"/>
        <v/>
      </c>
      <c r="AC94" s="231" t="str">
        <f t="shared" si="85"/>
        <v/>
      </c>
      <c r="AD94" s="231" t="str">
        <f t="shared" si="85"/>
        <v/>
      </c>
      <c r="AE94" s="231" t="str">
        <f t="shared" si="85"/>
        <v/>
      </c>
      <c r="AF94" s="231" t="str">
        <f t="shared" si="85"/>
        <v/>
      </c>
      <c r="AG94" s="231" t="str">
        <f t="shared" si="85"/>
        <v/>
      </c>
      <c r="AH94" s="231" t="str">
        <f t="shared" si="85"/>
        <v/>
      </c>
      <c r="AI94" s="231" t="str">
        <f t="shared" si="85"/>
        <v/>
      </c>
      <c r="AJ94" s="231" t="str">
        <f t="shared" si="85"/>
        <v/>
      </c>
      <c r="AK94" s="232">
        <f t="shared" si="68"/>
        <v>0</v>
      </c>
      <c r="AL94" s="233">
        <f t="shared" si="69"/>
        <v>0</v>
      </c>
      <c r="AM94" s="234" t="str">
        <f t="shared" si="70"/>
        <v/>
      </c>
      <c r="AN94" s="234" t="str">
        <f t="shared" si="71"/>
        <v/>
      </c>
      <c r="AO94" s="234" t="str">
        <f t="shared" si="72"/>
        <v/>
      </c>
      <c r="AP94" s="234" t="str">
        <f t="shared" si="73"/>
        <v/>
      </c>
      <c r="AQ94" s="234" t="str">
        <f t="shared" si="74"/>
        <v/>
      </c>
      <c r="AR94" s="234" t="str">
        <f t="shared" si="75"/>
        <v/>
      </c>
      <c r="AS94" s="234" t="str">
        <f t="shared" si="76"/>
        <v/>
      </c>
      <c r="AT94" s="234" t="str">
        <f t="shared" si="77"/>
        <v/>
      </c>
      <c r="AU94" s="234" t="str">
        <f t="shared" si="78"/>
        <v/>
      </c>
      <c r="AV94" s="234" t="str">
        <f t="shared" si="79"/>
        <v/>
      </c>
      <c r="AW94" s="234" t="str">
        <f t="shared" si="80"/>
        <v/>
      </c>
      <c r="AX94" s="234" t="str">
        <f t="shared" si="81"/>
        <v/>
      </c>
      <c r="AY94" s="234" t="str">
        <f t="shared" si="82"/>
        <v/>
      </c>
      <c r="AZ94" s="234">
        <f t="shared" si="83"/>
        <v>0</v>
      </c>
      <c r="BA94" s="234">
        <f t="shared" si="58"/>
        <v>0</v>
      </c>
      <c r="BB94" s="234">
        <f t="shared" si="59"/>
        <v>0</v>
      </c>
      <c r="BC94" s="235"/>
      <c r="BD94" s="235"/>
      <c r="BE94" s="235"/>
      <c r="BF94" s="235"/>
      <c r="BG94" s="235"/>
      <c r="BH94" s="235"/>
      <c r="BI94" s="235"/>
      <c r="BJ94" s="235"/>
      <c r="BK94" s="235"/>
      <c r="BL94" s="235"/>
      <c r="BM94" s="235"/>
      <c r="BN94" s="235"/>
      <c r="BO94" s="235"/>
      <c r="BP94" s="235"/>
      <c r="BQ94" s="235"/>
      <c r="BR94" s="235"/>
      <c r="BS94" s="235"/>
      <c r="BT94" s="235"/>
      <c r="BU94" s="235"/>
    </row>
    <row r="95" spans="1:73" s="234" customFormat="1" ht="23.15" customHeight="1">
      <c r="A95" s="228">
        <v>85</v>
      </c>
      <c r="B95" s="107"/>
      <c r="C95" s="108"/>
      <c r="D95" s="273" t="str">
        <f t="shared" si="60"/>
        <v/>
      </c>
      <c r="E95" s="129"/>
      <c r="F95" s="110"/>
      <c r="G95" s="111"/>
      <c r="H95" s="112"/>
      <c r="I95" s="113"/>
      <c r="J95" s="114"/>
      <c r="K95" s="115"/>
      <c r="L95" s="115"/>
      <c r="M95" s="115"/>
      <c r="N95" s="116"/>
      <c r="O95" s="118"/>
      <c r="P95" s="118"/>
      <c r="Q95" s="229" t="str">
        <f t="shared" si="61"/>
        <v/>
      </c>
      <c r="R95" s="230" t="str">
        <f t="shared" si="62"/>
        <v/>
      </c>
      <c r="S95" s="221" t="str">
        <f t="shared" si="63"/>
        <v/>
      </c>
      <c r="T95" s="221" t="str">
        <f t="shared" si="57"/>
        <v/>
      </c>
      <c r="U95" s="222" t="str">
        <f t="shared" si="64"/>
        <v/>
      </c>
      <c r="V95" s="222" t="str">
        <f t="shared" si="65"/>
        <v/>
      </c>
      <c r="W95" s="222" t="str">
        <f t="shared" si="66"/>
        <v/>
      </c>
      <c r="X95" s="222" t="str">
        <f t="shared" si="67"/>
        <v/>
      </c>
      <c r="Y95" s="117" t="str">
        <f t="shared" si="85"/>
        <v/>
      </c>
      <c r="Z95" s="231" t="str">
        <f t="shared" si="85"/>
        <v/>
      </c>
      <c r="AA95" s="231" t="str">
        <f t="shared" si="85"/>
        <v/>
      </c>
      <c r="AB95" s="231" t="str">
        <f t="shared" si="85"/>
        <v/>
      </c>
      <c r="AC95" s="231" t="str">
        <f t="shared" si="85"/>
        <v/>
      </c>
      <c r="AD95" s="231" t="str">
        <f t="shared" si="85"/>
        <v/>
      </c>
      <c r="AE95" s="231" t="str">
        <f t="shared" si="85"/>
        <v/>
      </c>
      <c r="AF95" s="231" t="str">
        <f t="shared" si="85"/>
        <v/>
      </c>
      <c r="AG95" s="231" t="str">
        <f t="shared" si="85"/>
        <v/>
      </c>
      <c r="AH95" s="231" t="str">
        <f t="shared" si="85"/>
        <v/>
      </c>
      <c r="AI95" s="231" t="str">
        <f t="shared" si="85"/>
        <v/>
      </c>
      <c r="AJ95" s="231" t="str">
        <f t="shared" si="85"/>
        <v/>
      </c>
      <c r="AK95" s="232">
        <f t="shared" si="68"/>
        <v>0</v>
      </c>
      <c r="AL95" s="233">
        <f t="shared" si="69"/>
        <v>0</v>
      </c>
      <c r="AM95" s="234" t="str">
        <f t="shared" si="70"/>
        <v/>
      </c>
      <c r="AN95" s="234" t="str">
        <f t="shared" si="71"/>
        <v/>
      </c>
      <c r="AO95" s="234" t="str">
        <f t="shared" si="72"/>
        <v/>
      </c>
      <c r="AP95" s="234" t="str">
        <f t="shared" si="73"/>
        <v/>
      </c>
      <c r="AQ95" s="234" t="str">
        <f t="shared" si="74"/>
        <v/>
      </c>
      <c r="AR95" s="234" t="str">
        <f t="shared" si="75"/>
        <v/>
      </c>
      <c r="AS95" s="234" t="str">
        <f t="shared" si="76"/>
        <v/>
      </c>
      <c r="AT95" s="234" t="str">
        <f t="shared" si="77"/>
        <v/>
      </c>
      <c r="AU95" s="234" t="str">
        <f t="shared" si="78"/>
        <v/>
      </c>
      <c r="AV95" s="234" t="str">
        <f t="shared" si="79"/>
        <v/>
      </c>
      <c r="AW95" s="234" t="str">
        <f t="shared" si="80"/>
        <v/>
      </c>
      <c r="AX95" s="234" t="str">
        <f t="shared" si="81"/>
        <v/>
      </c>
      <c r="AY95" s="234" t="str">
        <f t="shared" si="82"/>
        <v/>
      </c>
      <c r="AZ95" s="234">
        <f t="shared" si="83"/>
        <v>0</v>
      </c>
      <c r="BA95" s="234">
        <f t="shared" si="58"/>
        <v>0</v>
      </c>
      <c r="BB95" s="234">
        <f t="shared" si="59"/>
        <v>0</v>
      </c>
      <c r="BC95" s="235"/>
      <c r="BD95" s="235"/>
      <c r="BE95" s="235"/>
      <c r="BF95" s="235"/>
      <c r="BG95" s="235"/>
      <c r="BH95" s="235"/>
      <c r="BI95" s="235"/>
      <c r="BJ95" s="235"/>
      <c r="BK95" s="235"/>
      <c r="BL95" s="235"/>
      <c r="BM95" s="235"/>
      <c r="BN95" s="235"/>
      <c r="BO95" s="235"/>
      <c r="BP95" s="235"/>
      <c r="BQ95" s="235"/>
      <c r="BR95" s="235"/>
      <c r="BS95" s="235"/>
      <c r="BT95" s="235"/>
      <c r="BU95" s="235"/>
    </row>
    <row r="96" spans="1:73" s="234" customFormat="1" ht="23.15" customHeight="1">
      <c r="A96" s="228">
        <v>86</v>
      </c>
      <c r="B96" s="107"/>
      <c r="C96" s="108"/>
      <c r="D96" s="273" t="str">
        <f t="shared" si="60"/>
        <v/>
      </c>
      <c r="E96" s="129"/>
      <c r="F96" s="110"/>
      <c r="G96" s="111"/>
      <c r="H96" s="112"/>
      <c r="I96" s="113"/>
      <c r="J96" s="114"/>
      <c r="K96" s="115"/>
      <c r="L96" s="115"/>
      <c r="M96" s="115"/>
      <c r="N96" s="116"/>
      <c r="O96" s="118"/>
      <c r="P96" s="118"/>
      <c r="Q96" s="229" t="str">
        <f t="shared" si="61"/>
        <v/>
      </c>
      <c r="R96" s="230" t="str">
        <f t="shared" si="62"/>
        <v/>
      </c>
      <c r="S96" s="221" t="str">
        <f t="shared" si="63"/>
        <v/>
      </c>
      <c r="T96" s="221" t="str">
        <f t="shared" si="57"/>
        <v/>
      </c>
      <c r="U96" s="222" t="str">
        <f t="shared" si="64"/>
        <v/>
      </c>
      <c r="V96" s="222" t="str">
        <f t="shared" si="65"/>
        <v/>
      </c>
      <c r="W96" s="222" t="str">
        <f t="shared" si="66"/>
        <v/>
      </c>
      <c r="X96" s="222" t="str">
        <f t="shared" si="67"/>
        <v/>
      </c>
      <c r="Y96" s="117" t="str">
        <f t="shared" si="85"/>
        <v/>
      </c>
      <c r="Z96" s="231" t="str">
        <f t="shared" si="85"/>
        <v/>
      </c>
      <c r="AA96" s="231" t="str">
        <f t="shared" si="85"/>
        <v/>
      </c>
      <c r="AB96" s="231" t="str">
        <f t="shared" si="85"/>
        <v/>
      </c>
      <c r="AC96" s="231" t="str">
        <f t="shared" si="85"/>
        <v/>
      </c>
      <c r="AD96" s="231" t="str">
        <f t="shared" si="85"/>
        <v/>
      </c>
      <c r="AE96" s="231" t="str">
        <f t="shared" si="85"/>
        <v/>
      </c>
      <c r="AF96" s="231" t="str">
        <f t="shared" si="85"/>
        <v/>
      </c>
      <c r="AG96" s="231" t="str">
        <f t="shared" si="85"/>
        <v/>
      </c>
      <c r="AH96" s="231" t="str">
        <f t="shared" si="85"/>
        <v/>
      </c>
      <c r="AI96" s="231" t="str">
        <f t="shared" si="85"/>
        <v/>
      </c>
      <c r="AJ96" s="231" t="str">
        <f t="shared" si="85"/>
        <v/>
      </c>
      <c r="AK96" s="232">
        <f t="shared" si="68"/>
        <v>0</v>
      </c>
      <c r="AL96" s="233">
        <f t="shared" si="69"/>
        <v>0</v>
      </c>
      <c r="AM96" s="234" t="str">
        <f t="shared" si="70"/>
        <v/>
      </c>
      <c r="AN96" s="234" t="str">
        <f t="shared" si="71"/>
        <v/>
      </c>
      <c r="AO96" s="234" t="str">
        <f t="shared" si="72"/>
        <v/>
      </c>
      <c r="AP96" s="234" t="str">
        <f t="shared" si="73"/>
        <v/>
      </c>
      <c r="AQ96" s="234" t="str">
        <f t="shared" si="74"/>
        <v/>
      </c>
      <c r="AR96" s="234" t="str">
        <f t="shared" si="75"/>
        <v/>
      </c>
      <c r="AS96" s="234" t="str">
        <f t="shared" si="76"/>
        <v/>
      </c>
      <c r="AT96" s="234" t="str">
        <f t="shared" si="77"/>
        <v/>
      </c>
      <c r="AU96" s="234" t="str">
        <f t="shared" si="78"/>
        <v/>
      </c>
      <c r="AV96" s="234" t="str">
        <f t="shared" si="79"/>
        <v/>
      </c>
      <c r="AW96" s="234" t="str">
        <f t="shared" si="80"/>
        <v/>
      </c>
      <c r="AX96" s="234" t="str">
        <f t="shared" si="81"/>
        <v/>
      </c>
      <c r="AY96" s="234" t="str">
        <f t="shared" si="82"/>
        <v/>
      </c>
      <c r="AZ96" s="234">
        <f t="shared" si="83"/>
        <v>0</v>
      </c>
      <c r="BA96" s="234">
        <f t="shared" si="58"/>
        <v>0</v>
      </c>
      <c r="BB96" s="234">
        <f t="shared" si="59"/>
        <v>0</v>
      </c>
      <c r="BC96" s="235"/>
      <c r="BD96" s="235"/>
      <c r="BE96" s="235"/>
      <c r="BF96" s="235"/>
      <c r="BG96" s="235"/>
      <c r="BH96" s="235"/>
      <c r="BI96" s="235"/>
      <c r="BJ96" s="235"/>
      <c r="BK96" s="235"/>
      <c r="BL96" s="235"/>
      <c r="BM96" s="235"/>
      <c r="BN96" s="235"/>
      <c r="BO96" s="235"/>
      <c r="BP96" s="235"/>
      <c r="BQ96" s="235"/>
      <c r="BR96" s="235"/>
      <c r="BS96" s="235"/>
      <c r="BT96" s="235"/>
      <c r="BU96" s="235"/>
    </row>
    <row r="97" spans="1:73" s="234" customFormat="1" ht="23.15" customHeight="1">
      <c r="A97" s="228">
        <v>87</v>
      </c>
      <c r="B97" s="107"/>
      <c r="C97" s="108"/>
      <c r="D97" s="273" t="str">
        <f t="shared" si="60"/>
        <v/>
      </c>
      <c r="E97" s="129"/>
      <c r="F97" s="110"/>
      <c r="G97" s="111"/>
      <c r="H97" s="112"/>
      <c r="I97" s="113"/>
      <c r="J97" s="114"/>
      <c r="K97" s="115"/>
      <c r="L97" s="115"/>
      <c r="M97" s="115"/>
      <c r="N97" s="116"/>
      <c r="O97" s="118"/>
      <c r="P97" s="118"/>
      <c r="Q97" s="229" t="str">
        <f t="shared" si="61"/>
        <v/>
      </c>
      <c r="R97" s="230" t="str">
        <f t="shared" si="62"/>
        <v/>
      </c>
      <c r="S97" s="221" t="str">
        <f t="shared" si="63"/>
        <v/>
      </c>
      <c r="T97" s="221" t="str">
        <f t="shared" si="57"/>
        <v/>
      </c>
      <c r="U97" s="222" t="str">
        <f t="shared" si="64"/>
        <v/>
      </c>
      <c r="V97" s="222" t="str">
        <f t="shared" si="65"/>
        <v/>
      </c>
      <c r="W97" s="222" t="str">
        <f t="shared" si="66"/>
        <v/>
      </c>
      <c r="X97" s="222" t="str">
        <f t="shared" si="67"/>
        <v/>
      </c>
      <c r="Y97" s="117" t="str">
        <f t="shared" si="85"/>
        <v/>
      </c>
      <c r="Z97" s="231" t="str">
        <f t="shared" si="85"/>
        <v/>
      </c>
      <c r="AA97" s="231" t="str">
        <f t="shared" si="85"/>
        <v/>
      </c>
      <c r="AB97" s="231" t="str">
        <f t="shared" si="85"/>
        <v/>
      </c>
      <c r="AC97" s="231" t="str">
        <f t="shared" si="85"/>
        <v/>
      </c>
      <c r="AD97" s="231" t="str">
        <f t="shared" si="85"/>
        <v/>
      </c>
      <c r="AE97" s="231" t="str">
        <f t="shared" si="85"/>
        <v/>
      </c>
      <c r="AF97" s="231" t="str">
        <f t="shared" si="85"/>
        <v/>
      </c>
      <c r="AG97" s="231" t="str">
        <f t="shared" si="85"/>
        <v/>
      </c>
      <c r="AH97" s="231" t="str">
        <f t="shared" si="85"/>
        <v/>
      </c>
      <c r="AI97" s="231" t="str">
        <f t="shared" si="85"/>
        <v/>
      </c>
      <c r="AJ97" s="231" t="str">
        <f t="shared" si="85"/>
        <v/>
      </c>
      <c r="AK97" s="232">
        <f t="shared" si="68"/>
        <v>0</v>
      </c>
      <c r="AL97" s="233">
        <f t="shared" si="69"/>
        <v>0</v>
      </c>
      <c r="AM97" s="234" t="str">
        <f t="shared" si="70"/>
        <v/>
      </c>
      <c r="AN97" s="234" t="str">
        <f t="shared" si="71"/>
        <v/>
      </c>
      <c r="AO97" s="234" t="str">
        <f t="shared" si="72"/>
        <v/>
      </c>
      <c r="AP97" s="234" t="str">
        <f t="shared" si="73"/>
        <v/>
      </c>
      <c r="AQ97" s="234" t="str">
        <f t="shared" si="74"/>
        <v/>
      </c>
      <c r="AR97" s="234" t="str">
        <f t="shared" si="75"/>
        <v/>
      </c>
      <c r="AS97" s="234" t="str">
        <f t="shared" si="76"/>
        <v/>
      </c>
      <c r="AT97" s="234" t="str">
        <f t="shared" si="77"/>
        <v/>
      </c>
      <c r="AU97" s="234" t="str">
        <f t="shared" si="78"/>
        <v/>
      </c>
      <c r="AV97" s="234" t="str">
        <f t="shared" si="79"/>
        <v/>
      </c>
      <c r="AW97" s="234" t="str">
        <f t="shared" si="80"/>
        <v/>
      </c>
      <c r="AX97" s="234" t="str">
        <f t="shared" si="81"/>
        <v/>
      </c>
      <c r="AY97" s="234" t="str">
        <f t="shared" si="82"/>
        <v/>
      </c>
      <c r="AZ97" s="234">
        <f t="shared" si="83"/>
        <v>0</v>
      </c>
      <c r="BA97" s="234">
        <f t="shared" si="58"/>
        <v>0</v>
      </c>
      <c r="BB97" s="234">
        <f t="shared" si="59"/>
        <v>0</v>
      </c>
      <c r="BC97" s="235"/>
      <c r="BD97" s="235"/>
      <c r="BE97" s="235"/>
      <c r="BF97" s="235"/>
      <c r="BG97" s="235"/>
      <c r="BH97" s="235"/>
      <c r="BI97" s="235"/>
      <c r="BJ97" s="235"/>
      <c r="BK97" s="235"/>
      <c r="BL97" s="235"/>
      <c r="BM97" s="235"/>
      <c r="BN97" s="235"/>
      <c r="BO97" s="235"/>
      <c r="BP97" s="235"/>
      <c r="BQ97" s="235"/>
      <c r="BR97" s="235"/>
      <c r="BS97" s="235"/>
      <c r="BT97" s="235"/>
      <c r="BU97" s="235"/>
    </row>
    <row r="98" spans="1:73" s="234" customFormat="1" ht="23.15" customHeight="1">
      <c r="A98" s="228">
        <v>88</v>
      </c>
      <c r="B98" s="107"/>
      <c r="C98" s="108"/>
      <c r="D98" s="273" t="str">
        <f t="shared" si="60"/>
        <v/>
      </c>
      <c r="E98" s="129"/>
      <c r="F98" s="110"/>
      <c r="G98" s="111"/>
      <c r="H98" s="112"/>
      <c r="I98" s="113"/>
      <c r="J98" s="114"/>
      <c r="K98" s="115"/>
      <c r="L98" s="115"/>
      <c r="M98" s="115"/>
      <c r="N98" s="116"/>
      <c r="O98" s="118"/>
      <c r="P98" s="118"/>
      <c r="Q98" s="229" t="str">
        <f t="shared" si="61"/>
        <v/>
      </c>
      <c r="R98" s="230" t="str">
        <f t="shared" si="62"/>
        <v/>
      </c>
      <c r="S98" s="221" t="str">
        <f t="shared" si="63"/>
        <v/>
      </c>
      <c r="T98" s="221" t="str">
        <f t="shared" si="57"/>
        <v/>
      </c>
      <c r="U98" s="222" t="str">
        <f t="shared" si="64"/>
        <v/>
      </c>
      <c r="V98" s="222" t="str">
        <f t="shared" si="65"/>
        <v/>
      </c>
      <c r="W98" s="222" t="str">
        <f t="shared" si="66"/>
        <v/>
      </c>
      <c r="X98" s="222" t="str">
        <f t="shared" si="67"/>
        <v/>
      </c>
      <c r="Y98" s="117" t="str">
        <f t="shared" si="85"/>
        <v/>
      </c>
      <c r="Z98" s="231" t="str">
        <f t="shared" si="85"/>
        <v/>
      </c>
      <c r="AA98" s="231" t="str">
        <f t="shared" si="85"/>
        <v/>
      </c>
      <c r="AB98" s="231" t="str">
        <f t="shared" si="85"/>
        <v/>
      </c>
      <c r="AC98" s="231" t="str">
        <f t="shared" si="85"/>
        <v/>
      </c>
      <c r="AD98" s="231" t="str">
        <f t="shared" si="85"/>
        <v/>
      </c>
      <c r="AE98" s="231" t="str">
        <f t="shared" si="85"/>
        <v/>
      </c>
      <c r="AF98" s="231" t="str">
        <f t="shared" si="85"/>
        <v/>
      </c>
      <c r="AG98" s="231" t="str">
        <f t="shared" si="85"/>
        <v/>
      </c>
      <c r="AH98" s="231" t="str">
        <f t="shared" si="85"/>
        <v/>
      </c>
      <c r="AI98" s="231" t="str">
        <f t="shared" si="85"/>
        <v/>
      </c>
      <c r="AJ98" s="231" t="str">
        <f t="shared" si="85"/>
        <v/>
      </c>
      <c r="AK98" s="232">
        <f t="shared" si="68"/>
        <v>0</v>
      </c>
      <c r="AL98" s="233">
        <f t="shared" si="69"/>
        <v>0</v>
      </c>
      <c r="AM98" s="234" t="str">
        <f t="shared" si="70"/>
        <v/>
      </c>
      <c r="AN98" s="234" t="str">
        <f t="shared" si="71"/>
        <v/>
      </c>
      <c r="AO98" s="234" t="str">
        <f t="shared" si="72"/>
        <v/>
      </c>
      <c r="AP98" s="234" t="str">
        <f t="shared" si="73"/>
        <v/>
      </c>
      <c r="AQ98" s="234" t="str">
        <f t="shared" si="74"/>
        <v/>
      </c>
      <c r="AR98" s="234" t="str">
        <f t="shared" si="75"/>
        <v/>
      </c>
      <c r="AS98" s="234" t="str">
        <f t="shared" si="76"/>
        <v/>
      </c>
      <c r="AT98" s="234" t="str">
        <f t="shared" si="77"/>
        <v/>
      </c>
      <c r="AU98" s="234" t="str">
        <f t="shared" si="78"/>
        <v/>
      </c>
      <c r="AV98" s="234" t="str">
        <f t="shared" si="79"/>
        <v/>
      </c>
      <c r="AW98" s="234" t="str">
        <f t="shared" si="80"/>
        <v/>
      </c>
      <c r="AX98" s="234" t="str">
        <f t="shared" si="81"/>
        <v/>
      </c>
      <c r="AY98" s="234" t="str">
        <f t="shared" si="82"/>
        <v/>
      </c>
      <c r="AZ98" s="234">
        <f t="shared" si="83"/>
        <v>0</v>
      </c>
      <c r="BA98" s="234">
        <f t="shared" si="58"/>
        <v>0</v>
      </c>
      <c r="BB98" s="234">
        <f t="shared" si="59"/>
        <v>0</v>
      </c>
      <c r="BC98" s="235"/>
      <c r="BD98" s="235"/>
      <c r="BE98" s="235"/>
      <c r="BF98" s="235"/>
      <c r="BG98" s="235"/>
      <c r="BH98" s="235"/>
      <c r="BI98" s="235"/>
      <c r="BJ98" s="235"/>
      <c r="BK98" s="235"/>
      <c r="BL98" s="235"/>
      <c r="BM98" s="235"/>
      <c r="BN98" s="235"/>
      <c r="BO98" s="235"/>
      <c r="BP98" s="235"/>
      <c r="BQ98" s="235"/>
      <c r="BR98" s="235"/>
      <c r="BS98" s="235"/>
      <c r="BT98" s="235"/>
      <c r="BU98" s="235"/>
    </row>
    <row r="99" spans="1:73" s="234" customFormat="1" ht="23.15" customHeight="1">
      <c r="A99" s="228">
        <v>89</v>
      </c>
      <c r="B99" s="107"/>
      <c r="C99" s="108"/>
      <c r="D99" s="273" t="str">
        <f t="shared" si="60"/>
        <v/>
      </c>
      <c r="E99" s="129"/>
      <c r="F99" s="110"/>
      <c r="G99" s="111"/>
      <c r="H99" s="112"/>
      <c r="I99" s="113"/>
      <c r="J99" s="114"/>
      <c r="K99" s="115"/>
      <c r="L99" s="115"/>
      <c r="M99" s="115"/>
      <c r="N99" s="116"/>
      <c r="O99" s="118"/>
      <c r="P99" s="118"/>
      <c r="Q99" s="229" t="str">
        <f t="shared" si="61"/>
        <v/>
      </c>
      <c r="R99" s="230" t="str">
        <f t="shared" si="62"/>
        <v/>
      </c>
      <c r="S99" s="221" t="str">
        <f t="shared" si="63"/>
        <v/>
      </c>
      <c r="T99" s="221" t="str">
        <f t="shared" si="57"/>
        <v/>
      </c>
      <c r="U99" s="222" t="str">
        <f t="shared" si="64"/>
        <v/>
      </c>
      <c r="V99" s="222" t="str">
        <f t="shared" si="65"/>
        <v/>
      </c>
      <c r="W99" s="222" t="str">
        <f t="shared" si="66"/>
        <v/>
      </c>
      <c r="X99" s="222" t="str">
        <f t="shared" si="67"/>
        <v/>
      </c>
      <c r="Y99" s="117" t="str">
        <f t="shared" si="85"/>
        <v/>
      </c>
      <c r="Z99" s="231" t="str">
        <f t="shared" si="85"/>
        <v/>
      </c>
      <c r="AA99" s="231" t="str">
        <f t="shared" si="85"/>
        <v/>
      </c>
      <c r="AB99" s="231" t="str">
        <f t="shared" si="85"/>
        <v/>
      </c>
      <c r="AC99" s="231" t="str">
        <f t="shared" si="85"/>
        <v/>
      </c>
      <c r="AD99" s="231" t="str">
        <f t="shared" si="85"/>
        <v/>
      </c>
      <c r="AE99" s="231" t="str">
        <f t="shared" si="85"/>
        <v/>
      </c>
      <c r="AF99" s="231" t="str">
        <f t="shared" si="85"/>
        <v/>
      </c>
      <c r="AG99" s="231" t="str">
        <f t="shared" si="85"/>
        <v/>
      </c>
      <c r="AH99" s="231" t="str">
        <f t="shared" si="85"/>
        <v/>
      </c>
      <c r="AI99" s="231" t="str">
        <f t="shared" si="85"/>
        <v/>
      </c>
      <c r="AJ99" s="231" t="str">
        <f t="shared" si="85"/>
        <v/>
      </c>
      <c r="AK99" s="232">
        <f t="shared" si="68"/>
        <v>0</v>
      </c>
      <c r="AL99" s="233">
        <f t="shared" si="69"/>
        <v>0</v>
      </c>
      <c r="AM99" s="234" t="str">
        <f t="shared" si="70"/>
        <v/>
      </c>
      <c r="AN99" s="234" t="str">
        <f t="shared" si="71"/>
        <v/>
      </c>
      <c r="AO99" s="234" t="str">
        <f t="shared" si="72"/>
        <v/>
      </c>
      <c r="AP99" s="234" t="str">
        <f t="shared" si="73"/>
        <v/>
      </c>
      <c r="AQ99" s="234" t="str">
        <f t="shared" si="74"/>
        <v/>
      </c>
      <c r="AR99" s="234" t="str">
        <f t="shared" si="75"/>
        <v/>
      </c>
      <c r="AS99" s="234" t="str">
        <f t="shared" si="76"/>
        <v/>
      </c>
      <c r="AT99" s="234" t="str">
        <f t="shared" si="77"/>
        <v/>
      </c>
      <c r="AU99" s="234" t="str">
        <f t="shared" si="78"/>
        <v/>
      </c>
      <c r="AV99" s="234" t="str">
        <f t="shared" si="79"/>
        <v/>
      </c>
      <c r="AW99" s="234" t="str">
        <f t="shared" si="80"/>
        <v/>
      </c>
      <c r="AX99" s="234" t="str">
        <f t="shared" si="81"/>
        <v/>
      </c>
      <c r="AY99" s="234" t="str">
        <f t="shared" si="82"/>
        <v/>
      </c>
      <c r="AZ99" s="234">
        <f t="shared" si="83"/>
        <v>0</v>
      </c>
      <c r="BA99" s="234">
        <f t="shared" si="58"/>
        <v>0</v>
      </c>
      <c r="BB99" s="234">
        <f t="shared" si="59"/>
        <v>0</v>
      </c>
      <c r="BC99" s="235"/>
      <c r="BD99" s="235"/>
      <c r="BE99" s="235"/>
      <c r="BF99" s="235"/>
      <c r="BG99" s="235"/>
      <c r="BH99" s="235"/>
      <c r="BI99" s="235"/>
      <c r="BJ99" s="235"/>
      <c r="BK99" s="235"/>
      <c r="BL99" s="235"/>
      <c r="BM99" s="235"/>
      <c r="BN99" s="235"/>
      <c r="BO99" s="235"/>
      <c r="BP99" s="235"/>
      <c r="BQ99" s="235"/>
      <c r="BR99" s="235"/>
      <c r="BS99" s="235"/>
      <c r="BT99" s="235"/>
      <c r="BU99" s="235"/>
    </row>
    <row r="100" spans="1:73" s="234" customFormat="1" ht="23.15" customHeight="1">
      <c r="A100" s="228">
        <v>90</v>
      </c>
      <c r="B100" s="107"/>
      <c r="C100" s="108"/>
      <c r="D100" s="273" t="str">
        <f t="shared" si="60"/>
        <v/>
      </c>
      <c r="E100" s="129"/>
      <c r="F100" s="110"/>
      <c r="G100" s="111"/>
      <c r="H100" s="112"/>
      <c r="I100" s="113"/>
      <c r="J100" s="114"/>
      <c r="K100" s="115"/>
      <c r="L100" s="115"/>
      <c r="M100" s="115"/>
      <c r="N100" s="116"/>
      <c r="O100" s="118"/>
      <c r="P100" s="118"/>
      <c r="Q100" s="229" t="str">
        <f t="shared" si="61"/>
        <v/>
      </c>
      <c r="R100" s="230" t="str">
        <f t="shared" si="62"/>
        <v/>
      </c>
      <c r="S100" s="221" t="str">
        <f t="shared" si="63"/>
        <v/>
      </c>
      <c r="T100" s="221" t="str">
        <f t="shared" si="57"/>
        <v/>
      </c>
      <c r="U100" s="222" t="str">
        <f t="shared" si="64"/>
        <v/>
      </c>
      <c r="V100" s="222" t="str">
        <f t="shared" si="65"/>
        <v/>
      </c>
      <c r="W100" s="222" t="str">
        <f t="shared" si="66"/>
        <v/>
      </c>
      <c r="X100" s="222" t="str">
        <f t="shared" si="67"/>
        <v/>
      </c>
      <c r="Y100" s="117" t="str">
        <f t="shared" si="85"/>
        <v/>
      </c>
      <c r="Z100" s="231" t="str">
        <f t="shared" si="85"/>
        <v/>
      </c>
      <c r="AA100" s="231" t="str">
        <f t="shared" si="85"/>
        <v/>
      </c>
      <c r="AB100" s="231" t="str">
        <f t="shared" si="85"/>
        <v/>
      </c>
      <c r="AC100" s="231" t="str">
        <f t="shared" si="85"/>
        <v/>
      </c>
      <c r="AD100" s="231" t="str">
        <f t="shared" si="85"/>
        <v/>
      </c>
      <c r="AE100" s="231" t="str">
        <f t="shared" si="85"/>
        <v/>
      </c>
      <c r="AF100" s="231" t="str">
        <f t="shared" si="85"/>
        <v/>
      </c>
      <c r="AG100" s="231" t="str">
        <f t="shared" si="85"/>
        <v/>
      </c>
      <c r="AH100" s="231" t="str">
        <f t="shared" si="85"/>
        <v/>
      </c>
      <c r="AI100" s="231" t="str">
        <f t="shared" si="85"/>
        <v/>
      </c>
      <c r="AJ100" s="231" t="str">
        <f t="shared" si="85"/>
        <v/>
      </c>
      <c r="AK100" s="232">
        <f t="shared" si="68"/>
        <v>0</v>
      </c>
      <c r="AL100" s="233">
        <f t="shared" si="69"/>
        <v>0</v>
      </c>
      <c r="AM100" s="234" t="str">
        <f t="shared" si="70"/>
        <v/>
      </c>
      <c r="AN100" s="234" t="str">
        <f t="shared" si="71"/>
        <v/>
      </c>
      <c r="AO100" s="234" t="str">
        <f t="shared" si="72"/>
        <v/>
      </c>
      <c r="AP100" s="234" t="str">
        <f t="shared" si="73"/>
        <v/>
      </c>
      <c r="AQ100" s="234" t="str">
        <f t="shared" si="74"/>
        <v/>
      </c>
      <c r="AR100" s="234" t="str">
        <f t="shared" si="75"/>
        <v/>
      </c>
      <c r="AS100" s="234" t="str">
        <f t="shared" si="76"/>
        <v/>
      </c>
      <c r="AT100" s="234" t="str">
        <f t="shared" si="77"/>
        <v/>
      </c>
      <c r="AU100" s="234" t="str">
        <f t="shared" si="78"/>
        <v/>
      </c>
      <c r="AV100" s="234" t="str">
        <f t="shared" si="79"/>
        <v/>
      </c>
      <c r="AW100" s="234" t="str">
        <f t="shared" si="80"/>
        <v/>
      </c>
      <c r="AX100" s="234" t="str">
        <f t="shared" si="81"/>
        <v/>
      </c>
      <c r="AY100" s="234" t="str">
        <f t="shared" si="82"/>
        <v/>
      </c>
      <c r="AZ100" s="234">
        <f t="shared" si="83"/>
        <v>0</v>
      </c>
      <c r="BA100" s="234">
        <f t="shared" si="58"/>
        <v>0</v>
      </c>
      <c r="BB100" s="234">
        <f t="shared" si="59"/>
        <v>0</v>
      </c>
      <c r="BC100" s="235"/>
      <c r="BD100" s="235"/>
      <c r="BE100" s="235"/>
      <c r="BF100" s="235"/>
      <c r="BG100" s="235"/>
      <c r="BH100" s="235"/>
      <c r="BI100" s="235"/>
      <c r="BJ100" s="235"/>
      <c r="BK100" s="235"/>
      <c r="BL100" s="235"/>
      <c r="BM100" s="235"/>
      <c r="BN100" s="235"/>
      <c r="BO100" s="235"/>
      <c r="BP100" s="235"/>
      <c r="BQ100" s="235"/>
      <c r="BR100" s="235"/>
      <c r="BS100" s="235"/>
      <c r="BT100" s="235"/>
      <c r="BU100" s="235"/>
    </row>
    <row r="101" spans="1:73" s="234" customFormat="1" ht="22.5" customHeight="1" thickBot="1">
      <c r="A101" s="367" t="s">
        <v>16</v>
      </c>
      <c r="B101" s="368"/>
      <c r="C101" s="236"/>
      <c r="D101" s="236"/>
      <c r="E101" s="237"/>
      <c r="F101" s="236"/>
      <c r="G101" s="236"/>
      <c r="H101" s="238"/>
      <c r="I101" s="236"/>
      <c r="J101" s="238"/>
      <c r="K101" s="238"/>
      <c r="L101" s="239"/>
      <c r="M101" s="240"/>
      <c r="N101" s="241"/>
      <c r="O101" s="237"/>
      <c r="P101" s="237"/>
      <c r="Q101" s="242"/>
      <c r="R101" s="243"/>
      <c r="S101" s="244"/>
      <c r="T101" s="245"/>
      <c r="V101" s="246"/>
      <c r="W101" s="246"/>
      <c r="X101" s="246"/>
      <c r="Y101" s="119" t="str">
        <f>IF($X101="",IF($L101="","",IF(#REF!&gt;=$L101,IF($M101="",$W101,IF(#REF!&gt;$M101,"",$W101)),"")),$X101)</f>
        <v/>
      </c>
      <c r="Z101" s="246"/>
      <c r="AA101" s="246"/>
      <c r="AB101" s="246"/>
      <c r="AC101" s="246"/>
      <c r="AD101" s="246"/>
      <c r="AE101" s="246"/>
      <c r="AF101" s="246"/>
      <c r="AG101" s="246"/>
      <c r="AH101" s="246"/>
      <c r="AI101" s="246"/>
      <c r="AJ101" s="246" t="str">
        <f>IF($L101="","",IF($AJ$9&gt;=$L101,IF($M101="",$W101,IF($AJ$9&gt;$M101,"",$W101)),""))</f>
        <v/>
      </c>
      <c r="AK101" s="247" t="s">
        <v>1283</v>
      </c>
      <c r="AL101" s="248"/>
      <c r="BC101" s="235"/>
      <c r="BD101" s="235"/>
      <c r="BE101" s="235"/>
      <c r="BF101" s="235"/>
      <c r="BG101" s="235"/>
      <c r="BH101" s="235"/>
      <c r="BI101" s="235"/>
      <c r="BJ101" s="235"/>
      <c r="BK101" s="235"/>
      <c r="BL101" s="235"/>
      <c r="BM101" s="235"/>
      <c r="BN101" s="235"/>
      <c r="BO101" s="235"/>
      <c r="BP101" s="235"/>
      <c r="BQ101" s="235"/>
      <c r="BR101" s="235"/>
      <c r="BS101" s="235"/>
      <c r="BT101" s="235"/>
      <c r="BU101" s="235"/>
    </row>
    <row r="102" spans="1:73" ht="16.5" customHeight="1">
      <c r="A102" s="203"/>
      <c r="C102" s="249"/>
      <c r="D102" s="249"/>
      <c r="E102" s="250"/>
      <c r="F102" s="249"/>
      <c r="G102" s="249"/>
      <c r="H102" s="249"/>
      <c r="I102" s="249"/>
      <c r="J102" s="249"/>
      <c r="K102" s="249"/>
      <c r="L102" s="249"/>
      <c r="M102" s="203"/>
      <c r="N102" s="203"/>
      <c r="O102" s="250"/>
      <c r="P102" s="250"/>
      <c r="Q102" s="250"/>
      <c r="R102" s="250"/>
      <c r="S102" s="244"/>
      <c r="T102" s="245"/>
      <c r="Z102" s="251"/>
      <c r="AA102" s="251"/>
      <c r="AB102" s="251"/>
      <c r="AC102" s="251"/>
      <c r="AD102" s="251"/>
      <c r="AE102" s="251"/>
      <c r="AF102" s="251"/>
      <c r="AG102" s="251"/>
      <c r="AH102" s="251"/>
      <c r="AI102" s="251"/>
      <c r="AJ102" s="251"/>
      <c r="AK102" s="252"/>
      <c r="AL102" s="252"/>
      <c r="BC102" s="190"/>
      <c r="BD102" s="190"/>
      <c r="BE102" s="190"/>
      <c r="BF102" s="190"/>
      <c r="BG102" s="190"/>
      <c r="BH102" s="190"/>
      <c r="BI102" s="190"/>
      <c r="BJ102" s="190"/>
      <c r="BK102" s="190"/>
      <c r="BL102" s="190"/>
      <c r="BM102" s="190"/>
      <c r="BN102" s="190"/>
      <c r="BO102" s="190"/>
      <c r="BP102" s="190"/>
      <c r="BQ102" s="190"/>
      <c r="BR102" s="190"/>
      <c r="BS102" s="190"/>
      <c r="BT102" s="190"/>
      <c r="BU102" s="190"/>
    </row>
    <row r="103" spans="1:73" ht="13.5" customHeight="1">
      <c r="A103" s="203"/>
      <c r="B103" s="250" t="s">
        <v>17</v>
      </c>
      <c r="C103" s="250"/>
      <c r="D103" s="250"/>
      <c r="E103" s="250" t="s">
        <v>18</v>
      </c>
      <c r="F103" s="250"/>
      <c r="G103" s="250"/>
      <c r="H103" s="250"/>
      <c r="I103" s="250"/>
      <c r="J103" s="203"/>
      <c r="K103" s="250"/>
      <c r="L103" s="250"/>
      <c r="O103" s="250"/>
      <c r="P103" s="250"/>
      <c r="Q103" s="250"/>
      <c r="R103" s="250"/>
      <c r="S103" s="244"/>
      <c r="T103" s="245"/>
      <c r="Z103" s="214"/>
      <c r="AA103" s="214"/>
      <c r="AB103" s="214"/>
      <c r="AC103" s="214"/>
      <c r="AD103" s="214"/>
      <c r="AE103" s="214"/>
      <c r="AF103" s="214"/>
      <c r="AG103" s="214"/>
      <c r="AH103" s="214"/>
      <c r="AI103" s="214"/>
      <c r="AJ103" s="214"/>
      <c r="AK103" s="252"/>
      <c r="AL103" s="253"/>
      <c r="BC103" s="190"/>
      <c r="BD103" s="190"/>
      <c r="BE103" s="190"/>
      <c r="BF103" s="190"/>
      <c r="BG103" s="190"/>
      <c r="BH103" s="190"/>
      <c r="BI103" s="190"/>
      <c r="BJ103" s="190"/>
      <c r="BK103" s="190"/>
      <c r="BL103" s="190"/>
      <c r="BM103" s="190"/>
      <c r="BN103" s="190"/>
      <c r="BO103" s="190"/>
      <c r="BP103" s="190"/>
      <c r="BQ103" s="190"/>
      <c r="BR103" s="190"/>
      <c r="BS103" s="190"/>
      <c r="BT103" s="190"/>
      <c r="BU103" s="190"/>
    </row>
    <row r="104" spans="1:73" ht="19">
      <c r="A104" s="203"/>
      <c r="B104" s="250"/>
      <c r="C104" s="250"/>
      <c r="D104" s="250"/>
      <c r="E104" s="250" t="s">
        <v>55</v>
      </c>
      <c r="F104" s="250"/>
      <c r="G104" s="250"/>
      <c r="H104" s="250"/>
      <c r="I104" s="250"/>
      <c r="J104" s="203"/>
      <c r="K104" s="250"/>
      <c r="L104" s="250"/>
      <c r="O104" s="254"/>
      <c r="P104" s="254"/>
      <c r="Q104" s="254"/>
      <c r="R104" s="254"/>
      <c r="S104" s="244"/>
      <c r="T104" s="245"/>
      <c r="Z104" s="214"/>
      <c r="AA104" s="214"/>
      <c r="AB104" s="214"/>
      <c r="AC104" s="214"/>
      <c r="AD104" s="214"/>
      <c r="AE104" s="214"/>
      <c r="AF104" s="214"/>
      <c r="AG104" s="214"/>
      <c r="AH104" s="214"/>
      <c r="AI104" s="214"/>
      <c r="AJ104" s="214"/>
      <c r="AK104" s="252"/>
      <c r="AL104" s="253"/>
      <c r="BC104" s="190"/>
      <c r="BD104" s="190"/>
      <c r="BE104" s="190"/>
      <c r="BF104" s="190"/>
      <c r="BG104" s="190"/>
      <c r="BH104" s="190"/>
      <c r="BI104" s="190"/>
      <c r="BJ104" s="190"/>
      <c r="BK104" s="190"/>
      <c r="BL104" s="190"/>
      <c r="BM104" s="190"/>
      <c r="BN104" s="190"/>
      <c r="BO104" s="190"/>
      <c r="BP104" s="190"/>
      <c r="BQ104" s="190"/>
      <c r="BR104" s="190"/>
      <c r="BS104" s="190"/>
      <c r="BT104" s="190"/>
      <c r="BU104" s="190"/>
    </row>
    <row r="105" spans="1:73" ht="12" customHeight="1">
      <c r="A105" s="203"/>
      <c r="B105" s="203"/>
      <c r="C105" s="203"/>
      <c r="D105" s="203"/>
      <c r="E105" s="366" t="s">
        <v>56</v>
      </c>
      <c r="F105" s="366"/>
      <c r="G105" s="366"/>
      <c r="H105" s="254"/>
      <c r="I105" s="254"/>
      <c r="J105" s="254"/>
      <c r="K105" s="254"/>
      <c r="L105" s="254"/>
      <c r="O105" s="254"/>
      <c r="P105" s="254"/>
      <c r="Q105" s="254"/>
      <c r="R105" s="254"/>
      <c r="S105" s="244"/>
      <c r="T105" s="245"/>
      <c r="Z105" s="214"/>
      <c r="AA105" s="214"/>
      <c r="AB105" s="214"/>
      <c r="AC105" s="214"/>
      <c r="AD105" s="214"/>
      <c r="AE105" s="214"/>
      <c r="AF105" s="214"/>
      <c r="AG105" s="214"/>
      <c r="AH105" s="214"/>
      <c r="AI105" s="214"/>
      <c r="AJ105" s="214"/>
      <c r="AK105" s="252"/>
      <c r="AL105" s="253"/>
      <c r="BC105" s="190"/>
      <c r="BD105" s="190"/>
      <c r="BE105" s="190"/>
      <c r="BF105" s="190"/>
      <c r="BG105" s="190"/>
      <c r="BH105" s="190"/>
      <c r="BI105" s="190"/>
      <c r="BJ105" s="190"/>
      <c r="BK105" s="190"/>
      <c r="BL105" s="190"/>
      <c r="BM105" s="190"/>
      <c r="BN105" s="190"/>
      <c r="BO105" s="190"/>
      <c r="BP105" s="190"/>
      <c r="BQ105" s="190"/>
      <c r="BR105" s="190"/>
      <c r="BS105" s="190"/>
      <c r="BT105" s="190"/>
      <c r="BU105" s="190"/>
    </row>
    <row r="106" spans="1:73" ht="12" customHeight="1">
      <c r="A106" s="203"/>
      <c r="B106" s="203"/>
      <c r="C106" s="203"/>
      <c r="D106" s="203"/>
      <c r="E106" s="366" t="s">
        <v>57</v>
      </c>
      <c r="F106" s="366"/>
      <c r="G106" s="254"/>
      <c r="H106" s="254"/>
      <c r="I106" s="254"/>
      <c r="J106" s="254"/>
      <c r="K106" s="254"/>
      <c r="L106" s="254"/>
      <c r="O106" s="255"/>
      <c r="P106" s="255"/>
      <c r="Q106" s="255"/>
      <c r="R106" s="255"/>
      <c r="S106" s="244"/>
      <c r="T106" s="245"/>
      <c r="Z106" s="214"/>
      <c r="AA106" s="214"/>
      <c r="AB106" s="214"/>
      <c r="AC106" s="214"/>
      <c r="AD106" s="214"/>
      <c r="AE106" s="214"/>
      <c r="AF106" s="214"/>
      <c r="AG106" s="214"/>
      <c r="AH106" s="214"/>
      <c r="AI106" s="214"/>
      <c r="AJ106" s="214"/>
      <c r="AK106" s="252"/>
      <c r="AL106" s="253"/>
      <c r="BC106" s="190"/>
      <c r="BD106" s="190"/>
      <c r="BE106" s="190"/>
      <c r="BF106" s="190"/>
      <c r="BG106" s="190"/>
      <c r="BH106" s="190"/>
      <c r="BI106" s="190"/>
      <c r="BJ106" s="190"/>
      <c r="BK106" s="190"/>
      <c r="BL106" s="190"/>
      <c r="BM106" s="190"/>
      <c r="BN106" s="190"/>
      <c r="BO106" s="190"/>
      <c r="BP106" s="190"/>
      <c r="BQ106" s="190"/>
      <c r="BR106" s="190"/>
      <c r="BS106" s="190"/>
      <c r="BT106" s="190"/>
      <c r="BU106" s="190"/>
    </row>
    <row r="107" spans="1:73" ht="12" customHeight="1">
      <c r="A107" s="203"/>
      <c r="B107" s="203"/>
      <c r="C107" s="203"/>
      <c r="D107" s="203"/>
      <c r="E107" s="255"/>
      <c r="F107" s="254"/>
      <c r="G107" s="254"/>
      <c r="H107" s="254"/>
      <c r="I107" s="254"/>
      <c r="J107" s="254"/>
      <c r="K107" s="254"/>
      <c r="L107" s="254"/>
      <c r="M107" s="254"/>
      <c r="N107" s="254"/>
      <c r="O107" s="255"/>
      <c r="P107" s="255"/>
      <c r="Q107" s="255"/>
      <c r="R107" s="255"/>
      <c r="S107" s="244"/>
      <c r="T107" s="245"/>
      <c r="Z107" s="217"/>
      <c r="AA107" s="217"/>
      <c r="AB107" s="217"/>
      <c r="AC107" s="217"/>
      <c r="AD107" s="217"/>
      <c r="AE107" s="217"/>
      <c r="AF107" s="217"/>
      <c r="AG107" s="217"/>
      <c r="AH107" s="217"/>
      <c r="AI107" s="217"/>
      <c r="AJ107" s="217"/>
      <c r="AK107" s="256"/>
      <c r="AL107" s="257"/>
      <c r="BC107" s="190"/>
      <c r="BD107" s="190"/>
      <c r="BE107" s="190"/>
      <c r="BF107" s="190"/>
      <c r="BG107" s="190"/>
      <c r="BH107" s="190"/>
      <c r="BI107" s="190"/>
      <c r="BJ107" s="190"/>
      <c r="BK107" s="190"/>
      <c r="BL107" s="190"/>
      <c r="BM107" s="190"/>
      <c r="BN107" s="190"/>
      <c r="BO107" s="190"/>
      <c r="BP107" s="190"/>
      <c r="BQ107" s="190"/>
      <c r="BR107" s="190"/>
      <c r="BS107" s="190"/>
      <c r="BT107" s="190"/>
      <c r="BU107" s="190"/>
    </row>
    <row r="108" spans="1:73" ht="5" customHeight="1">
      <c r="A108" s="203"/>
      <c r="B108" s="258"/>
      <c r="C108" s="258"/>
      <c r="D108" s="258"/>
      <c r="E108" s="255"/>
      <c r="F108" s="259"/>
      <c r="G108" s="258"/>
      <c r="H108" s="258"/>
      <c r="I108" s="260"/>
      <c r="J108" s="259"/>
      <c r="K108" s="259"/>
      <c r="L108" s="255"/>
      <c r="M108" s="255"/>
      <c r="N108" s="255"/>
      <c r="O108" s="255"/>
      <c r="P108" s="255"/>
      <c r="Q108" s="255"/>
      <c r="R108" s="255"/>
      <c r="S108" s="244"/>
      <c r="T108" s="245"/>
      <c r="V108" s="261"/>
      <c r="W108" s="261"/>
      <c r="X108" s="261"/>
      <c r="Y108" s="262"/>
      <c r="Z108" s="262"/>
      <c r="AA108" s="262"/>
      <c r="AB108" s="262"/>
      <c r="AC108" s="262"/>
      <c r="AD108" s="262"/>
      <c r="AE108" s="262"/>
      <c r="AF108" s="262"/>
      <c r="AG108" s="262"/>
      <c r="AH108" s="262"/>
      <c r="AI108" s="262"/>
      <c r="AJ108" s="262"/>
      <c r="AK108" s="261"/>
      <c r="AL108" s="262"/>
      <c r="BC108" s="190"/>
      <c r="BD108" s="190"/>
      <c r="BE108" s="190"/>
      <c r="BF108" s="190"/>
      <c r="BG108" s="190"/>
      <c r="BH108" s="190"/>
      <c r="BI108" s="190"/>
      <c r="BJ108" s="190"/>
      <c r="BK108" s="190"/>
      <c r="BL108" s="190"/>
      <c r="BM108" s="190"/>
      <c r="BN108" s="190"/>
      <c r="BO108" s="190"/>
      <c r="BP108" s="190"/>
      <c r="BQ108" s="190"/>
      <c r="BR108" s="190"/>
      <c r="BS108" s="190"/>
      <c r="BT108" s="190"/>
      <c r="BU108" s="190"/>
    </row>
    <row r="109" spans="1:73" ht="12" customHeight="1">
      <c r="A109" s="203"/>
      <c r="B109" s="258" t="s">
        <v>1460</v>
      </c>
      <c r="C109" s="258"/>
      <c r="D109" s="258"/>
      <c r="E109" s="255"/>
      <c r="F109" s="259"/>
      <c r="G109" s="258"/>
      <c r="H109" s="258"/>
      <c r="I109" s="260"/>
      <c r="J109" s="259"/>
      <c r="K109" s="259"/>
      <c r="L109" s="255"/>
      <c r="M109" s="255"/>
      <c r="N109" s="255"/>
      <c r="O109" s="255"/>
      <c r="P109" s="255"/>
      <c r="Q109" s="255"/>
      <c r="R109" s="255"/>
      <c r="S109" s="244"/>
      <c r="T109" s="245"/>
      <c r="V109" s="261"/>
      <c r="W109" s="261"/>
      <c r="X109" s="261"/>
      <c r="Y109" s="262"/>
      <c r="Z109" s="262"/>
      <c r="AA109" s="262"/>
      <c r="AB109" s="262"/>
      <c r="AC109" s="262"/>
      <c r="AD109" s="262"/>
      <c r="AE109" s="262"/>
      <c r="AF109" s="262"/>
      <c r="AG109" s="262"/>
      <c r="AH109" s="262"/>
      <c r="AI109" s="262"/>
      <c r="AJ109" s="262"/>
      <c r="AK109" s="261"/>
      <c r="AL109" s="262"/>
      <c r="BC109" s="190"/>
      <c r="BD109" s="190"/>
      <c r="BE109" s="190"/>
      <c r="BF109" s="190"/>
      <c r="BG109" s="190"/>
      <c r="BH109" s="190"/>
      <c r="BI109" s="190"/>
      <c r="BJ109" s="190"/>
      <c r="BK109" s="190"/>
      <c r="BL109" s="190"/>
      <c r="BM109" s="190"/>
      <c r="BN109" s="190"/>
      <c r="BO109" s="190"/>
      <c r="BP109" s="190"/>
      <c r="BQ109" s="190"/>
      <c r="BR109" s="190"/>
      <c r="BS109" s="190"/>
      <c r="BT109" s="190"/>
      <c r="BU109" s="190"/>
    </row>
    <row r="110" spans="1:73" ht="19">
      <c r="A110" s="203"/>
      <c r="B110" s="203" t="s">
        <v>52</v>
      </c>
      <c r="C110" s="203"/>
      <c r="D110" s="203"/>
      <c r="F110" s="203"/>
      <c r="G110" s="263"/>
      <c r="H110" s="263"/>
      <c r="I110" s="263"/>
      <c r="J110" s="263"/>
      <c r="K110" s="263"/>
      <c r="L110" s="255"/>
      <c r="M110" s="255"/>
      <c r="N110" s="255"/>
      <c r="S110" s="244"/>
      <c r="T110" s="245"/>
      <c r="V110" s="262"/>
      <c r="W110" s="262"/>
      <c r="X110" s="262"/>
      <c r="Y110" s="264"/>
      <c r="Z110" s="264"/>
      <c r="AA110" s="264"/>
      <c r="AB110" s="264"/>
      <c r="AC110" s="264"/>
      <c r="AD110" s="264"/>
      <c r="AE110" s="264"/>
      <c r="AF110" s="264"/>
      <c r="AG110" s="264"/>
      <c r="AH110" s="264"/>
      <c r="AI110" s="264"/>
      <c r="AJ110" s="264"/>
      <c r="AK110" s="262"/>
      <c r="AL110" s="264"/>
      <c r="BC110" s="190"/>
      <c r="BD110" s="190"/>
      <c r="BE110" s="190"/>
      <c r="BF110" s="190"/>
      <c r="BG110" s="190"/>
      <c r="BH110" s="190"/>
      <c r="BI110" s="190"/>
      <c r="BJ110" s="190"/>
      <c r="BK110" s="190"/>
      <c r="BL110" s="190"/>
      <c r="BM110" s="190"/>
      <c r="BN110" s="190"/>
      <c r="BO110" s="190"/>
      <c r="BP110" s="190"/>
      <c r="BQ110" s="190"/>
      <c r="BR110" s="190"/>
      <c r="BS110" s="190"/>
      <c r="BT110" s="190"/>
      <c r="BU110" s="190"/>
    </row>
    <row r="111" spans="1:73" ht="19">
      <c r="S111" s="244"/>
      <c r="T111" s="245"/>
      <c r="V111" s="262"/>
      <c r="W111" s="262"/>
      <c r="X111" s="262"/>
      <c r="Y111" s="264"/>
      <c r="Z111" s="264"/>
      <c r="AA111" s="264"/>
      <c r="AB111" s="264"/>
      <c r="AC111" s="264"/>
      <c r="AD111" s="264"/>
      <c r="AE111" s="264"/>
      <c r="AF111" s="264"/>
      <c r="AG111" s="264"/>
      <c r="AH111" s="264"/>
      <c r="AI111" s="264"/>
      <c r="AJ111" s="264"/>
      <c r="AK111" s="262"/>
      <c r="AL111" s="264"/>
      <c r="BC111" s="190"/>
      <c r="BD111" s="190"/>
      <c r="BE111" s="190"/>
      <c r="BF111" s="190"/>
      <c r="BG111" s="190"/>
      <c r="BH111" s="190"/>
      <c r="BI111" s="190"/>
      <c r="BJ111" s="190"/>
      <c r="BK111" s="190"/>
      <c r="BL111" s="190"/>
      <c r="BM111" s="190"/>
      <c r="BN111" s="190"/>
      <c r="BO111" s="190"/>
      <c r="BP111" s="190"/>
      <c r="BQ111" s="190"/>
      <c r="BR111" s="190"/>
      <c r="BS111" s="190"/>
      <c r="BT111" s="190"/>
      <c r="BU111" s="190"/>
    </row>
    <row r="112" spans="1:73" ht="19">
      <c r="A112" s="190"/>
      <c r="B112" s="190"/>
      <c r="C112" s="190"/>
      <c r="D112" s="190"/>
      <c r="E112" s="190"/>
      <c r="F112" s="190"/>
      <c r="G112" s="190"/>
      <c r="H112" s="190"/>
      <c r="I112" s="190"/>
      <c r="J112" s="190"/>
      <c r="K112" s="190"/>
      <c r="L112" s="190"/>
      <c r="M112" s="190"/>
      <c r="N112" s="190"/>
      <c r="O112" s="190"/>
      <c r="P112" s="190"/>
      <c r="Q112" s="190"/>
      <c r="R112" s="190"/>
      <c r="S112" s="265"/>
      <c r="T112" s="266"/>
      <c r="U112" s="190"/>
      <c r="V112" s="267"/>
      <c r="W112" s="267"/>
      <c r="X112" s="267"/>
      <c r="Y112" s="268"/>
      <c r="Z112" s="268"/>
      <c r="AA112" s="268"/>
      <c r="AB112" s="268"/>
      <c r="AC112" s="268"/>
      <c r="AD112" s="268"/>
      <c r="AE112" s="268"/>
      <c r="AF112" s="268"/>
      <c r="AG112" s="268"/>
      <c r="AH112" s="268"/>
      <c r="AI112" s="268"/>
      <c r="AJ112" s="268"/>
      <c r="AK112" s="267"/>
      <c r="AL112" s="268"/>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U112" s="190"/>
    </row>
    <row r="113" spans="1:73" ht="19">
      <c r="A113" s="190"/>
      <c r="B113" s="190"/>
      <c r="C113" s="190"/>
      <c r="D113" s="190"/>
      <c r="E113" s="190"/>
      <c r="F113" s="190"/>
      <c r="G113" s="190"/>
      <c r="H113" s="190"/>
      <c r="I113" s="190"/>
      <c r="J113" s="190"/>
      <c r="K113" s="190"/>
      <c r="L113" s="190"/>
      <c r="M113" s="190"/>
      <c r="N113" s="190"/>
      <c r="O113" s="190"/>
      <c r="P113" s="190"/>
      <c r="Q113" s="190"/>
      <c r="R113" s="190"/>
      <c r="S113" s="265"/>
      <c r="T113" s="266"/>
      <c r="U113" s="190"/>
      <c r="V113" s="267"/>
      <c r="W113" s="267"/>
      <c r="X113" s="267"/>
      <c r="Y113" s="268"/>
      <c r="Z113" s="268"/>
      <c r="AA113" s="268"/>
      <c r="AB113" s="268"/>
      <c r="AC113" s="268"/>
      <c r="AD113" s="268"/>
      <c r="AE113" s="268"/>
      <c r="AF113" s="268"/>
      <c r="AG113" s="268"/>
      <c r="AH113" s="268"/>
      <c r="AI113" s="268"/>
      <c r="AJ113" s="268"/>
      <c r="AK113" s="267"/>
      <c r="AL113" s="268"/>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row>
    <row r="114" spans="1:73" ht="19">
      <c r="A114" s="190"/>
      <c r="B114" s="190"/>
      <c r="C114" s="190"/>
      <c r="D114" s="190"/>
      <c r="E114" s="269"/>
      <c r="F114" s="190"/>
      <c r="G114" s="190"/>
      <c r="H114" s="190"/>
      <c r="I114" s="190"/>
      <c r="J114" s="190"/>
      <c r="K114" s="190"/>
      <c r="L114" s="190"/>
      <c r="M114" s="190"/>
      <c r="N114" s="190"/>
      <c r="O114" s="269"/>
      <c r="P114" s="269"/>
      <c r="Q114" s="269"/>
      <c r="R114" s="269"/>
      <c r="S114" s="265"/>
      <c r="T114" s="266"/>
      <c r="U114" s="190"/>
      <c r="V114" s="270"/>
      <c r="W114" s="270"/>
      <c r="X114" s="270"/>
      <c r="Y114" s="271"/>
      <c r="Z114" s="271"/>
      <c r="AA114" s="271"/>
      <c r="AB114" s="271"/>
      <c r="AC114" s="271"/>
      <c r="AD114" s="271"/>
      <c r="AE114" s="271"/>
      <c r="AF114" s="271"/>
      <c r="AG114" s="271"/>
      <c r="AH114" s="271"/>
      <c r="AI114" s="271"/>
      <c r="AJ114" s="271"/>
      <c r="AK114" s="270"/>
      <c r="AL114" s="271"/>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0"/>
      <c r="BR114" s="190"/>
      <c r="BS114" s="190"/>
      <c r="BT114" s="190"/>
      <c r="BU114" s="190"/>
    </row>
    <row r="115" spans="1:73" ht="19">
      <c r="A115" s="269" t="s">
        <v>10</v>
      </c>
      <c r="B115" s="269"/>
      <c r="C115" s="269" t="s">
        <v>19</v>
      </c>
      <c r="D115" s="269" t="s">
        <v>20</v>
      </c>
      <c r="E115" s="269"/>
      <c r="F115" s="269"/>
      <c r="G115" s="272" t="s">
        <v>21</v>
      </c>
      <c r="H115" s="269"/>
      <c r="I115" s="269" t="s">
        <v>22</v>
      </c>
      <c r="J115" s="269" t="s">
        <v>1363</v>
      </c>
      <c r="K115" s="269"/>
      <c r="L115" s="269"/>
      <c r="M115" s="269"/>
      <c r="N115" s="269"/>
      <c r="O115" s="269"/>
      <c r="P115" s="269"/>
      <c r="Q115" s="269"/>
      <c r="R115" s="269"/>
      <c r="S115" s="265"/>
      <c r="T115" s="266"/>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0"/>
      <c r="BO115" s="190"/>
      <c r="BP115" s="190"/>
      <c r="BQ115" s="190"/>
      <c r="BR115" s="190"/>
      <c r="BS115" s="190"/>
      <c r="BT115" s="190"/>
      <c r="BU115" s="190"/>
    </row>
    <row r="116" spans="1:73" ht="19">
      <c r="A116" s="269" t="s">
        <v>108</v>
      </c>
      <c r="B116" s="269"/>
      <c r="C116" s="269" t="s">
        <v>60</v>
      </c>
      <c r="D116" s="269" t="s">
        <v>25</v>
      </c>
      <c r="E116" s="269"/>
      <c r="F116" s="269"/>
      <c r="G116" s="272" t="s">
        <v>23</v>
      </c>
      <c r="H116" s="269"/>
      <c r="I116" s="269" t="s">
        <v>24</v>
      </c>
      <c r="J116" s="269" t="s">
        <v>1391</v>
      </c>
      <c r="K116" s="269"/>
      <c r="L116" s="269"/>
      <c r="M116" s="269"/>
      <c r="N116" s="269"/>
      <c r="O116" s="269"/>
      <c r="P116" s="269"/>
      <c r="Q116" s="269"/>
      <c r="R116" s="269"/>
      <c r="S116" s="265"/>
      <c r="T116" s="266"/>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c r="BC116" s="190"/>
      <c r="BD116" s="190"/>
      <c r="BE116" s="190"/>
      <c r="BF116" s="190"/>
      <c r="BG116" s="190"/>
      <c r="BH116" s="190"/>
      <c r="BI116" s="190"/>
      <c r="BJ116" s="190"/>
      <c r="BK116" s="190"/>
      <c r="BL116" s="190"/>
      <c r="BM116" s="190"/>
      <c r="BN116" s="190"/>
      <c r="BO116" s="190"/>
      <c r="BP116" s="190"/>
      <c r="BQ116" s="190"/>
      <c r="BR116" s="190"/>
      <c r="BS116" s="190"/>
      <c r="BT116" s="190"/>
      <c r="BU116" s="190"/>
    </row>
    <row r="117" spans="1:73" ht="19">
      <c r="A117" s="269" t="s">
        <v>109</v>
      </c>
      <c r="B117" s="269"/>
      <c r="C117" s="269"/>
      <c r="D117" s="269"/>
      <c r="E117" s="269"/>
      <c r="F117" s="269"/>
      <c r="G117" s="272"/>
      <c r="H117" s="269"/>
      <c r="I117" s="269"/>
      <c r="J117" s="269"/>
      <c r="K117" s="269"/>
      <c r="L117" s="269"/>
      <c r="M117" s="269"/>
      <c r="N117" s="269"/>
      <c r="O117" s="269"/>
      <c r="P117" s="269"/>
      <c r="Q117" s="269"/>
      <c r="R117" s="269"/>
      <c r="S117" s="265"/>
      <c r="T117" s="266"/>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c r="BC117" s="190"/>
      <c r="BD117" s="190"/>
      <c r="BE117" s="190"/>
      <c r="BF117" s="190"/>
      <c r="BG117" s="190"/>
      <c r="BH117" s="190"/>
      <c r="BI117" s="190"/>
      <c r="BJ117" s="190"/>
      <c r="BK117" s="190"/>
      <c r="BL117" s="190"/>
      <c r="BM117" s="190"/>
      <c r="BN117" s="190"/>
      <c r="BO117" s="190"/>
      <c r="BP117" s="190"/>
      <c r="BQ117" s="190"/>
      <c r="BR117" s="190"/>
      <c r="BS117" s="190"/>
      <c r="BT117" s="190"/>
      <c r="BU117" s="190"/>
    </row>
    <row r="118" spans="1:73" ht="19">
      <c r="A118" s="269" t="s">
        <v>11</v>
      </c>
      <c r="B118" s="269"/>
      <c r="C118" s="269"/>
      <c r="D118" s="269"/>
      <c r="E118" s="190"/>
      <c r="F118" s="269"/>
      <c r="G118" s="272"/>
      <c r="H118" s="269"/>
      <c r="I118" s="269"/>
      <c r="J118" s="269"/>
      <c r="K118" s="269"/>
      <c r="L118" s="269"/>
      <c r="M118" s="269"/>
      <c r="N118" s="269"/>
      <c r="O118" s="190"/>
      <c r="P118" s="190"/>
      <c r="Q118" s="190"/>
      <c r="R118" s="190"/>
      <c r="S118" s="265"/>
      <c r="T118" s="266"/>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row>
    <row r="119" spans="1:73" ht="19">
      <c r="A119" s="269" t="s">
        <v>12</v>
      </c>
      <c r="B119" s="190"/>
      <c r="C119" s="190"/>
      <c r="D119" s="190"/>
      <c r="E119" s="190"/>
      <c r="F119" s="190"/>
      <c r="G119" s="190"/>
      <c r="H119" s="190"/>
      <c r="I119" s="190"/>
      <c r="J119" s="190"/>
      <c r="K119" s="190"/>
      <c r="L119" s="190"/>
      <c r="M119" s="190"/>
      <c r="N119" s="190"/>
      <c r="O119" s="190"/>
      <c r="P119" s="190"/>
      <c r="Q119" s="190"/>
      <c r="R119" s="190"/>
      <c r="S119" s="265"/>
      <c r="T119" s="266"/>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c r="BN119" s="190"/>
      <c r="BO119" s="190"/>
      <c r="BP119" s="190"/>
      <c r="BQ119" s="190"/>
      <c r="BR119" s="190"/>
      <c r="BS119" s="190"/>
      <c r="BT119" s="190"/>
      <c r="BU119" s="190"/>
    </row>
    <row r="120" spans="1:73" ht="19">
      <c r="A120" s="269" t="s">
        <v>0</v>
      </c>
      <c r="B120" s="190"/>
      <c r="C120" s="190"/>
      <c r="D120" s="190"/>
      <c r="E120" s="190"/>
      <c r="F120" s="190"/>
      <c r="G120" s="190"/>
      <c r="H120" s="190"/>
      <c r="I120" s="190"/>
      <c r="J120" s="190"/>
      <c r="K120" s="190"/>
      <c r="L120" s="190"/>
      <c r="M120" s="190"/>
      <c r="N120" s="190"/>
      <c r="O120" s="190"/>
      <c r="P120" s="190"/>
      <c r="Q120" s="190"/>
      <c r="R120" s="190"/>
      <c r="S120" s="265"/>
      <c r="T120" s="266"/>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0"/>
      <c r="BR120" s="190"/>
      <c r="BS120" s="190"/>
      <c r="BT120" s="190"/>
      <c r="BU120" s="190"/>
    </row>
    <row r="121" spans="1:73" ht="19">
      <c r="A121" s="269" t="s">
        <v>1</v>
      </c>
      <c r="B121" s="190"/>
      <c r="C121" s="190"/>
      <c r="D121" s="190"/>
      <c r="E121" s="190"/>
      <c r="F121" s="190"/>
      <c r="G121" s="190"/>
      <c r="H121" s="190"/>
      <c r="I121" s="190"/>
      <c r="J121" s="190"/>
      <c r="K121" s="190"/>
      <c r="L121" s="190"/>
      <c r="M121" s="190"/>
      <c r="N121" s="190"/>
      <c r="O121" s="190"/>
      <c r="P121" s="190"/>
      <c r="Q121" s="190"/>
      <c r="R121" s="190"/>
      <c r="S121" s="265"/>
      <c r="T121" s="266"/>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c r="BC121" s="190"/>
      <c r="BD121" s="190"/>
      <c r="BE121" s="190"/>
      <c r="BF121" s="190"/>
      <c r="BG121" s="190"/>
      <c r="BH121" s="190"/>
      <c r="BI121" s="190"/>
      <c r="BJ121" s="190"/>
      <c r="BK121" s="190"/>
      <c r="BL121" s="190"/>
      <c r="BM121" s="190"/>
      <c r="BN121" s="190"/>
      <c r="BO121" s="190"/>
      <c r="BP121" s="190"/>
      <c r="BQ121" s="190"/>
      <c r="BR121" s="190"/>
      <c r="BS121" s="190"/>
      <c r="BT121" s="190"/>
      <c r="BU121" s="190"/>
    </row>
    <row r="122" spans="1:73" ht="19">
      <c r="A122" s="269" t="s">
        <v>61</v>
      </c>
      <c r="B122" s="190"/>
      <c r="C122" s="190"/>
      <c r="D122" s="190"/>
      <c r="E122" s="190"/>
      <c r="F122" s="190"/>
      <c r="G122" s="190"/>
      <c r="H122" s="190"/>
      <c r="I122" s="190"/>
      <c r="J122" s="190"/>
      <c r="K122" s="190"/>
      <c r="L122" s="190"/>
      <c r="M122" s="190"/>
      <c r="N122" s="190"/>
      <c r="O122" s="190"/>
      <c r="P122" s="190"/>
      <c r="Q122" s="190"/>
      <c r="R122" s="190"/>
      <c r="S122" s="265"/>
      <c r="T122" s="266"/>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90"/>
      <c r="AY122" s="190"/>
      <c r="AZ122" s="190"/>
      <c r="BA122" s="190"/>
      <c r="BB122" s="190"/>
      <c r="BC122" s="190"/>
      <c r="BD122" s="190"/>
      <c r="BE122" s="190"/>
      <c r="BF122" s="190"/>
      <c r="BG122" s="190"/>
      <c r="BH122" s="190"/>
      <c r="BI122" s="190"/>
      <c r="BJ122" s="190"/>
      <c r="BK122" s="190"/>
      <c r="BL122" s="190"/>
      <c r="BM122" s="190"/>
      <c r="BN122" s="190"/>
      <c r="BO122" s="190"/>
      <c r="BP122" s="190"/>
      <c r="BQ122" s="190"/>
      <c r="BR122" s="190"/>
      <c r="BS122" s="190"/>
      <c r="BT122" s="190"/>
      <c r="BU122" s="190"/>
    </row>
    <row r="123" spans="1:73" ht="19">
      <c r="A123" s="269" t="s">
        <v>13</v>
      </c>
      <c r="B123" s="190"/>
      <c r="C123" s="190"/>
      <c r="D123" s="190"/>
      <c r="E123" s="190"/>
      <c r="F123" s="190"/>
      <c r="G123" s="190"/>
      <c r="H123" s="190"/>
      <c r="I123" s="190"/>
      <c r="J123" s="190"/>
      <c r="K123" s="190"/>
      <c r="L123" s="190"/>
      <c r="M123" s="190"/>
      <c r="N123" s="190"/>
      <c r="O123" s="190"/>
      <c r="P123" s="190"/>
      <c r="Q123" s="190"/>
      <c r="R123" s="190"/>
      <c r="S123" s="265"/>
      <c r="T123" s="266"/>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c r="BC123" s="190"/>
      <c r="BD123" s="190"/>
      <c r="BE123" s="190"/>
      <c r="BF123" s="190"/>
      <c r="BG123" s="190"/>
      <c r="BH123" s="190"/>
      <c r="BI123" s="190"/>
      <c r="BJ123" s="190"/>
      <c r="BK123" s="190"/>
      <c r="BL123" s="190"/>
      <c r="BM123" s="190"/>
      <c r="BN123" s="190"/>
      <c r="BO123" s="190"/>
      <c r="BP123" s="190"/>
      <c r="BQ123" s="190"/>
      <c r="BR123" s="190"/>
      <c r="BS123" s="190"/>
      <c r="BT123" s="190"/>
      <c r="BU123" s="190"/>
    </row>
    <row r="124" spans="1:73" ht="19">
      <c r="A124" s="269" t="s">
        <v>101</v>
      </c>
      <c r="B124" s="190"/>
      <c r="C124" s="190"/>
      <c r="D124" s="190"/>
      <c r="E124" s="190"/>
      <c r="F124" s="190"/>
      <c r="G124" s="190"/>
      <c r="H124" s="190"/>
      <c r="I124" s="190"/>
      <c r="J124" s="190"/>
      <c r="K124" s="190"/>
      <c r="L124" s="190"/>
      <c r="M124" s="190"/>
      <c r="N124" s="190"/>
      <c r="O124" s="190"/>
      <c r="P124" s="190"/>
      <c r="Q124" s="190"/>
      <c r="R124" s="190"/>
      <c r="S124" s="265"/>
      <c r="T124" s="266"/>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c r="BC124" s="190"/>
      <c r="BD124" s="190"/>
      <c r="BE124" s="190"/>
      <c r="BF124" s="190"/>
      <c r="BG124" s="190"/>
      <c r="BH124" s="190"/>
      <c r="BI124" s="190"/>
      <c r="BJ124" s="190"/>
      <c r="BK124" s="190"/>
      <c r="BL124" s="190"/>
      <c r="BM124" s="190"/>
      <c r="BN124" s="190"/>
      <c r="BO124" s="190"/>
      <c r="BP124" s="190"/>
      <c r="BQ124" s="190"/>
      <c r="BR124" s="190"/>
      <c r="BS124" s="190"/>
      <c r="BT124" s="190"/>
      <c r="BU124" s="190"/>
    </row>
    <row r="125" spans="1:73" ht="19">
      <c r="A125" s="269" t="s">
        <v>99</v>
      </c>
      <c r="B125" s="190"/>
      <c r="C125" s="190"/>
      <c r="D125" s="190"/>
      <c r="E125" s="190"/>
      <c r="F125" s="190"/>
      <c r="G125" s="190"/>
      <c r="H125" s="190"/>
      <c r="I125" s="190"/>
      <c r="J125" s="190"/>
      <c r="K125" s="190"/>
      <c r="L125" s="190"/>
      <c r="M125" s="190"/>
      <c r="N125" s="190"/>
      <c r="O125" s="190"/>
      <c r="P125" s="190"/>
      <c r="Q125" s="190"/>
      <c r="R125" s="190"/>
      <c r="S125" s="265"/>
      <c r="T125" s="266"/>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c r="BC125" s="190"/>
      <c r="BD125" s="190"/>
      <c r="BE125" s="190"/>
      <c r="BF125" s="190"/>
      <c r="BG125" s="190"/>
      <c r="BH125" s="190"/>
      <c r="BI125" s="190"/>
      <c r="BJ125" s="190"/>
      <c r="BK125" s="190"/>
      <c r="BL125" s="190"/>
      <c r="BM125" s="190"/>
      <c r="BN125" s="190"/>
      <c r="BO125" s="190"/>
      <c r="BP125" s="190"/>
      <c r="BQ125" s="190"/>
      <c r="BR125" s="190"/>
      <c r="BS125" s="190"/>
      <c r="BT125" s="190"/>
      <c r="BU125" s="190"/>
    </row>
    <row r="126" spans="1:73" ht="19">
      <c r="A126" s="269" t="s">
        <v>100</v>
      </c>
      <c r="B126" s="190"/>
      <c r="C126" s="190"/>
      <c r="D126" s="190"/>
      <c r="E126" s="190"/>
      <c r="F126" s="190"/>
      <c r="G126" s="190"/>
      <c r="H126" s="190"/>
      <c r="I126" s="190"/>
      <c r="J126" s="190"/>
      <c r="K126" s="190"/>
      <c r="L126" s="190"/>
      <c r="M126" s="190"/>
      <c r="N126" s="190"/>
      <c r="O126" s="190"/>
      <c r="P126" s="190"/>
      <c r="Q126" s="190"/>
      <c r="R126" s="190"/>
      <c r="S126" s="265"/>
      <c r="T126" s="266"/>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c r="BC126" s="190"/>
      <c r="BD126" s="190"/>
      <c r="BE126" s="190"/>
      <c r="BF126" s="190"/>
      <c r="BG126" s="190"/>
      <c r="BH126" s="190"/>
      <c r="BI126" s="190"/>
      <c r="BJ126" s="190"/>
      <c r="BK126" s="190"/>
      <c r="BL126" s="190"/>
      <c r="BM126" s="190"/>
      <c r="BN126" s="190"/>
      <c r="BO126" s="190"/>
      <c r="BP126" s="190"/>
      <c r="BQ126" s="190"/>
      <c r="BR126" s="190"/>
      <c r="BS126" s="190"/>
      <c r="BT126" s="190"/>
      <c r="BU126" s="190"/>
    </row>
    <row r="127" spans="1:73" ht="19">
      <c r="A127" s="269" t="s">
        <v>102</v>
      </c>
      <c r="B127" s="190"/>
      <c r="C127" s="190"/>
      <c r="D127" s="190"/>
      <c r="E127" s="190"/>
      <c r="F127" s="190"/>
      <c r="G127" s="190"/>
      <c r="H127" s="190"/>
      <c r="I127" s="190"/>
      <c r="J127" s="190"/>
      <c r="K127" s="190"/>
      <c r="L127" s="190"/>
      <c r="M127" s="190"/>
      <c r="N127" s="190"/>
      <c r="O127" s="190"/>
      <c r="P127" s="190"/>
      <c r="Q127" s="190"/>
      <c r="R127" s="190"/>
      <c r="S127" s="265"/>
      <c r="T127" s="266"/>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c r="BN127" s="190"/>
      <c r="BO127" s="190"/>
      <c r="BP127" s="190"/>
      <c r="BQ127" s="190"/>
      <c r="BR127" s="190"/>
      <c r="BS127" s="190"/>
      <c r="BT127" s="190"/>
      <c r="BU127" s="190"/>
    </row>
    <row r="128" spans="1:73" ht="19">
      <c r="A128" s="269" t="s">
        <v>103</v>
      </c>
      <c r="B128" s="190"/>
      <c r="C128" s="190"/>
      <c r="D128" s="190"/>
      <c r="E128" s="190"/>
      <c r="F128" s="190"/>
      <c r="G128" s="190"/>
      <c r="H128" s="190"/>
      <c r="I128" s="190"/>
      <c r="J128" s="190"/>
      <c r="K128" s="190"/>
      <c r="L128" s="190"/>
      <c r="M128" s="190"/>
      <c r="N128" s="190"/>
      <c r="O128" s="190"/>
      <c r="P128" s="190"/>
      <c r="Q128" s="190"/>
      <c r="R128" s="190"/>
      <c r="S128" s="265"/>
      <c r="T128" s="266"/>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row>
    <row r="129" spans="1:73" ht="19">
      <c r="A129" s="269" t="s">
        <v>104</v>
      </c>
      <c r="B129" s="190"/>
      <c r="C129" s="190"/>
      <c r="D129" s="190"/>
      <c r="E129" s="190"/>
      <c r="F129" s="190"/>
      <c r="G129" s="190"/>
      <c r="H129" s="190"/>
      <c r="I129" s="190"/>
      <c r="J129" s="190"/>
      <c r="K129" s="190"/>
      <c r="L129" s="190"/>
      <c r="M129" s="190"/>
      <c r="N129" s="190"/>
      <c r="O129" s="190"/>
      <c r="P129" s="190"/>
      <c r="Q129" s="190"/>
      <c r="R129" s="190"/>
      <c r="S129" s="265"/>
      <c r="T129" s="266"/>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90"/>
      <c r="BG129" s="190"/>
      <c r="BH129" s="190"/>
      <c r="BI129" s="190"/>
      <c r="BJ129" s="190"/>
      <c r="BK129" s="190"/>
      <c r="BL129" s="190"/>
      <c r="BM129" s="190"/>
      <c r="BN129" s="190"/>
      <c r="BO129" s="190"/>
      <c r="BP129" s="190"/>
      <c r="BQ129" s="190"/>
      <c r="BR129" s="190"/>
      <c r="BS129" s="190"/>
      <c r="BT129" s="190"/>
      <c r="BU129" s="190"/>
    </row>
    <row r="130" spans="1:73" ht="19">
      <c r="A130" s="269" t="s">
        <v>14</v>
      </c>
      <c r="B130" s="190"/>
      <c r="C130" s="190"/>
      <c r="D130" s="190"/>
      <c r="E130" s="190"/>
      <c r="F130" s="190"/>
      <c r="G130" s="190"/>
      <c r="H130" s="190"/>
      <c r="I130" s="190"/>
      <c r="J130" s="190"/>
      <c r="K130" s="190"/>
      <c r="L130" s="190"/>
      <c r="M130" s="190"/>
      <c r="N130" s="190"/>
      <c r="O130" s="190"/>
      <c r="P130" s="190"/>
      <c r="Q130" s="190"/>
      <c r="R130" s="190"/>
      <c r="S130" s="265"/>
      <c r="T130" s="266"/>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c r="BC130" s="190"/>
      <c r="BD130" s="190"/>
      <c r="BE130" s="190"/>
      <c r="BF130" s="190"/>
      <c r="BG130" s="190"/>
      <c r="BH130" s="190"/>
      <c r="BI130" s="190"/>
      <c r="BJ130" s="190"/>
      <c r="BK130" s="190"/>
      <c r="BL130" s="190"/>
      <c r="BM130" s="190"/>
      <c r="BN130" s="190"/>
      <c r="BO130" s="190"/>
      <c r="BP130" s="190"/>
      <c r="BQ130" s="190"/>
      <c r="BR130" s="190"/>
      <c r="BS130" s="190"/>
      <c r="BT130" s="190"/>
      <c r="BU130" s="190"/>
    </row>
    <row r="131" spans="1:73" ht="19">
      <c r="A131" s="269" t="s">
        <v>15</v>
      </c>
      <c r="B131" s="190"/>
      <c r="C131" s="190"/>
      <c r="D131" s="190"/>
      <c r="E131" s="190"/>
      <c r="F131" s="190"/>
      <c r="G131" s="190"/>
      <c r="H131" s="190"/>
      <c r="I131" s="190"/>
      <c r="J131" s="190"/>
      <c r="K131" s="190"/>
      <c r="L131" s="190"/>
      <c r="M131" s="190"/>
      <c r="N131" s="190"/>
      <c r="O131" s="190"/>
      <c r="P131" s="190"/>
      <c r="Q131" s="190"/>
      <c r="R131" s="190"/>
      <c r="S131" s="265"/>
      <c r="T131" s="266"/>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190"/>
      <c r="BN131" s="190"/>
      <c r="BO131" s="190"/>
      <c r="BP131" s="190"/>
      <c r="BQ131" s="190"/>
      <c r="BR131" s="190"/>
      <c r="BS131" s="190"/>
      <c r="BT131" s="190"/>
      <c r="BU131" s="190"/>
    </row>
    <row r="132" spans="1:73" ht="19">
      <c r="A132" s="269" t="s">
        <v>27</v>
      </c>
      <c r="B132" s="190"/>
      <c r="C132" s="190"/>
      <c r="D132" s="190"/>
      <c r="E132" s="190"/>
      <c r="F132" s="190"/>
      <c r="G132" s="190"/>
      <c r="H132" s="190"/>
      <c r="I132" s="190"/>
      <c r="J132" s="190"/>
      <c r="K132" s="190"/>
      <c r="L132" s="190"/>
      <c r="M132" s="190"/>
      <c r="N132" s="190"/>
      <c r="O132" s="190"/>
      <c r="P132" s="190"/>
      <c r="Q132" s="190"/>
      <c r="R132" s="190"/>
      <c r="S132" s="265"/>
      <c r="T132" s="266"/>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c r="BJ132" s="190"/>
      <c r="BK132" s="190"/>
      <c r="BL132" s="190"/>
      <c r="BM132" s="190"/>
      <c r="BN132" s="190"/>
      <c r="BO132" s="190"/>
      <c r="BP132" s="190"/>
      <c r="BQ132" s="190"/>
      <c r="BR132" s="190"/>
      <c r="BS132" s="190"/>
      <c r="BT132" s="190"/>
      <c r="BU132" s="190"/>
    </row>
    <row r="133" spans="1:73" ht="19">
      <c r="A133" s="269" t="s">
        <v>26</v>
      </c>
      <c r="B133" s="190"/>
      <c r="C133" s="190"/>
      <c r="D133" s="190"/>
      <c r="E133" s="190"/>
      <c r="F133" s="190"/>
      <c r="G133" s="190"/>
      <c r="H133" s="190"/>
      <c r="I133" s="190"/>
      <c r="J133" s="190"/>
      <c r="K133" s="190"/>
      <c r="L133" s="190"/>
      <c r="M133" s="190"/>
      <c r="N133" s="190"/>
      <c r="O133" s="190"/>
      <c r="P133" s="190"/>
      <c r="Q133" s="190"/>
      <c r="R133" s="190"/>
      <c r="S133" s="265"/>
      <c r="T133" s="266"/>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0"/>
      <c r="BR133" s="190"/>
      <c r="BS133" s="190"/>
      <c r="BT133" s="190"/>
      <c r="BU133" s="190"/>
    </row>
    <row r="134" spans="1:73" ht="19">
      <c r="A134" s="269" t="s">
        <v>106</v>
      </c>
      <c r="B134" s="190"/>
      <c r="C134" s="190"/>
      <c r="D134" s="190"/>
      <c r="E134" s="190"/>
      <c r="F134" s="190"/>
      <c r="G134" s="190"/>
      <c r="H134" s="190"/>
      <c r="I134" s="190"/>
      <c r="J134" s="190"/>
      <c r="K134" s="190"/>
      <c r="L134" s="190"/>
      <c r="M134" s="190"/>
      <c r="N134" s="190"/>
      <c r="O134" s="190"/>
      <c r="P134" s="190"/>
      <c r="Q134" s="190"/>
      <c r="R134" s="190"/>
      <c r="S134" s="265"/>
      <c r="T134" s="266"/>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0"/>
      <c r="BR134" s="190"/>
      <c r="BS134" s="190"/>
      <c r="BT134" s="190"/>
      <c r="BU134" s="190"/>
    </row>
    <row r="135" spans="1:73" ht="19">
      <c r="A135" s="269" t="s">
        <v>28</v>
      </c>
      <c r="B135" s="190"/>
      <c r="C135" s="190"/>
      <c r="D135" s="190"/>
      <c r="E135" s="190"/>
      <c r="F135" s="190"/>
      <c r="G135" s="190"/>
      <c r="H135" s="190"/>
      <c r="I135" s="190"/>
      <c r="J135" s="190"/>
      <c r="K135" s="190"/>
      <c r="L135" s="190"/>
      <c r="M135" s="190"/>
      <c r="N135" s="190"/>
      <c r="O135" s="190"/>
      <c r="P135" s="190"/>
      <c r="Q135" s="190"/>
      <c r="R135" s="190"/>
      <c r="S135" s="265"/>
      <c r="T135" s="266"/>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c r="BJ135" s="190"/>
      <c r="BK135" s="190"/>
      <c r="BL135" s="190"/>
      <c r="BM135" s="190"/>
      <c r="BN135" s="190"/>
      <c r="BO135" s="190"/>
      <c r="BP135" s="190"/>
      <c r="BQ135" s="190"/>
      <c r="BR135" s="190"/>
      <c r="BS135" s="190"/>
      <c r="BT135" s="190"/>
      <c r="BU135" s="190"/>
    </row>
    <row r="136" spans="1:73" ht="19">
      <c r="A136" s="269"/>
      <c r="B136" s="190"/>
      <c r="C136" s="190"/>
      <c r="D136" s="190"/>
      <c r="E136" s="190"/>
      <c r="F136" s="190"/>
      <c r="G136" s="190"/>
      <c r="H136" s="190"/>
      <c r="I136" s="190"/>
      <c r="J136" s="190"/>
      <c r="K136" s="190"/>
      <c r="L136" s="190"/>
      <c r="M136" s="190"/>
      <c r="N136" s="190"/>
      <c r="O136" s="190"/>
      <c r="P136" s="190"/>
      <c r="Q136" s="190"/>
      <c r="R136" s="190"/>
      <c r="S136" s="265"/>
      <c r="T136" s="266"/>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c r="BJ136" s="190"/>
      <c r="BK136" s="190"/>
      <c r="BL136" s="190"/>
      <c r="BM136" s="190"/>
      <c r="BN136" s="190"/>
      <c r="BO136" s="190"/>
      <c r="BP136" s="190"/>
      <c r="BQ136" s="190"/>
      <c r="BR136" s="190"/>
      <c r="BS136" s="190"/>
      <c r="BT136" s="190"/>
      <c r="BU136" s="190"/>
    </row>
    <row r="137" spans="1:73">
      <c r="A137" s="190"/>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0"/>
      <c r="AZ137" s="190"/>
      <c r="BA137" s="190"/>
      <c r="BB137" s="190"/>
      <c r="BC137" s="190"/>
      <c r="BD137" s="190"/>
      <c r="BE137" s="190"/>
      <c r="BF137" s="190"/>
      <c r="BG137" s="190"/>
      <c r="BH137" s="190"/>
      <c r="BI137" s="190"/>
      <c r="BJ137" s="190"/>
      <c r="BK137" s="190"/>
      <c r="BL137" s="190"/>
      <c r="BM137" s="190"/>
      <c r="BN137" s="190"/>
      <c r="BO137" s="190"/>
      <c r="BP137" s="190"/>
      <c r="BQ137" s="190"/>
      <c r="BR137" s="190"/>
      <c r="BS137" s="190"/>
      <c r="BT137" s="190"/>
      <c r="BU137" s="190"/>
    </row>
    <row r="138" spans="1:73">
      <c r="A138" s="190"/>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row>
    <row r="139" spans="1:73">
      <c r="A139" s="190"/>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90"/>
      <c r="BF139" s="190"/>
      <c r="BG139" s="190"/>
      <c r="BH139" s="190"/>
      <c r="BI139" s="190"/>
      <c r="BJ139" s="190"/>
      <c r="BK139" s="190"/>
      <c r="BL139" s="190"/>
      <c r="BM139" s="190"/>
      <c r="BN139" s="190"/>
      <c r="BO139" s="190"/>
      <c r="BP139" s="190"/>
      <c r="BQ139" s="190"/>
      <c r="BR139" s="190"/>
      <c r="BS139" s="190"/>
      <c r="BT139" s="190"/>
      <c r="BU139" s="190"/>
    </row>
    <row r="140" spans="1:73">
      <c r="A140" s="190"/>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c r="BC140" s="190"/>
      <c r="BD140" s="190"/>
      <c r="BE140" s="190"/>
      <c r="BF140" s="190"/>
      <c r="BG140" s="190"/>
      <c r="BH140" s="190"/>
      <c r="BI140" s="190"/>
      <c r="BJ140" s="190"/>
      <c r="BK140" s="190"/>
      <c r="BL140" s="190"/>
      <c r="BM140" s="190"/>
      <c r="BN140" s="190"/>
      <c r="BO140" s="190"/>
      <c r="BP140" s="190"/>
      <c r="BQ140" s="190"/>
      <c r="BR140" s="190"/>
      <c r="BS140" s="190"/>
      <c r="BT140" s="190"/>
      <c r="BU140" s="190"/>
    </row>
    <row r="141" spans="1:73">
      <c r="A141" s="190"/>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90"/>
      <c r="BF141" s="190"/>
      <c r="BG141" s="190"/>
      <c r="BH141" s="190"/>
      <c r="BI141" s="190"/>
      <c r="BJ141" s="190"/>
      <c r="BK141" s="190"/>
      <c r="BL141" s="190"/>
      <c r="BM141" s="190"/>
      <c r="BN141" s="190"/>
      <c r="BO141" s="190"/>
      <c r="BP141" s="190"/>
      <c r="BQ141" s="190"/>
      <c r="BR141" s="190"/>
      <c r="BS141" s="190"/>
      <c r="BT141" s="190"/>
      <c r="BU141" s="190"/>
    </row>
    <row r="142" spans="1:73">
      <c r="A142" s="190"/>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c r="BC142" s="190"/>
      <c r="BD142" s="190"/>
      <c r="BE142" s="190"/>
      <c r="BF142" s="190"/>
      <c r="BG142" s="190"/>
      <c r="BH142" s="190"/>
      <c r="BI142" s="190"/>
      <c r="BJ142" s="190"/>
      <c r="BK142" s="190"/>
      <c r="BL142" s="190"/>
      <c r="BM142" s="190"/>
      <c r="BN142" s="190"/>
      <c r="BO142" s="190"/>
      <c r="BP142" s="190"/>
      <c r="BQ142" s="190"/>
      <c r="BR142" s="190"/>
      <c r="BS142" s="190"/>
      <c r="BT142" s="190"/>
      <c r="BU142" s="190"/>
    </row>
  </sheetData>
  <sheetProtection algorithmName="SHA-512" hashValue="AU6R+WoWJbLMePJ9jRArAIO1cqrdiK/JhzJZFRjuRu3vOge0O1roWqxiauUl3ZK3MmSa90DQ/IGf3JzLK7fV6Q==" saltValue="wOHQ3NrAgpE/A3F/QIIvYw==" spinCount="100000" sheet="1" selectLockedCells="1"/>
  <autoFilter ref="AK4:AL136" xr:uid="{31317486-3628-4556-B971-634E85FB6700}"/>
  <mergeCells count="29">
    <mergeCell ref="G5:I5"/>
    <mergeCell ref="L8:L10"/>
    <mergeCell ref="K8:K10"/>
    <mergeCell ref="J8:J10"/>
    <mergeCell ref="I8:I10"/>
    <mergeCell ref="H8:H10"/>
    <mergeCell ref="E106:F106"/>
    <mergeCell ref="A101:B101"/>
    <mergeCell ref="E8:E10"/>
    <mergeCell ref="C8:C10"/>
    <mergeCell ref="D8:D10"/>
    <mergeCell ref="F8:F10"/>
    <mergeCell ref="A8:A10"/>
    <mergeCell ref="B8:B10"/>
    <mergeCell ref="E105:G105"/>
    <mergeCell ref="G8:G10"/>
    <mergeCell ref="M6:P6"/>
    <mergeCell ref="V7:X7"/>
    <mergeCell ref="V6:X6"/>
    <mergeCell ref="V2:X2"/>
    <mergeCell ref="V3:X3"/>
    <mergeCell ref="V4:X4"/>
    <mergeCell ref="V5:X5"/>
    <mergeCell ref="R1:T9"/>
    <mergeCell ref="O8:O10"/>
    <mergeCell ref="P8:P10"/>
    <mergeCell ref="N8:N10"/>
    <mergeCell ref="Q8:Q10"/>
    <mergeCell ref="M8:M10"/>
  </mergeCells>
  <phoneticPr fontId="1"/>
  <conditionalFormatting sqref="G5:I5">
    <cfRule type="cellIs" dxfId="9" priority="8" operator="equal">
      <formula>"退職日変更あり"</formula>
    </cfRule>
  </conditionalFormatting>
  <conditionalFormatting sqref="Q11:Q100">
    <cfRule type="expression" dxfId="8" priority="5">
      <formula>ISBLANK(Q11)</formula>
    </cfRule>
  </conditionalFormatting>
  <conditionalFormatting sqref="R11:T11 R12:S100 T12:T136">
    <cfRule type="containsText" dxfId="6" priority="3" operator="containsText" text="NG">
      <formula>NOT(ISERROR(SEARCH("NG",R11)))</formula>
    </cfRule>
  </conditionalFormatting>
  <conditionalFormatting sqref="Y11:AJ100">
    <cfRule type="expression" dxfId="5" priority="2">
      <formula>ISBLANK(Y11)</formula>
    </cfRule>
  </conditionalFormatting>
  <dataValidations xWindow="882" yWindow="782" count="21">
    <dataValidation type="list" errorStyle="warning" allowBlank="1" showInputMessage="1" showErrorMessage="1" sqref="WWB983124:WWB983148 WWB11:WWB35 JP11:JP35 TL11:TL35 ADH11:ADH35 AND11:AND35 AWZ11:AWZ35 BGV11:BGV35 BQR11:BQR35 CAN11:CAN35 CKJ11:CKJ35 CUF11:CUF35 DEB11:DEB35 DNX11:DNX35 DXT11:DXT35 EHP11:EHP35 ERL11:ERL35 FBH11:FBH35 FLD11:FLD35 FUZ11:FUZ35 GEV11:GEV35 GOR11:GOR35 GYN11:GYN35 HIJ11:HIJ35 HSF11:HSF35 ICB11:ICB35 ILX11:ILX35 IVT11:IVT35 JFP11:JFP35 JPL11:JPL35 JZH11:JZH35 KJD11:KJD35 KSZ11:KSZ35 LCV11:LCV35 LMR11:LMR35 LWN11:LWN35 MGJ11:MGJ35 MQF11:MQF35 NAB11:NAB35 NJX11:NJX35 NTT11:NTT35 ODP11:ODP35 ONL11:ONL35 OXH11:OXH35 PHD11:PHD35 PQZ11:PQZ35 QAV11:QAV35 QKR11:QKR35 QUN11:QUN35 REJ11:REJ35 ROF11:ROF35 RYB11:RYB35 SHX11:SHX35 SRT11:SRT35 TBP11:TBP35 TLL11:TLL35 TVH11:TVH35 UFD11:UFD35 UOZ11:UOZ35 UYV11:UYV35 VIR11:VIR35 VSN11:VSN35 WCJ11:WCJ35 WMF11:WMF35 I65620:I65644 JP65620:JP65644 TL65620:TL65644 ADH65620:ADH65644 AND65620:AND65644 AWZ65620:AWZ65644 BGV65620:BGV65644 BQR65620:BQR65644 CAN65620:CAN65644 CKJ65620:CKJ65644 CUF65620:CUF65644 DEB65620:DEB65644 DNX65620:DNX65644 DXT65620:DXT65644 EHP65620:EHP65644 ERL65620:ERL65644 FBH65620:FBH65644 FLD65620:FLD65644 FUZ65620:FUZ65644 GEV65620:GEV65644 GOR65620:GOR65644 GYN65620:GYN65644 HIJ65620:HIJ65644 HSF65620:HSF65644 ICB65620:ICB65644 ILX65620:ILX65644 IVT65620:IVT65644 JFP65620:JFP65644 JPL65620:JPL65644 JZH65620:JZH65644 KJD65620:KJD65644 KSZ65620:KSZ65644 LCV65620:LCV65644 LMR65620:LMR65644 LWN65620:LWN65644 MGJ65620:MGJ65644 MQF65620:MQF65644 NAB65620:NAB65644 NJX65620:NJX65644 NTT65620:NTT65644 ODP65620:ODP65644 ONL65620:ONL65644 OXH65620:OXH65644 PHD65620:PHD65644 PQZ65620:PQZ65644 QAV65620:QAV65644 QKR65620:QKR65644 QUN65620:QUN65644 REJ65620:REJ65644 ROF65620:ROF65644 RYB65620:RYB65644 SHX65620:SHX65644 SRT65620:SRT65644 TBP65620:TBP65644 TLL65620:TLL65644 TVH65620:TVH65644 UFD65620:UFD65644 UOZ65620:UOZ65644 UYV65620:UYV65644 VIR65620:VIR65644 VSN65620:VSN65644 WCJ65620:WCJ65644 WMF65620:WMF65644 WWB65620:WWB65644 I131156:I131180 JP131156:JP131180 TL131156:TL131180 ADH131156:ADH131180 AND131156:AND131180 AWZ131156:AWZ131180 BGV131156:BGV131180 BQR131156:BQR131180 CAN131156:CAN131180 CKJ131156:CKJ131180 CUF131156:CUF131180 DEB131156:DEB131180 DNX131156:DNX131180 DXT131156:DXT131180 EHP131156:EHP131180 ERL131156:ERL131180 FBH131156:FBH131180 FLD131156:FLD131180 FUZ131156:FUZ131180 GEV131156:GEV131180 GOR131156:GOR131180 GYN131156:GYN131180 HIJ131156:HIJ131180 HSF131156:HSF131180 ICB131156:ICB131180 ILX131156:ILX131180 IVT131156:IVT131180 JFP131156:JFP131180 JPL131156:JPL131180 JZH131156:JZH131180 KJD131156:KJD131180 KSZ131156:KSZ131180 LCV131156:LCV131180 LMR131156:LMR131180 LWN131156:LWN131180 MGJ131156:MGJ131180 MQF131156:MQF131180 NAB131156:NAB131180 NJX131156:NJX131180 NTT131156:NTT131180 ODP131156:ODP131180 ONL131156:ONL131180 OXH131156:OXH131180 PHD131156:PHD131180 PQZ131156:PQZ131180 QAV131156:QAV131180 QKR131156:QKR131180 QUN131156:QUN131180 REJ131156:REJ131180 ROF131156:ROF131180 RYB131156:RYB131180 SHX131156:SHX131180 SRT131156:SRT131180 TBP131156:TBP131180 TLL131156:TLL131180 TVH131156:TVH131180 UFD131156:UFD131180 UOZ131156:UOZ131180 UYV131156:UYV131180 VIR131156:VIR131180 VSN131156:VSN131180 WCJ131156:WCJ131180 WMF131156:WMF131180 WWB131156:WWB131180 I196692:I196716 JP196692:JP196716 TL196692:TL196716 ADH196692:ADH196716 AND196692:AND196716 AWZ196692:AWZ196716 BGV196692:BGV196716 BQR196692:BQR196716 CAN196692:CAN196716 CKJ196692:CKJ196716 CUF196692:CUF196716 DEB196692:DEB196716 DNX196692:DNX196716 DXT196692:DXT196716 EHP196692:EHP196716 ERL196692:ERL196716 FBH196692:FBH196716 FLD196692:FLD196716 FUZ196692:FUZ196716 GEV196692:GEV196716 GOR196692:GOR196716 GYN196692:GYN196716 HIJ196692:HIJ196716 HSF196692:HSF196716 ICB196692:ICB196716 ILX196692:ILX196716 IVT196692:IVT196716 JFP196692:JFP196716 JPL196692:JPL196716 JZH196692:JZH196716 KJD196692:KJD196716 KSZ196692:KSZ196716 LCV196692:LCV196716 LMR196692:LMR196716 LWN196692:LWN196716 MGJ196692:MGJ196716 MQF196692:MQF196716 NAB196692:NAB196716 NJX196692:NJX196716 NTT196692:NTT196716 ODP196692:ODP196716 ONL196692:ONL196716 OXH196692:OXH196716 PHD196692:PHD196716 PQZ196692:PQZ196716 QAV196692:QAV196716 QKR196692:QKR196716 QUN196692:QUN196716 REJ196692:REJ196716 ROF196692:ROF196716 RYB196692:RYB196716 SHX196692:SHX196716 SRT196692:SRT196716 TBP196692:TBP196716 TLL196692:TLL196716 TVH196692:TVH196716 UFD196692:UFD196716 UOZ196692:UOZ196716 UYV196692:UYV196716 VIR196692:VIR196716 VSN196692:VSN196716 WCJ196692:WCJ196716 WMF196692:WMF196716 WWB196692:WWB196716 I262228:I262252 JP262228:JP262252 TL262228:TL262252 ADH262228:ADH262252 AND262228:AND262252 AWZ262228:AWZ262252 BGV262228:BGV262252 BQR262228:BQR262252 CAN262228:CAN262252 CKJ262228:CKJ262252 CUF262228:CUF262252 DEB262228:DEB262252 DNX262228:DNX262252 DXT262228:DXT262252 EHP262228:EHP262252 ERL262228:ERL262252 FBH262228:FBH262252 FLD262228:FLD262252 FUZ262228:FUZ262252 GEV262228:GEV262252 GOR262228:GOR262252 GYN262228:GYN262252 HIJ262228:HIJ262252 HSF262228:HSF262252 ICB262228:ICB262252 ILX262228:ILX262252 IVT262228:IVT262252 JFP262228:JFP262252 JPL262228:JPL262252 JZH262228:JZH262252 KJD262228:KJD262252 KSZ262228:KSZ262252 LCV262228:LCV262252 LMR262228:LMR262252 LWN262228:LWN262252 MGJ262228:MGJ262252 MQF262228:MQF262252 NAB262228:NAB262252 NJX262228:NJX262252 NTT262228:NTT262252 ODP262228:ODP262252 ONL262228:ONL262252 OXH262228:OXH262252 PHD262228:PHD262252 PQZ262228:PQZ262252 QAV262228:QAV262252 QKR262228:QKR262252 QUN262228:QUN262252 REJ262228:REJ262252 ROF262228:ROF262252 RYB262228:RYB262252 SHX262228:SHX262252 SRT262228:SRT262252 TBP262228:TBP262252 TLL262228:TLL262252 TVH262228:TVH262252 UFD262228:UFD262252 UOZ262228:UOZ262252 UYV262228:UYV262252 VIR262228:VIR262252 VSN262228:VSN262252 WCJ262228:WCJ262252 WMF262228:WMF262252 WWB262228:WWB262252 I327764:I327788 JP327764:JP327788 TL327764:TL327788 ADH327764:ADH327788 AND327764:AND327788 AWZ327764:AWZ327788 BGV327764:BGV327788 BQR327764:BQR327788 CAN327764:CAN327788 CKJ327764:CKJ327788 CUF327764:CUF327788 DEB327764:DEB327788 DNX327764:DNX327788 DXT327764:DXT327788 EHP327764:EHP327788 ERL327764:ERL327788 FBH327764:FBH327788 FLD327764:FLD327788 FUZ327764:FUZ327788 GEV327764:GEV327788 GOR327764:GOR327788 GYN327764:GYN327788 HIJ327764:HIJ327788 HSF327764:HSF327788 ICB327764:ICB327788 ILX327764:ILX327788 IVT327764:IVT327788 JFP327764:JFP327788 JPL327764:JPL327788 JZH327764:JZH327788 KJD327764:KJD327788 KSZ327764:KSZ327788 LCV327764:LCV327788 LMR327764:LMR327788 LWN327764:LWN327788 MGJ327764:MGJ327788 MQF327764:MQF327788 NAB327764:NAB327788 NJX327764:NJX327788 NTT327764:NTT327788 ODP327764:ODP327788 ONL327764:ONL327788 OXH327764:OXH327788 PHD327764:PHD327788 PQZ327764:PQZ327788 QAV327764:QAV327788 QKR327764:QKR327788 QUN327764:QUN327788 REJ327764:REJ327788 ROF327764:ROF327788 RYB327764:RYB327788 SHX327764:SHX327788 SRT327764:SRT327788 TBP327764:TBP327788 TLL327764:TLL327788 TVH327764:TVH327788 UFD327764:UFD327788 UOZ327764:UOZ327788 UYV327764:UYV327788 VIR327764:VIR327788 VSN327764:VSN327788 WCJ327764:WCJ327788 WMF327764:WMF327788 WWB327764:WWB327788 I393300:I393324 JP393300:JP393324 TL393300:TL393324 ADH393300:ADH393324 AND393300:AND393324 AWZ393300:AWZ393324 BGV393300:BGV393324 BQR393300:BQR393324 CAN393300:CAN393324 CKJ393300:CKJ393324 CUF393300:CUF393324 DEB393300:DEB393324 DNX393300:DNX393324 DXT393300:DXT393324 EHP393300:EHP393324 ERL393300:ERL393324 FBH393300:FBH393324 FLD393300:FLD393324 FUZ393300:FUZ393324 GEV393300:GEV393324 GOR393300:GOR393324 GYN393300:GYN393324 HIJ393300:HIJ393324 HSF393300:HSF393324 ICB393300:ICB393324 ILX393300:ILX393324 IVT393300:IVT393324 JFP393300:JFP393324 JPL393300:JPL393324 JZH393300:JZH393324 KJD393300:KJD393324 KSZ393300:KSZ393324 LCV393300:LCV393324 LMR393300:LMR393324 LWN393300:LWN393324 MGJ393300:MGJ393324 MQF393300:MQF393324 NAB393300:NAB393324 NJX393300:NJX393324 NTT393300:NTT393324 ODP393300:ODP393324 ONL393300:ONL393324 OXH393300:OXH393324 PHD393300:PHD393324 PQZ393300:PQZ393324 QAV393300:QAV393324 QKR393300:QKR393324 QUN393300:QUN393324 REJ393300:REJ393324 ROF393300:ROF393324 RYB393300:RYB393324 SHX393300:SHX393324 SRT393300:SRT393324 TBP393300:TBP393324 TLL393300:TLL393324 TVH393300:TVH393324 UFD393300:UFD393324 UOZ393300:UOZ393324 UYV393300:UYV393324 VIR393300:VIR393324 VSN393300:VSN393324 WCJ393300:WCJ393324 WMF393300:WMF393324 WWB393300:WWB393324 I458836:I458860 JP458836:JP458860 TL458836:TL458860 ADH458836:ADH458860 AND458836:AND458860 AWZ458836:AWZ458860 BGV458836:BGV458860 BQR458836:BQR458860 CAN458836:CAN458860 CKJ458836:CKJ458860 CUF458836:CUF458860 DEB458836:DEB458860 DNX458836:DNX458860 DXT458836:DXT458860 EHP458836:EHP458860 ERL458836:ERL458860 FBH458836:FBH458860 FLD458836:FLD458860 FUZ458836:FUZ458860 GEV458836:GEV458860 GOR458836:GOR458860 GYN458836:GYN458860 HIJ458836:HIJ458860 HSF458836:HSF458860 ICB458836:ICB458860 ILX458836:ILX458860 IVT458836:IVT458860 JFP458836:JFP458860 JPL458836:JPL458860 JZH458836:JZH458860 KJD458836:KJD458860 KSZ458836:KSZ458860 LCV458836:LCV458860 LMR458836:LMR458860 LWN458836:LWN458860 MGJ458836:MGJ458860 MQF458836:MQF458860 NAB458836:NAB458860 NJX458836:NJX458860 NTT458836:NTT458860 ODP458836:ODP458860 ONL458836:ONL458860 OXH458836:OXH458860 PHD458836:PHD458860 PQZ458836:PQZ458860 QAV458836:QAV458860 QKR458836:QKR458860 QUN458836:QUN458860 REJ458836:REJ458860 ROF458836:ROF458860 RYB458836:RYB458860 SHX458836:SHX458860 SRT458836:SRT458860 TBP458836:TBP458860 TLL458836:TLL458860 TVH458836:TVH458860 UFD458836:UFD458860 UOZ458836:UOZ458860 UYV458836:UYV458860 VIR458836:VIR458860 VSN458836:VSN458860 WCJ458836:WCJ458860 WMF458836:WMF458860 WWB458836:WWB458860 I524372:I524396 JP524372:JP524396 TL524372:TL524396 ADH524372:ADH524396 AND524372:AND524396 AWZ524372:AWZ524396 BGV524372:BGV524396 BQR524372:BQR524396 CAN524372:CAN524396 CKJ524372:CKJ524396 CUF524372:CUF524396 DEB524372:DEB524396 DNX524372:DNX524396 DXT524372:DXT524396 EHP524372:EHP524396 ERL524372:ERL524396 FBH524372:FBH524396 FLD524372:FLD524396 FUZ524372:FUZ524396 GEV524372:GEV524396 GOR524372:GOR524396 GYN524372:GYN524396 HIJ524372:HIJ524396 HSF524372:HSF524396 ICB524372:ICB524396 ILX524372:ILX524396 IVT524372:IVT524396 JFP524372:JFP524396 JPL524372:JPL524396 JZH524372:JZH524396 KJD524372:KJD524396 KSZ524372:KSZ524396 LCV524372:LCV524396 LMR524372:LMR524396 LWN524372:LWN524396 MGJ524372:MGJ524396 MQF524372:MQF524396 NAB524372:NAB524396 NJX524372:NJX524396 NTT524372:NTT524396 ODP524372:ODP524396 ONL524372:ONL524396 OXH524372:OXH524396 PHD524372:PHD524396 PQZ524372:PQZ524396 QAV524372:QAV524396 QKR524372:QKR524396 QUN524372:QUN524396 REJ524372:REJ524396 ROF524372:ROF524396 RYB524372:RYB524396 SHX524372:SHX524396 SRT524372:SRT524396 TBP524372:TBP524396 TLL524372:TLL524396 TVH524372:TVH524396 UFD524372:UFD524396 UOZ524372:UOZ524396 UYV524372:UYV524396 VIR524372:VIR524396 VSN524372:VSN524396 WCJ524372:WCJ524396 WMF524372:WMF524396 WWB524372:WWB524396 I589908:I589932 JP589908:JP589932 TL589908:TL589932 ADH589908:ADH589932 AND589908:AND589932 AWZ589908:AWZ589932 BGV589908:BGV589932 BQR589908:BQR589932 CAN589908:CAN589932 CKJ589908:CKJ589932 CUF589908:CUF589932 DEB589908:DEB589932 DNX589908:DNX589932 DXT589908:DXT589932 EHP589908:EHP589932 ERL589908:ERL589932 FBH589908:FBH589932 FLD589908:FLD589932 FUZ589908:FUZ589932 GEV589908:GEV589932 GOR589908:GOR589932 GYN589908:GYN589932 HIJ589908:HIJ589932 HSF589908:HSF589932 ICB589908:ICB589932 ILX589908:ILX589932 IVT589908:IVT589932 JFP589908:JFP589932 JPL589908:JPL589932 JZH589908:JZH589932 KJD589908:KJD589932 KSZ589908:KSZ589932 LCV589908:LCV589932 LMR589908:LMR589932 LWN589908:LWN589932 MGJ589908:MGJ589932 MQF589908:MQF589932 NAB589908:NAB589932 NJX589908:NJX589932 NTT589908:NTT589932 ODP589908:ODP589932 ONL589908:ONL589932 OXH589908:OXH589932 PHD589908:PHD589932 PQZ589908:PQZ589932 QAV589908:QAV589932 QKR589908:QKR589932 QUN589908:QUN589932 REJ589908:REJ589932 ROF589908:ROF589932 RYB589908:RYB589932 SHX589908:SHX589932 SRT589908:SRT589932 TBP589908:TBP589932 TLL589908:TLL589932 TVH589908:TVH589932 UFD589908:UFD589932 UOZ589908:UOZ589932 UYV589908:UYV589932 VIR589908:VIR589932 VSN589908:VSN589932 WCJ589908:WCJ589932 WMF589908:WMF589932 WWB589908:WWB589932 I655444:I655468 JP655444:JP655468 TL655444:TL655468 ADH655444:ADH655468 AND655444:AND655468 AWZ655444:AWZ655468 BGV655444:BGV655468 BQR655444:BQR655468 CAN655444:CAN655468 CKJ655444:CKJ655468 CUF655444:CUF655468 DEB655444:DEB655468 DNX655444:DNX655468 DXT655444:DXT655468 EHP655444:EHP655468 ERL655444:ERL655468 FBH655444:FBH655468 FLD655444:FLD655468 FUZ655444:FUZ655468 GEV655444:GEV655468 GOR655444:GOR655468 GYN655444:GYN655468 HIJ655444:HIJ655468 HSF655444:HSF655468 ICB655444:ICB655468 ILX655444:ILX655468 IVT655444:IVT655468 JFP655444:JFP655468 JPL655444:JPL655468 JZH655444:JZH655468 KJD655444:KJD655468 KSZ655444:KSZ655468 LCV655444:LCV655468 LMR655444:LMR655468 LWN655444:LWN655468 MGJ655444:MGJ655468 MQF655444:MQF655468 NAB655444:NAB655468 NJX655444:NJX655468 NTT655444:NTT655468 ODP655444:ODP655468 ONL655444:ONL655468 OXH655444:OXH655468 PHD655444:PHD655468 PQZ655444:PQZ655468 QAV655444:QAV655468 QKR655444:QKR655468 QUN655444:QUN655468 REJ655444:REJ655468 ROF655444:ROF655468 RYB655444:RYB655468 SHX655444:SHX655468 SRT655444:SRT655468 TBP655444:TBP655468 TLL655444:TLL655468 TVH655444:TVH655468 UFD655444:UFD655468 UOZ655444:UOZ655468 UYV655444:UYV655468 VIR655444:VIR655468 VSN655444:VSN655468 WCJ655444:WCJ655468 WMF655444:WMF655468 WWB655444:WWB655468 I720980:I721004 JP720980:JP721004 TL720980:TL721004 ADH720980:ADH721004 AND720980:AND721004 AWZ720980:AWZ721004 BGV720980:BGV721004 BQR720980:BQR721004 CAN720980:CAN721004 CKJ720980:CKJ721004 CUF720980:CUF721004 DEB720980:DEB721004 DNX720980:DNX721004 DXT720980:DXT721004 EHP720980:EHP721004 ERL720980:ERL721004 FBH720980:FBH721004 FLD720980:FLD721004 FUZ720980:FUZ721004 GEV720980:GEV721004 GOR720980:GOR721004 GYN720980:GYN721004 HIJ720980:HIJ721004 HSF720980:HSF721004 ICB720980:ICB721004 ILX720980:ILX721004 IVT720980:IVT721004 JFP720980:JFP721004 JPL720980:JPL721004 JZH720980:JZH721004 KJD720980:KJD721004 KSZ720980:KSZ721004 LCV720980:LCV721004 LMR720980:LMR721004 LWN720980:LWN721004 MGJ720980:MGJ721004 MQF720980:MQF721004 NAB720980:NAB721004 NJX720980:NJX721004 NTT720980:NTT721004 ODP720980:ODP721004 ONL720980:ONL721004 OXH720980:OXH721004 PHD720980:PHD721004 PQZ720980:PQZ721004 QAV720980:QAV721004 QKR720980:QKR721004 QUN720980:QUN721004 REJ720980:REJ721004 ROF720980:ROF721004 RYB720980:RYB721004 SHX720980:SHX721004 SRT720980:SRT721004 TBP720980:TBP721004 TLL720980:TLL721004 TVH720980:TVH721004 UFD720980:UFD721004 UOZ720980:UOZ721004 UYV720980:UYV721004 VIR720980:VIR721004 VSN720980:VSN721004 WCJ720980:WCJ721004 WMF720980:WMF721004 WWB720980:WWB721004 I786516:I786540 JP786516:JP786540 TL786516:TL786540 ADH786516:ADH786540 AND786516:AND786540 AWZ786516:AWZ786540 BGV786516:BGV786540 BQR786516:BQR786540 CAN786516:CAN786540 CKJ786516:CKJ786540 CUF786516:CUF786540 DEB786516:DEB786540 DNX786516:DNX786540 DXT786516:DXT786540 EHP786516:EHP786540 ERL786516:ERL786540 FBH786516:FBH786540 FLD786516:FLD786540 FUZ786516:FUZ786540 GEV786516:GEV786540 GOR786516:GOR786540 GYN786516:GYN786540 HIJ786516:HIJ786540 HSF786516:HSF786540 ICB786516:ICB786540 ILX786516:ILX786540 IVT786516:IVT786540 JFP786516:JFP786540 JPL786516:JPL786540 JZH786516:JZH786540 KJD786516:KJD786540 KSZ786516:KSZ786540 LCV786516:LCV786540 LMR786516:LMR786540 LWN786516:LWN786540 MGJ786516:MGJ786540 MQF786516:MQF786540 NAB786516:NAB786540 NJX786516:NJX786540 NTT786516:NTT786540 ODP786516:ODP786540 ONL786516:ONL786540 OXH786516:OXH786540 PHD786516:PHD786540 PQZ786516:PQZ786540 QAV786516:QAV786540 QKR786516:QKR786540 QUN786516:QUN786540 REJ786516:REJ786540 ROF786516:ROF786540 RYB786516:RYB786540 SHX786516:SHX786540 SRT786516:SRT786540 TBP786516:TBP786540 TLL786516:TLL786540 TVH786516:TVH786540 UFD786516:UFD786540 UOZ786516:UOZ786540 UYV786516:UYV786540 VIR786516:VIR786540 VSN786516:VSN786540 WCJ786516:WCJ786540 WMF786516:WMF786540 WWB786516:WWB786540 I852052:I852076 JP852052:JP852076 TL852052:TL852076 ADH852052:ADH852076 AND852052:AND852076 AWZ852052:AWZ852076 BGV852052:BGV852076 BQR852052:BQR852076 CAN852052:CAN852076 CKJ852052:CKJ852076 CUF852052:CUF852076 DEB852052:DEB852076 DNX852052:DNX852076 DXT852052:DXT852076 EHP852052:EHP852076 ERL852052:ERL852076 FBH852052:FBH852076 FLD852052:FLD852076 FUZ852052:FUZ852076 GEV852052:GEV852076 GOR852052:GOR852076 GYN852052:GYN852076 HIJ852052:HIJ852076 HSF852052:HSF852076 ICB852052:ICB852076 ILX852052:ILX852076 IVT852052:IVT852076 JFP852052:JFP852076 JPL852052:JPL852076 JZH852052:JZH852076 KJD852052:KJD852076 KSZ852052:KSZ852076 LCV852052:LCV852076 LMR852052:LMR852076 LWN852052:LWN852076 MGJ852052:MGJ852076 MQF852052:MQF852076 NAB852052:NAB852076 NJX852052:NJX852076 NTT852052:NTT852076 ODP852052:ODP852076 ONL852052:ONL852076 OXH852052:OXH852076 PHD852052:PHD852076 PQZ852052:PQZ852076 QAV852052:QAV852076 QKR852052:QKR852076 QUN852052:QUN852076 REJ852052:REJ852076 ROF852052:ROF852076 RYB852052:RYB852076 SHX852052:SHX852076 SRT852052:SRT852076 TBP852052:TBP852076 TLL852052:TLL852076 TVH852052:TVH852076 UFD852052:UFD852076 UOZ852052:UOZ852076 UYV852052:UYV852076 VIR852052:VIR852076 VSN852052:VSN852076 WCJ852052:WCJ852076 WMF852052:WMF852076 WWB852052:WWB852076 I917588:I917612 JP917588:JP917612 TL917588:TL917612 ADH917588:ADH917612 AND917588:AND917612 AWZ917588:AWZ917612 BGV917588:BGV917612 BQR917588:BQR917612 CAN917588:CAN917612 CKJ917588:CKJ917612 CUF917588:CUF917612 DEB917588:DEB917612 DNX917588:DNX917612 DXT917588:DXT917612 EHP917588:EHP917612 ERL917588:ERL917612 FBH917588:FBH917612 FLD917588:FLD917612 FUZ917588:FUZ917612 GEV917588:GEV917612 GOR917588:GOR917612 GYN917588:GYN917612 HIJ917588:HIJ917612 HSF917588:HSF917612 ICB917588:ICB917612 ILX917588:ILX917612 IVT917588:IVT917612 JFP917588:JFP917612 JPL917588:JPL917612 JZH917588:JZH917612 KJD917588:KJD917612 KSZ917588:KSZ917612 LCV917588:LCV917612 LMR917588:LMR917612 LWN917588:LWN917612 MGJ917588:MGJ917612 MQF917588:MQF917612 NAB917588:NAB917612 NJX917588:NJX917612 NTT917588:NTT917612 ODP917588:ODP917612 ONL917588:ONL917612 OXH917588:OXH917612 PHD917588:PHD917612 PQZ917588:PQZ917612 QAV917588:QAV917612 QKR917588:QKR917612 QUN917588:QUN917612 REJ917588:REJ917612 ROF917588:ROF917612 RYB917588:RYB917612 SHX917588:SHX917612 SRT917588:SRT917612 TBP917588:TBP917612 TLL917588:TLL917612 TVH917588:TVH917612 UFD917588:UFD917612 UOZ917588:UOZ917612 UYV917588:UYV917612 VIR917588:VIR917612 VSN917588:VSN917612 WCJ917588:WCJ917612 WMF917588:WMF917612 WWB917588:WWB917612 I983124:I983148 JP983124:JP983148 TL983124:TL983148 ADH983124:ADH983148 AND983124:AND983148 AWZ983124:AWZ983148 BGV983124:BGV983148 BQR983124:BQR983148 CAN983124:CAN983148 CKJ983124:CKJ983148 CUF983124:CUF983148 DEB983124:DEB983148 DNX983124:DNX983148 DXT983124:DXT983148 EHP983124:EHP983148 ERL983124:ERL983148 FBH983124:FBH983148 FLD983124:FLD983148 FUZ983124:FUZ983148 GEV983124:GEV983148 GOR983124:GOR983148 GYN983124:GYN983148 HIJ983124:HIJ983148 HSF983124:HSF983148 ICB983124:ICB983148 ILX983124:ILX983148 IVT983124:IVT983148 JFP983124:JFP983148 JPL983124:JPL983148 JZH983124:JZH983148 KJD983124:KJD983148 KSZ983124:KSZ983148 LCV983124:LCV983148 LMR983124:LMR983148 LWN983124:LWN983148 MGJ983124:MGJ983148 MQF983124:MQF983148 NAB983124:NAB983148 NJX983124:NJX983148 NTT983124:NTT983148 ODP983124:ODP983148 ONL983124:ONL983148 OXH983124:OXH983148 PHD983124:PHD983148 PQZ983124:PQZ983148 QAV983124:QAV983148 QKR983124:QKR983148 QUN983124:QUN983148 REJ983124:REJ983148 ROF983124:ROF983148 RYB983124:RYB983148 SHX983124:SHX983148 SRT983124:SRT983148 TBP983124:TBP983148 TLL983124:TLL983148 TVH983124:TVH983148 UFD983124:UFD983148 UOZ983124:UOZ983148 UYV983124:UYV983148 VIR983124:VIR983148 VSN983124:VSN983148 WCJ983124:WCJ983148 WMF983124:WMF983148" xr:uid="{00000000-0002-0000-0200-000005000000}">
      <formula1>$I$115:$I$116</formula1>
    </dataValidation>
    <dataValidation type="list" errorStyle="warning" allowBlank="1" showInputMessage="1" showErrorMessage="1" sqref="WVZ983124:WVZ983148 JN11:JN35 TJ11:TJ35 ADF11:ADF35 ANB11:ANB35 AWX11:AWX35 BGT11:BGT35 BQP11:BQP35 CAL11:CAL35 CKH11:CKH35 CUD11:CUD35 DDZ11:DDZ35 DNV11:DNV35 DXR11:DXR35 EHN11:EHN35 ERJ11:ERJ35 FBF11:FBF35 FLB11:FLB35 FUX11:FUX35 GET11:GET35 GOP11:GOP35 GYL11:GYL35 HIH11:HIH35 HSD11:HSD35 IBZ11:IBZ35 ILV11:ILV35 IVR11:IVR35 JFN11:JFN35 JPJ11:JPJ35 JZF11:JZF35 KJB11:KJB35 KSX11:KSX35 LCT11:LCT35 LMP11:LMP35 LWL11:LWL35 MGH11:MGH35 MQD11:MQD35 MZZ11:MZZ35 NJV11:NJV35 NTR11:NTR35 ODN11:ODN35 ONJ11:ONJ35 OXF11:OXF35 PHB11:PHB35 PQX11:PQX35 QAT11:QAT35 QKP11:QKP35 QUL11:QUL35 REH11:REH35 ROD11:ROD35 RXZ11:RXZ35 SHV11:SHV35 SRR11:SRR35 TBN11:TBN35 TLJ11:TLJ35 TVF11:TVF35 UFB11:UFB35 UOX11:UOX35 UYT11:UYT35 VIP11:VIP35 VSL11:VSL35 WCH11:WCH35 WMD11:WMD35 G65620:G65644 JN65620:JN65644 TJ65620:TJ65644 ADF65620:ADF65644 ANB65620:ANB65644 AWX65620:AWX65644 BGT65620:BGT65644 BQP65620:BQP65644 CAL65620:CAL65644 CKH65620:CKH65644 CUD65620:CUD65644 DDZ65620:DDZ65644 DNV65620:DNV65644 DXR65620:DXR65644 EHN65620:EHN65644 ERJ65620:ERJ65644 FBF65620:FBF65644 FLB65620:FLB65644 FUX65620:FUX65644 GET65620:GET65644 GOP65620:GOP65644 GYL65620:GYL65644 HIH65620:HIH65644 HSD65620:HSD65644 IBZ65620:IBZ65644 ILV65620:ILV65644 IVR65620:IVR65644 JFN65620:JFN65644 JPJ65620:JPJ65644 JZF65620:JZF65644 KJB65620:KJB65644 KSX65620:KSX65644 LCT65620:LCT65644 LMP65620:LMP65644 LWL65620:LWL65644 MGH65620:MGH65644 MQD65620:MQD65644 MZZ65620:MZZ65644 NJV65620:NJV65644 NTR65620:NTR65644 ODN65620:ODN65644 ONJ65620:ONJ65644 OXF65620:OXF65644 PHB65620:PHB65644 PQX65620:PQX65644 QAT65620:QAT65644 QKP65620:QKP65644 QUL65620:QUL65644 REH65620:REH65644 ROD65620:ROD65644 RXZ65620:RXZ65644 SHV65620:SHV65644 SRR65620:SRR65644 TBN65620:TBN65644 TLJ65620:TLJ65644 TVF65620:TVF65644 UFB65620:UFB65644 UOX65620:UOX65644 UYT65620:UYT65644 VIP65620:VIP65644 VSL65620:VSL65644 WCH65620:WCH65644 WMD65620:WMD65644 WVZ65620:WVZ65644 G131156:G131180 JN131156:JN131180 TJ131156:TJ131180 ADF131156:ADF131180 ANB131156:ANB131180 AWX131156:AWX131180 BGT131156:BGT131180 BQP131156:BQP131180 CAL131156:CAL131180 CKH131156:CKH131180 CUD131156:CUD131180 DDZ131156:DDZ131180 DNV131156:DNV131180 DXR131156:DXR131180 EHN131156:EHN131180 ERJ131156:ERJ131180 FBF131156:FBF131180 FLB131156:FLB131180 FUX131156:FUX131180 GET131156:GET131180 GOP131156:GOP131180 GYL131156:GYL131180 HIH131156:HIH131180 HSD131156:HSD131180 IBZ131156:IBZ131180 ILV131156:ILV131180 IVR131156:IVR131180 JFN131156:JFN131180 JPJ131156:JPJ131180 JZF131156:JZF131180 KJB131156:KJB131180 KSX131156:KSX131180 LCT131156:LCT131180 LMP131156:LMP131180 LWL131156:LWL131180 MGH131156:MGH131180 MQD131156:MQD131180 MZZ131156:MZZ131180 NJV131156:NJV131180 NTR131156:NTR131180 ODN131156:ODN131180 ONJ131156:ONJ131180 OXF131156:OXF131180 PHB131156:PHB131180 PQX131156:PQX131180 QAT131156:QAT131180 QKP131156:QKP131180 QUL131156:QUL131180 REH131156:REH131180 ROD131156:ROD131180 RXZ131156:RXZ131180 SHV131156:SHV131180 SRR131156:SRR131180 TBN131156:TBN131180 TLJ131156:TLJ131180 TVF131156:TVF131180 UFB131156:UFB131180 UOX131156:UOX131180 UYT131156:UYT131180 VIP131156:VIP131180 VSL131156:VSL131180 WCH131156:WCH131180 WMD131156:WMD131180 WVZ131156:WVZ131180 G196692:G196716 JN196692:JN196716 TJ196692:TJ196716 ADF196692:ADF196716 ANB196692:ANB196716 AWX196692:AWX196716 BGT196692:BGT196716 BQP196692:BQP196716 CAL196692:CAL196716 CKH196692:CKH196716 CUD196692:CUD196716 DDZ196692:DDZ196716 DNV196692:DNV196716 DXR196692:DXR196716 EHN196692:EHN196716 ERJ196692:ERJ196716 FBF196692:FBF196716 FLB196692:FLB196716 FUX196692:FUX196716 GET196692:GET196716 GOP196692:GOP196716 GYL196692:GYL196716 HIH196692:HIH196716 HSD196692:HSD196716 IBZ196692:IBZ196716 ILV196692:ILV196716 IVR196692:IVR196716 JFN196692:JFN196716 JPJ196692:JPJ196716 JZF196692:JZF196716 KJB196692:KJB196716 KSX196692:KSX196716 LCT196692:LCT196716 LMP196692:LMP196716 LWL196692:LWL196716 MGH196692:MGH196716 MQD196692:MQD196716 MZZ196692:MZZ196716 NJV196692:NJV196716 NTR196692:NTR196716 ODN196692:ODN196716 ONJ196692:ONJ196716 OXF196692:OXF196716 PHB196692:PHB196716 PQX196692:PQX196716 QAT196692:QAT196716 QKP196692:QKP196716 QUL196692:QUL196716 REH196692:REH196716 ROD196692:ROD196716 RXZ196692:RXZ196716 SHV196692:SHV196716 SRR196692:SRR196716 TBN196692:TBN196716 TLJ196692:TLJ196716 TVF196692:TVF196716 UFB196692:UFB196716 UOX196692:UOX196716 UYT196692:UYT196716 VIP196692:VIP196716 VSL196692:VSL196716 WCH196692:WCH196716 WMD196692:WMD196716 WVZ196692:WVZ196716 G262228:G262252 JN262228:JN262252 TJ262228:TJ262252 ADF262228:ADF262252 ANB262228:ANB262252 AWX262228:AWX262252 BGT262228:BGT262252 BQP262228:BQP262252 CAL262228:CAL262252 CKH262228:CKH262252 CUD262228:CUD262252 DDZ262228:DDZ262252 DNV262228:DNV262252 DXR262228:DXR262252 EHN262228:EHN262252 ERJ262228:ERJ262252 FBF262228:FBF262252 FLB262228:FLB262252 FUX262228:FUX262252 GET262228:GET262252 GOP262228:GOP262252 GYL262228:GYL262252 HIH262228:HIH262252 HSD262228:HSD262252 IBZ262228:IBZ262252 ILV262228:ILV262252 IVR262228:IVR262252 JFN262228:JFN262252 JPJ262228:JPJ262252 JZF262228:JZF262252 KJB262228:KJB262252 KSX262228:KSX262252 LCT262228:LCT262252 LMP262228:LMP262252 LWL262228:LWL262252 MGH262228:MGH262252 MQD262228:MQD262252 MZZ262228:MZZ262252 NJV262228:NJV262252 NTR262228:NTR262252 ODN262228:ODN262252 ONJ262228:ONJ262252 OXF262228:OXF262252 PHB262228:PHB262252 PQX262228:PQX262252 QAT262228:QAT262252 QKP262228:QKP262252 QUL262228:QUL262252 REH262228:REH262252 ROD262228:ROD262252 RXZ262228:RXZ262252 SHV262228:SHV262252 SRR262228:SRR262252 TBN262228:TBN262252 TLJ262228:TLJ262252 TVF262228:TVF262252 UFB262228:UFB262252 UOX262228:UOX262252 UYT262228:UYT262252 VIP262228:VIP262252 VSL262228:VSL262252 WCH262228:WCH262252 WMD262228:WMD262252 WVZ262228:WVZ262252 G327764:G327788 JN327764:JN327788 TJ327764:TJ327788 ADF327764:ADF327788 ANB327764:ANB327788 AWX327764:AWX327788 BGT327764:BGT327788 BQP327764:BQP327788 CAL327764:CAL327788 CKH327764:CKH327788 CUD327764:CUD327788 DDZ327764:DDZ327788 DNV327764:DNV327788 DXR327764:DXR327788 EHN327764:EHN327788 ERJ327764:ERJ327788 FBF327764:FBF327788 FLB327764:FLB327788 FUX327764:FUX327788 GET327764:GET327788 GOP327764:GOP327788 GYL327764:GYL327788 HIH327764:HIH327788 HSD327764:HSD327788 IBZ327764:IBZ327788 ILV327764:ILV327788 IVR327764:IVR327788 JFN327764:JFN327788 JPJ327764:JPJ327788 JZF327764:JZF327788 KJB327764:KJB327788 KSX327764:KSX327788 LCT327764:LCT327788 LMP327764:LMP327788 LWL327764:LWL327788 MGH327764:MGH327788 MQD327764:MQD327788 MZZ327764:MZZ327788 NJV327764:NJV327788 NTR327764:NTR327788 ODN327764:ODN327788 ONJ327764:ONJ327788 OXF327764:OXF327788 PHB327764:PHB327788 PQX327764:PQX327788 QAT327764:QAT327788 QKP327764:QKP327788 QUL327764:QUL327788 REH327764:REH327788 ROD327764:ROD327788 RXZ327764:RXZ327788 SHV327764:SHV327788 SRR327764:SRR327788 TBN327764:TBN327788 TLJ327764:TLJ327788 TVF327764:TVF327788 UFB327764:UFB327788 UOX327764:UOX327788 UYT327764:UYT327788 VIP327764:VIP327788 VSL327764:VSL327788 WCH327764:WCH327788 WMD327764:WMD327788 WVZ327764:WVZ327788 G393300:G393324 JN393300:JN393324 TJ393300:TJ393324 ADF393300:ADF393324 ANB393300:ANB393324 AWX393300:AWX393324 BGT393300:BGT393324 BQP393300:BQP393324 CAL393300:CAL393324 CKH393300:CKH393324 CUD393300:CUD393324 DDZ393300:DDZ393324 DNV393300:DNV393324 DXR393300:DXR393324 EHN393300:EHN393324 ERJ393300:ERJ393324 FBF393300:FBF393324 FLB393300:FLB393324 FUX393300:FUX393324 GET393300:GET393324 GOP393300:GOP393324 GYL393300:GYL393324 HIH393300:HIH393324 HSD393300:HSD393324 IBZ393300:IBZ393324 ILV393300:ILV393324 IVR393300:IVR393324 JFN393300:JFN393324 JPJ393300:JPJ393324 JZF393300:JZF393324 KJB393300:KJB393324 KSX393300:KSX393324 LCT393300:LCT393324 LMP393300:LMP393324 LWL393300:LWL393324 MGH393300:MGH393324 MQD393300:MQD393324 MZZ393300:MZZ393324 NJV393300:NJV393324 NTR393300:NTR393324 ODN393300:ODN393324 ONJ393300:ONJ393324 OXF393300:OXF393324 PHB393300:PHB393324 PQX393300:PQX393324 QAT393300:QAT393324 QKP393300:QKP393324 QUL393300:QUL393324 REH393300:REH393324 ROD393300:ROD393324 RXZ393300:RXZ393324 SHV393300:SHV393324 SRR393300:SRR393324 TBN393300:TBN393324 TLJ393300:TLJ393324 TVF393300:TVF393324 UFB393300:UFB393324 UOX393300:UOX393324 UYT393300:UYT393324 VIP393300:VIP393324 VSL393300:VSL393324 WCH393300:WCH393324 WMD393300:WMD393324 WVZ393300:WVZ393324 G458836:G458860 JN458836:JN458860 TJ458836:TJ458860 ADF458836:ADF458860 ANB458836:ANB458860 AWX458836:AWX458860 BGT458836:BGT458860 BQP458836:BQP458860 CAL458836:CAL458860 CKH458836:CKH458860 CUD458836:CUD458860 DDZ458836:DDZ458860 DNV458836:DNV458860 DXR458836:DXR458860 EHN458836:EHN458860 ERJ458836:ERJ458860 FBF458836:FBF458860 FLB458836:FLB458860 FUX458836:FUX458860 GET458836:GET458860 GOP458836:GOP458860 GYL458836:GYL458860 HIH458836:HIH458860 HSD458836:HSD458860 IBZ458836:IBZ458860 ILV458836:ILV458860 IVR458836:IVR458860 JFN458836:JFN458860 JPJ458836:JPJ458860 JZF458836:JZF458860 KJB458836:KJB458860 KSX458836:KSX458860 LCT458836:LCT458860 LMP458836:LMP458860 LWL458836:LWL458860 MGH458836:MGH458860 MQD458836:MQD458860 MZZ458836:MZZ458860 NJV458836:NJV458860 NTR458836:NTR458860 ODN458836:ODN458860 ONJ458836:ONJ458860 OXF458836:OXF458860 PHB458836:PHB458860 PQX458836:PQX458860 QAT458836:QAT458860 QKP458836:QKP458860 QUL458836:QUL458860 REH458836:REH458860 ROD458836:ROD458860 RXZ458836:RXZ458860 SHV458836:SHV458860 SRR458836:SRR458860 TBN458836:TBN458860 TLJ458836:TLJ458860 TVF458836:TVF458860 UFB458836:UFB458860 UOX458836:UOX458860 UYT458836:UYT458860 VIP458836:VIP458860 VSL458836:VSL458860 WCH458836:WCH458860 WMD458836:WMD458860 WVZ458836:WVZ458860 G524372:G524396 JN524372:JN524396 TJ524372:TJ524396 ADF524372:ADF524396 ANB524372:ANB524396 AWX524372:AWX524396 BGT524372:BGT524396 BQP524372:BQP524396 CAL524372:CAL524396 CKH524372:CKH524396 CUD524372:CUD524396 DDZ524372:DDZ524396 DNV524372:DNV524396 DXR524372:DXR524396 EHN524372:EHN524396 ERJ524372:ERJ524396 FBF524372:FBF524396 FLB524372:FLB524396 FUX524372:FUX524396 GET524372:GET524396 GOP524372:GOP524396 GYL524372:GYL524396 HIH524372:HIH524396 HSD524372:HSD524396 IBZ524372:IBZ524396 ILV524372:ILV524396 IVR524372:IVR524396 JFN524372:JFN524396 JPJ524372:JPJ524396 JZF524372:JZF524396 KJB524372:KJB524396 KSX524372:KSX524396 LCT524372:LCT524396 LMP524372:LMP524396 LWL524372:LWL524396 MGH524372:MGH524396 MQD524372:MQD524396 MZZ524372:MZZ524396 NJV524372:NJV524396 NTR524372:NTR524396 ODN524372:ODN524396 ONJ524372:ONJ524396 OXF524372:OXF524396 PHB524372:PHB524396 PQX524372:PQX524396 QAT524372:QAT524396 QKP524372:QKP524396 QUL524372:QUL524396 REH524372:REH524396 ROD524372:ROD524396 RXZ524372:RXZ524396 SHV524372:SHV524396 SRR524372:SRR524396 TBN524372:TBN524396 TLJ524372:TLJ524396 TVF524372:TVF524396 UFB524372:UFB524396 UOX524372:UOX524396 UYT524372:UYT524396 VIP524372:VIP524396 VSL524372:VSL524396 WCH524372:WCH524396 WMD524372:WMD524396 WVZ524372:WVZ524396 G589908:G589932 JN589908:JN589932 TJ589908:TJ589932 ADF589908:ADF589932 ANB589908:ANB589932 AWX589908:AWX589932 BGT589908:BGT589932 BQP589908:BQP589932 CAL589908:CAL589932 CKH589908:CKH589932 CUD589908:CUD589932 DDZ589908:DDZ589932 DNV589908:DNV589932 DXR589908:DXR589932 EHN589908:EHN589932 ERJ589908:ERJ589932 FBF589908:FBF589932 FLB589908:FLB589932 FUX589908:FUX589932 GET589908:GET589932 GOP589908:GOP589932 GYL589908:GYL589932 HIH589908:HIH589932 HSD589908:HSD589932 IBZ589908:IBZ589932 ILV589908:ILV589932 IVR589908:IVR589932 JFN589908:JFN589932 JPJ589908:JPJ589932 JZF589908:JZF589932 KJB589908:KJB589932 KSX589908:KSX589932 LCT589908:LCT589932 LMP589908:LMP589932 LWL589908:LWL589932 MGH589908:MGH589932 MQD589908:MQD589932 MZZ589908:MZZ589932 NJV589908:NJV589932 NTR589908:NTR589932 ODN589908:ODN589932 ONJ589908:ONJ589932 OXF589908:OXF589932 PHB589908:PHB589932 PQX589908:PQX589932 QAT589908:QAT589932 QKP589908:QKP589932 QUL589908:QUL589932 REH589908:REH589932 ROD589908:ROD589932 RXZ589908:RXZ589932 SHV589908:SHV589932 SRR589908:SRR589932 TBN589908:TBN589932 TLJ589908:TLJ589932 TVF589908:TVF589932 UFB589908:UFB589932 UOX589908:UOX589932 UYT589908:UYT589932 VIP589908:VIP589932 VSL589908:VSL589932 WCH589908:WCH589932 WMD589908:WMD589932 WVZ589908:WVZ589932 G655444:G655468 JN655444:JN655468 TJ655444:TJ655468 ADF655444:ADF655468 ANB655444:ANB655468 AWX655444:AWX655468 BGT655444:BGT655468 BQP655444:BQP655468 CAL655444:CAL655468 CKH655444:CKH655468 CUD655444:CUD655468 DDZ655444:DDZ655468 DNV655444:DNV655468 DXR655444:DXR655468 EHN655444:EHN655468 ERJ655444:ERJ655468 FBF655444:FBF655468 FLB655444:FLB655468 FUX655444:FUX655468 GET655444:GET655468 GOP655444:GOP655468 GYL655444:GYL655468 HIH655444:HIH655468 HSD655444:HSD655468 IBZ655444:IBZ655468 ILV655444:ILV655468 IVR655444:IVR655468 JFN655444:JFN655468 JPJ655444:JPJ655468 JZF655444:JZF655468 KJB655444:KJB655468 KSX655444:KSX655468 LCT655444:LCT655468 LMP655444:LMP655468 LWL655444:LWL655468 MGH655444:MGH655468 MQD655444:MQD655468 MZZ655444:MZZ655468 NJV655444:NJV655468 NTR655444:NTR655468 ODN655444:ODN655468 ONJ655444:ONJ655468 OXF655444:OXF655468 PHB655444:PHB655468 PQX655444:PQX655468 QAT655444:QAT655468 QKP655444:QKP655468 QUL655444:QUL655468 REH655444:REH655468 ROD655444:ROD655468 RXZ655444:RXZ655468 SHV655444:SHV655468 SRR655444:SRR655468 TBN655444:TBN655468 TLJ655444:TLJ655468 TVF655444:TVF655468 UFB655444:UFB655468 UOX655444:UOX655468 UYT655444:UYT655468 VIP655444:VIP655468 VSL655444:VSL655468 WCH655444:WCH655468 WMD655444:WMD655468 WVZ655444:WVZ655468 G720980:G721004 JN720980:JN721004 TJ720980:TJ721004 ADF720980:ADF721004 ANB720980:ANB721004 AWX720980:AWX721004 BGT720980:BGT721004 BQP720980:BQP721004 CAL720980:CAL721004 CKH720980:CKH721004 CUD720980:CUD721004 DDZ720980:DDZ721004 DNV720980:DNV721004 DXR720980:DXR721004 EHN720980:EHN721004 ERJ720980:ERJ721004 FBF720980:FBF721004 FLB720980:FLB721004 FUX720980:FUX721004 GET720980:GET721004 GOP720980:GOP721004 GYL720980:GYL721004 HIH720980:HIH721004 HSD720980:HSD721004 IBZ720980:IBZ721004 ILV720980:ILV721004 IVR720980:IVR721004 JFN720980:JFN721004 JPJ720980:JPJ721004 JZF720980:JZF721004 KJB720980:KJB721004 KSX720980:KSX721004 LCT720980:LCT721004 LMP720980:LMP721004 LWL720980:LWL721004 MGH720980:MGH721004 MQD720980:MQD721004 MZZ720980:MZZ721004 NJV720980:NJV721004 NTR720980:NTR721004 ODN720980:ODN721004 ONJ720980:ONJ721004 OXF720980:OXF721004 PHB720980:PHB721004 PQX720980:PQX721004 QAT720980:QAT721004 QKP720980:QKP721004 QUL720980:QUL721004 REH720980:REH721004 ROD720980:ROD721004 RXZ720980:RXZ721004 SHV720980:SHV721004 SRR720980:SRR721004 TBN720980:TBN721004 TLJ720980:TLJ721004 TVF720980:TVF721004 UFB720980:UFB721004 UOX720980:UOX721004 UYT720980:UYT721004 VIP720980:VIP721004 VSL720980:VSL721004 WCH720980:WCH721004 WMD720980:WMD721004 WVZ720980:WVZ721004 G786516:G786540 JN786516:JN786540 TJ786516:TJ786540 ADF786516:ADF786540 ANB786516:ANB786540 AWX786516:AWX786540 BGT786516:BGT786540 BQP786516:BQP786540 CAL786516:CAL786540 CKH786516:CKH786540 CUD786516:CUD786540 DDZ786516:DDZ786540 DNV786516:DNV786540 DXR786516:DXR786540 EHN786516:EHN786540 ERJ786516:ERJ786540 FBF786516:FBF786540 FLB786516:FLB786540 FUX786516:FUX786540 GET786516:GET786540 GOP786516:GOP786540 GYL786516:GYL786540 HIH786516:HIH786540 HSD786516:HSD786540 IBZ786516:IBZ786540 ILV786516:ILV786540 IVR786516:IVR786540 JFN786516:JFN786540 JPJ786516:JPJ786540 JZF786516:JZF786540 KJB786516:KJB786540 KSX786516:KSX786540 LCT786516:LCT786540 LMP786516:LMP786540 LWL786516:LWL786540 MGH786516:MGH786540 MQD786516:MQD786540 MZZ786516:MZZ786540 NJV786516:NJV786540 NTR786516:NTR786540 ODN786516:ODN786540 ONJ786516:ONJ786540 OXF786516:OXF786540 PHB786516:PHB786540 PQX786516:PQX786540 QAT786516:QAT786540 QKP786516:QKP786540 QUL786516:QUL786540 REH786516:REH786540 ROD786516:ROD786540 RXZ786516:RXZ786540 SHV786516:SHV786540 SRR786516:SRR786540 TBN786516:TBN786540 TLJ786516:TLJ786540 TVF786516:TVF786540 UFB786516:UFB786540 UOX786516:UOX786540 UYT786516:UYT786540 VIP786516:VIP786540 VSL786516:VSL786540 WCH786516:WCH786540 WMD786516:WMD786540 WVZ786516:WVZ786540 G852052:G852076 JN852052:JN852076 TJ852052:TJ852076 ADF852052:ADF852076 ANB852052:ANB852076 AWX852052:AWX852076 BGT852052:BGT852076 BQP852052:BQP852076 CAL852052:CAL852076 CKH852052:CKH852076 CUD852052:CUD852076 DDZ852052:DDZ852076 DNV852052:DNV852076 DXR852052:DXR852076 EHN852052:EHN852076 ERJ852052:ERJ852076 FBF852052:FBF852076 FLB852052:FLB852076 FUX852052:FUX852076 GET852052:GET852076 GOP852052:GOP852076 GYL852052:GYL852076 HIH852052:HIH852076 HSD852052:HSD852076 IBZ852052:IBZ852076 ILV852052:ILV852076 IVR852052:IVR852076 JFN852052:JFN852076 JPJ852052:JPJ852076 JZF852052:JZF852076 KJB852052:KJB852076 KSX852052:KSX852076 LCT852052:LCT852076 LMP852052:LMP852076 LWL852052:LWL852076 MGH852052:MGH852076 MQD852052:MQD852076 MZZ852052:MZZ852076 NJV852052:NJV852076 NTR852052:NTR852076 ODN852052:ODN852076 ONJ852052:ONJ852076 OXF852052:OXF852076 PHB852052:PHB852076 PQX852052:PQX852076 QAT852052:QAT852076 QKP852052:QKP852076 QUL852052:QUL852076 REH852052:REH852076 ROD852052:ROD852076 RXZ852052:RXZ852076 SHV852052:SHV852076 SRR852052:SRR852076 TBN852052:TBN852076 TLJ852052:TLJ852076 TVF852052:TVF852076 UFB852052:UFB852076 UOX852052:UOX852076 UYT852052:UYT852076 VIP852052:VIP852076 VSL852052:VSL852076 WCH852052:WCH852076 WMD852052:WMD852076 WVZ852052:WVZ852076 G917588:G917612 JN917588:JN917612 TJ917588:TJ917612 ADF917588:ADF917612 ANB917588:ANB917612 AWX917588:AWX917612 BGT917588:BGT917612 BQP917588:BQP917612 CAL917588:CAL917612 CKH917588:CKH917612 CUD917588:CUD917612 DDZ917588:DDZ917612 DNV917588:DNV917612 DXR917588:DXR917612 EHN917588:EHN917612 ERJ917588:ERJ917612 FBF917588:FBF917612 FLB917588:FLB917612 FUX917588:FUX917612 GET917588:GET917612 GOP917588:GOP917612 GYL917588:GYL917612 HIH917588:HIH917612 HSD917588:HSD917612 IBZ917588:IBZ917612 ILV917588:ILV917612 IVR917588:IVR917612 JFN917588:JFN917612 JPJ917588:JPJ917612 JZF917588:JZF917612 KJB917588:KJB917612 KSX917588:KSX917612 LCT917588:LCT917612 LMP917588:LMP917612 LWL917588:LWL917612 MGH917588:MGH917612 MQD917588:MQD917612 MZZ917588:MZZ917612 NJV917588:NJV917612 NTR917588:NTR917612 ODN917588:ODN917612 ONJ917588:ONJ917612 OXF917588:OXF917612 PHB917588:PHB917612 PQX917588:PQX917612 QAT917588:QAT917612 QKP917588:QKP917612 QUL917588:QUL917612 REH917588:REH917612 ROD917588:ROD917612 RXZ917588:RXZ917612 SHV917588:SHV917612 SRR917588:SRR917612 TBN917588:TBN917612 TLJ917588:TLJ917612 TVF917588:TVF917612 UFB917588:UFB917612 UOX917588:UOX917612 UYT917588:UYT917612 VIP917588:VIP917612 VSL917588:VSL917612 WCH917588:WCH917612 WMD917588:WMD917612 WVZ917588:WVZ917612 G983124:G983148 JN983124:JN983148 TJ983124:TJ983148 ADF983124:ADF983148 ANB983124:ANB983148 AWX983124:AWX983148 BGT983124:BGT983148 BQP983124:BQP983148 CAL983124:CAL983148 CKH983124:CKH983148 CUD983124:CUD983148 DDZ983124:DDZ983148 DNV983124:DNV983148 DXR983124:DXR983148 EHN983124:EHN983148 ERJ983124:ERJ983148 FBF983124:FBF983148 FLB983124:FLB983148 FUX983124:FUX983148 GET983124:GET983148 GOP983124:GOP983148 GYL983124:GYL983148 HIH983124:HIH983148 HSD983124:HSD983148 IBZ983124:IBZ983148 ILV983124:ILV983148 IVR983124:IVR983148 JFN983124:JFN983148 JPJ983124:JPJ983148 JZF983124:JZF983148 KJB983124:KJB983148 KSX983124:KSX983148 LCT983124:LCT983148 LMP983124:LMP983148 LWL983124:LWL983148 MGH983124:MGH983148 MQD983124:MQD983148 MZZ983124:MZZ983148 NJV983124:NJV983148 NTR983124:NTR983148 ODN983124:ODN983148 ONJ983124:ONJ983148 OXF983124:OXF983148 PHB983124:PHB983148 PQX983124:PQX983148 QAT983124:QAT983148 QKP983124:QKP983148 QUL983124:QUL983148 REH983124:REH983148 ROD983124:ROD983148 RXZ983124:RXZ983148 SHV983124:SHV983148 SRR983124:SRR983148 TBN983124:TBN983148 TLJ983124:TLJ983148 TVF983124:TVF983148 UFB983124:UFB983148 UOX983124:UOX983148 UYT983124:UYT983148 VIP983124:VIP983148 VSL983124:VSL983148 WCH983124:WCH983148 WMD983124:WMD983148 WVZ11:WVZ35" xr:uid="{00000000-0002-0000-0200-000006000000}">
      <formula1>$G$115:$G$116</formula1>
    </dataValidation>
    <dataValidation type="list" errorStyle="warning" allowBlank="1" showInputMessage="1" showErrorMessage="1" sqref="WVX983124:WVX983148 D65620:D65644 WCF983124:WCF983148 VSJ983124:VSJ983148 VIN983124:VIN983148 UYR983124:UYR983148 UOV983124:UOV983148 UEZ983124:UEZ983148 TVD983124:TVD983148 TLH983124:TLH983148 TBL983124:TBL983148 SRP983124:SRP983148 SHT983124:SHT983148 RXX983124:RXX983148 ROB983124:ROB983148 REF983124:REF983148 QUJ983124:QUJ983148 QKN983124:QKN983148 QAR983124:QAR983148 PQV983124:PQV983148 PGZ983124:PGZ983148 OXD983124:OXD983148 ONH983124:ONH983148 ODL983124:ODL983148 NTP983124:NTP983148 NJT983124:NJT983148 MZX983124:MZX983148 MQB983124:MQB983148 MGF983124:MGF983148 LWJ983124:LWJ983148 LMN983124:LMN983148 LCR983124:LCR983148 KSV983124:KSV983148 KIZ983124:KIZ983148 JZD983124:JZD983148 JPH983124:JPH983148 JFL983124:JFL983148 IVP983124:IVP983148 ILT983124:ILT983148 IBX983124:IBX983148 HSB983124:HSB983148 HIF983124:HIF983148 GYJ983124:GYJ983148 GON983124:GON983148 GER983124:GER983148 FUV983124:FUV983148 FKZ983124:FKZ983148 FBD983124:FBD983148 ERH983124:ERH983148 EHL983124:EHL983148 DXP983124:DXP983148 DNT983124:DNT983148 DDX983124:DDX983148 CUB983124:CUB983148 CKF983124:CKF983148 CAJ983124:CAJ983148 BQN983124:BQN983148 BGR983124:BGR983148 AWV983124:AWV983148 AMZ983124:AMZ983148 ADD983124:ADD983148 TH983124:TH983148 JL983124:JL983148 WMB983124:WMB983148 WVX917588:WVX917612 WMB917588:WMB917612 WCF917588:WCF917612 VSJ917588:VSJ917612 VIN917588:VIN917612 UYR917588:UYR917612 UOV917588:UOV917612 UEZ917588:UEZ917612 TVD917588:TVD917612 TLH917588:TLH917612 TBL917588:TBL917612 SRP917588:SRP917612 SHT917588:SHT917612 RXX917588:RXX917612 ROB917588:ROB917612 REF917588:REF917612 QUJ917588:QUJ917612 QKN917588:QKN917612 QAR917588:QAR917612 PQV917588:PQV917612 PGZ917588:PGZ917612 OXD917588:OXD917612 ONH917588:ONH917612 ODL917588:ODL917612 NTP917588:NTP917612 NJT917588:NJT917612 MZX917588:MZX917612 MQB917588:MQB917612 MGF917588:MGF917612 LWJ917588:LWJ917612 LMN917588:LMN917612 LCR917588:LCR917612 KSV917588:KSV917612 KIZ917588:KIZ917612 JZD917588:JZD917612 JPH917588:JPH917612 JFL917588:JFL917612 IVP917588:IVP917612 ILT917588:ILT917612 IBX917588:IBX917612 HSB917588:HSB917612 HIF917588:HIF917612 GYJ917588:GYJ917612 GON917588:GON917612 GER917588:GER917612 FUV917588:FUV917612 FKZ917588:FKZ917612 FBD917588:FBD917612 ERH917588:ERH917612 EHL917588:EHL917612 DXP917588:DXP917612 DNT917588:DNT917612 DDX917588:DDX917612 CUB917588:CUB917612 CKF917588:CKF917612 CAJ917588:CAJ917612 BQN917588:BQN917612 BGR917588:BGR917612 AWV917588:AWV917612 AMZ917588:AMZ917612 ADD917588:ADD917612 TH917588:TH917612 JL917588:JL917612 D983124:D983148 WVX852052:WVX852076 WMB852052:WMB852076 WCF852052:WCF852076 VSJ852052:VSJ852076 VIN852052:VIN852076 UYR852052:UYR852076 UOV852052:UOV852076 UEZ852052:UEZ852076 TVD852052:TVD852076 TLH852052:TLH852076 TBL852052:TBL852076 SRP852052:SRP852076 SHT852052:SHT852076 RXX852052:RXX852076 ROB852052:ROB852076 REF852052:REF852076 QUJ852052:QUJ852076 QKN852052:QKN852076 QAR852052:QAR852076 PQV852052:PQV852076 PGZ852052:PGZ852076 OXD852052:OXD852076 ONH852052:ONH852076 ODL852052:ODL852076 NTP852052:NTP852076 NJT852052:NJT852076 MZX852052:MZX852076 MQB852052:MQB852076 MGF852052:MGF852076 LWJ852052:LWJ852076 LMN852052:LMN852076 LCR852052:LCR852076 KSV852052:KSV852076 KIZ852052:KIZ852076 JZD852052:JZD852076 JPH852052:JPH852076 JFL852052:JFL852076 IVP852052:IVP852076 ILT852052:ILT852076 IBX852052:IBX852076 HSB852052:HSB852076 HIF852052:HIF852076 GYJ852052:GYJ852076 GON852052:GON852076 GER852052:GER852076 FUV852052:FUV852076 FKZ852052:FKZ852076 FBD852052:FBD852076 ERH852052:ERH852076 EHL852052:EHL852076 DXP852052:DXP852076 DNT852052:DNT852076 DDX852052:DDX852076 CUB852052:CUB852076 CKF852052:CKF852076 CAJ852052:CAJ852076 BQN852052:BQN852076 BGR852052:BGR852076 AWV852052:AWV852076 AMZ852052:AMZ852076 ADD852052:ADD852076 TH852052:TH852076 JL852052:JL852076 D917588:D917612 WVX786516:WVX786540 WMB786516:WMB786540 WCF786516:WCF786540 VSJ786516:VSJ786540 VIN786516:VIN786540 UYR786516:UYR786540 UOV786516:UOV786540 UEZ786516:UEZ786540 TVD786516:TVD786540 TLH786516:TLH786540 TBL786516:TBL786540 SRP786516:SRP786540 SHT786516:SHT786540 RXX786516:RXX786540 ROB786516:ROB786540 REF786516:REF786540 QUJ786516:QUJ786540 QKN786516:QKN786540 QAR786516:QAR786540 PQV786516:PQV786540 PGZ786516:PGZ786540 OXD786516:OXD786540 ONH786516:ONH786540 ODL786516:ODL786540 NTP786516:NTP786540 NJT786516:NJT786540 MZX786516:MZX786540 MQB786516:MQB786540 MGF786516:MGF786540 LWJ786516:LWJ786540 LMN786516:LMN786540 LCR786516:LCR786540 KSV786516:KSV786540 KIZ786516:KIZ786540 JZD786516:JZD786540 JPH786516:JPH786540 JFL786516:JFL786540 IVP786516:IVP786540 ILT786516:ILT786540 IBX786516:IBX786540 HSB786516:HSB786540 HIF786516:HIF786540 GYJ786516:GYJ786540 GON786516:GON786540 GER786516:GER786540 FUV786516:FUV786540 FKZ786516:FKZ786540 FBD786516:FBD786540 ERH786516:ERH786540 EHL786516:EHL786540 DXP786516:DXP786540 DNT786516:DNT786540 DDX786516:DDX786540 CUB786516:CUB786540 CKF786516:CKF786540 CAJ786516:CAJ786540 BQN786516:BQN786540 BGR786516:BGR786540 AWV786516:AWV786540 AMZ786516:AMZ786540 ADD786516:ADD786540 TH786516:TH786540 JL786516:JL786540 D852052:D852076 WVX720980:WVX721004 WMB720980:WMB721004 WCF720980:WCF721004 VSJ720980:VSJ721004 VIN720980:VIN721004 UYR720980:UYR721004 UOV720980:UOV721004 UEZ720980:UEZ721004 TVD720980:TVD721004 TLH720980:TLH721004 TBL720980:TBL721004 SRP720980:SRP721004 SHT720980:SHT721004 RXX720980:RXX721004 ROB720980:ROB721004 REF720980:REF721004 QUJ720980:QUJ721004 QKN720980:QKN721004 QAR720980:QAR721004 PQV720980:PQV721004 PGZ720980:PGZ721004 OXD720980:OXD721004 ONH720980:ONH721004 ODL720980:ODL721004 NTP720980:NTP721004 NJT720980:NJT721004 MZX720980:MZX721004 MQB720980:MQB721004 MGF720980:MGF721004 LWJ720980:LWJ721004 LMN720980:LMN721004 LCR720980:LCR721004 KSV720980:KSV721004 KIZ720980:KIZ721004 JZD720980:JZD721004 JPH720980:JPH721004 JFL720980:JFL721004 IVP720980:IVP721004 ILT720980:ILT721004 IBX720980:IBX721004 HSB720980:HSB721004 HIF720980:HIF721004 GYJ720980:GYJ721004 GON720980:GON721004 GER720980:GER721004 FUV720980:FUV721004 FKZ720980:FKZ721004 FBD720980:FBD721004 ERH720980:ERH721004 EHL720980:EHL721004 DXP720980:DXP721004 DNT720980:DNT721004 DDX720980:DDX721004 CUB720980:CUB721004 CKF720980:CKF721004 CAJ720980:CAJ721004 BQN720980:BQN721004 BGR720980:BGR721004 AWV720980:AWV721004 AMZ720980:AMZ721004 ADD720980:ADD721004 TH720980:TH721004 JL720980:JL721004 D786516:D786540 WVX655444:WVX655468 WMB655444:WMB655468 WCF655444:WCF655468 VSJ655444:VSJ655468 VIN655444:VIN655468 UYR655444:UYR655468 UOV655444:UOV655468 UEZ655444:UEZ655468 TVD655444:TVD655468 TLH655444:TLH655468 TBL655444:TBL655468 SRP655444:SRP655468 SHT655444:SHT655468 RXX655444:RXX655468 ROB655444:ROB655468 REF655444:REF655468 QUJ655444:QUJ655468 QKN655444:QKN655468 QAR655444:QAR655468 PQV655444:PQV655468 PGZ655444:PGZ655468 OXD655444:OXD655468 ONH655444:ONH655468 ODL655444:ODL655468 NTP655444:NTP655468 NJT655444:NJT655468 MZX655444:MZX655468 MQB655444:MQB655468 MGF655444:MGF655468 LWJ655444:LWJ655468 LMN655444:LMN655468 LCR655444:LCR655468 KSV655444:KSV655468 KIZ655444:KIZ655468 JZD655444:JZD655468 JPH655444:JPH655468 JFL655444:JFL655468 IVP655444:IVP655468 ILT655444:ILT655468 IBX655444:IBX655468 HSB655444:HSB655468 HIF655444:HIF655468 GYJ655444:GYJ655468 GON655444:GON655468 GER655444:GER655468 FUV655444:FUV655468 FKZ655444:FKZ655468 FBD655444:FBD655468 ERH655444:ERH655468 EHL655444:EHL655468 DXP655444:DXP655468 DNT655444:DNT655468 DDX655444:DDX655468 CUB655444:CUB655468 CKF655444:CKF655468 CAJ655444:CAJ655468 BQN655444:BQN655468 BGR655444:BGR655468 AWV655444:AWV655468 AMZ655444:AMZ655468 ADD655444:ADD655468 TH655444:TH655468 JL655444:JL655468 D720980:D721004 WVX589908:WVX589932 WMB589908:WMB589932 WCF589908:WCF589932 VSJ589908:VSJ589932 VIN589908:VIN589932 UYR589908:UYR589932 UOV589908:UOV589932 UEZ589908:UEZ589932 TVD589908:TVD589932 TLH589908:TLH589932 TBL589908:TBL589932 SRP589908:SRP589932 SHT589908:SHT589932 RXX589908:RXX589932 ROB589908:ROB589932 REF589908:REF589932 QUJ589908:QUJ589932 QKN589908:QKN589932 QAR589908:QAR589932 PQV589908:PQV589932 PGZ589908:PGZ589932 OXD589908:OXD589932 ONH589908:ONH589932 ODL589908:ODL589932 NTP589908:NTP589932 NJT589908:NJT589932 MZX589908:MZX589932 MQB589908:MQB589932 MGF589908:MGF589932 LWJ589908:LWJ589932 LMN589908:LMN589932 LCR589908:LCR589932 KSV589908:KSV589932 KIZ589908:KIZ589932 JZD589908:JZD589932 JPH589908:JPH589932 JFL589908:JFL589932 IVP589908:IVP589932 ILT589908:ILT589932 IBX589908:IBX589932 HSB589908:HSB589932 HIF589908:HIF589932 GYJ589908:GYJ589932 GON589908:GON589932 GER589908:GER589932 FUV589908:FUV589932 FKZ589908:FKZ589932 FBD589908:FBD589932 ERH589908:ERH589932 EHL589908:EHL589932 DXP589908:DXP589932 DNT589908:DNT589932 DDX589908:DDX589932 CUB589908:CUB589932 CKF589908:CKF589932 CAJ589908:CAJ589932 BQN589908:BQN589932 BGR589908:BGR589932 AWV589908:AWV589932 AMZ589908:AMZ589932 ADD589908:ADD589932 TH589908:TH589932 JL589908:JL589932 D655444:D655468 WVX524372:WVX524396 WMB524372:WMB524396 WCF524372:WCF524396 VSJ524372:VSJ524396 VIN524372:VIN524396 UYR524372:UYR524396 UOV524372:UOV524396 UEZ524372:UEZ524396 TVD524372:TVD524396 TLH524372:TLH524396 TBL524372:TBL524396 SRP524372:SRP524396 SHT524372:SHT524396 RXX524372:RXX524396 ROB524372:ROB524396 REF524372:REF524396 QUJ524372:QUJ524396 QKN524372:QKN524396 QAR524372:QAR524396 PQV524372:PQV524396 PGZ524372:PGZ524396 OXD524372:OXD524396 ONH524372:ONH524396 ODL524372:ODL524396 NTP524372:NTP524396 NJT524372:NJT524396 MZX524372:MZX524396 MQB524372:MQB524396 MGF524372:MGF524396 LWJ524372:LWJ524396 LMN524372:LMN524396 LCR524372:LCR524396 KSV524372:KSV524396 KIZ524372:KIZ524396 JZD524372:JZD524396 JPH524372:JPH524396 JFL524372:JFL524396 IVP524372:IVP524396 ILT524372:ILT524396 IBX524372:IBX524396 HSB524372:HSB524396 HIF524372:HIF524396 GYJ524372:GYJ524396 GON524372:GON524396 GER524372:GER524396 FUV524372:FUV524396 FKZ524372:FKZ524396 FBD524372:FBD524396 ERH524372:ERH524396 EHL524372:EHL524396 DXP524372:DXP524396 DNT524372:DNT524396 DDX524372:DDX524396 CUB524372:CUB524396 CKF524372:CKF524396 CAJ524372:CAJ524396 BQN524372:BQN524396 BGR524372:BGR524396 AWV524372:AWV524396 AMZ524372:AMZ524396 ADD524372:ADD524396 TH524372:TH524396 JL524372:JL524396 D589908:D589932 WVX458836:WVX458860 WMB458836:WMB458860 WCF458836:WCF458860 VSJ458836:VSJ458860 VIN458836:VIN458860 UYR458836:UYR458860 UOV458836:UOV458860 UEZ458836:UEZ458860 TVD458836:TVD458860 TLH458836:TLH458860 TBL458836:TBL458860 SRP458836:SRP458860 SHT458836:SHT458860 RXX458836:RXX458860 ROB458836:ROB458860 REF458836:REF458860 QUJ458836:QUJ458860 QKN458836:QKN458860 QAR458836:QAR458860 PQV458836:PQV458860 PGZ458836:PGZ458860 OXD458836:OXD458860 ONH458836:ONH458860 ODL458836:ODL458860 NTP458836:NTP458860 NJT458836:NJT458860 MZX458836:MZX458860 MQB458836:MQB458860 MGF458836:MGF458860 LWJ458836:LWJ458860 LMN458836:LMN458860 LCR458836:LCR458860 KSV458836:KSV458860 KIZ458836:KIZ458860 JZD458836:JZD458860 JPH458836:JPH458860 JFL458836:JFL458860 IVP458836:IVP458860 ILT458836:ILT458860 IBX458836:IBX458860 HSB458836:HSB458860 HIF458836:HIF458860 GYJ458836:GYJ458860 GON458836:GON458860 GER458836:GER458860 FUV458836:FUV458860 FKZ458836:FKZ458860 FBD458836:FBD458860 ERH458836:ERH458860 EHL458836:EHL458860 DXP458836:DXP458860 DNT458836:DNT458860 DDX458836:DDX458860 CUB458836:CUB458860 CKF458836:CKF458860 CAJ458836:CAJ458860 BQN458836:BQN458860 BGR458836:BGR458860 AWV458836:AWV458860 AMZ458836:AMZ458860 ADD458836:ADD458860 TH458836:TH458860 JL458836:JL458860 D524372:D524396 WVX393300:WVX393324 WMB393300:WMB393324 WCF393300:WCF393324 VSJ393300:VSJ393324 VIN393300:VIN393324 UYR393300:UYR393324 UOV393300:UOV393324 UEZ393300:UEZ393324 TVD393300:TVD393324 TLH393300:TLH393324 TBL393300:TBL393324 SRP393300:SRP393324 SHT393300:SHT393324 RXX393300:RXX393324 ROB393300:ROB393324 REF393300:REF393324 QUJ393300:QUJ393324 QKN393300:QKN393324 QAR393300:QAR393324 PQV393300:PQV393324 PGZ393300:PGZ393324 OXD393300:OXD393324 ONH393300:ONH393324 ODL393300:ODL393324 NTP393300:NTP393324 NJT393300:NJT393324 MZX393300:MZX393324 MQB393300:MQB393324 MGF393300:MGF393324 LWJ393300:LWJ393324 LMN393300:LMN393324 LCR393300:LCR393324 KSV393300:KSV393324 KIZ393300:KIZ393324 JZD393300:JZD393324 JPH393300:JPH393324 JFL393300:JFL393324 IVP393300:IVP393324 ILT393300:ILT393324 IBX393300:IBX393324 HSB393300:HSB393324 HIF393300:HIF393324 GYJ393300:GYJ393324 GON393300:GON393324 GER393300:GER393324 FUV393300:FUV393324 FKZ393300:FKZ393324 FBD393300:FBD393324 ERH393300:ERH393324 EHL393300:EHL393324 DXP393300:DXP393324 DNT393300:DNT393324 DDX393300:DDX393324 CUB393300:CUB393324 CKF393300:CKF393324 CAJ393300:CAJ393324 BQN393300:BQN393324 BGR393300:BGR393324 AWV393300:AWV393324 AMZ393300:AMZ393324 ADD393300:ADD393324 TH393300:TH393324 JL393300:JL393324 D458836:D458860 WVX327764:WVX327788 WMB327764:WMB327788 WCF327764:WCF327788 VSJ327764:VSJ327788 VIN327764:VIN327788 UYR327764:UYR327788 UOV327764:UOV327788 UEZ327764:UEZ327788 TVD327764:TVD327788 TLH327764:TLH327788 TBL327764:TBL327788 SRP327764:SRP327788 SHT327764:SHT327788 RXX327764:RXX327788 ROB327764:ROB327788 REF327764:REF327788 QUJ327764:QUJ327788 QKN327764:QKN327788 QAR327764:QAR327788 PQV327764:PQV327788 PGZ327764:PGZ327788 OXD327764:OXD327788 ONH327764:ONH327788 ODL327764:ODL327788 NTP327764:NTP327788 NJT327764:NJT327788 MZX327764:MZX327788 MQB327764:MQB327788 MGF327764:MGF327788 LWJ327764:LWJ327788 LMN327764:LMN327788 LCR327764:LCR327788 KSV327764:KSV327788 KIZ327764:KIZ327788 JZD327764:JZD327788 JPH327764:JPH327788 JFL327764:JFL327788 IVP327764:IVP327788 ILT327764:ILT327788 IBX327764:IBX327788 HSB327764:HSB327788 HIF327764:HIF327788 GYJ327764:GYJ327788 GON327764:GON327788 GER327764:GER327788 FUV327764:FUV327788 FKZ327764:FKZ327788 FBD327764:FBD327788 ERH327764:ERH327788 EHL327764:EHL327788 DXP327764:DXP327788 DNT327764:DNT327788 DDX327764:DDX327788 CUB327764:CUB327788 CKF327764:CKF327788 CAJ327764:CAJ327788 BQN327764:BQN327788 BGR327764:BGR327788 AWV327764:AWV327788 AMZ327764:AMZ327788 ADD327764:ADD327788 TH327764:TH327788 JL327764:JL327788 D393300:D393324 WVX262228:WVX262252 WMB262228:WMB262252 WCF262228:WCF262252 VSJ262228:VSJ262252 VIN262228:VIN262252 UYR262228:UYR262252 UOV262228:UOV262252 UEZ262228:UEZ262252 TVD262228:TVD262252 TLH262228:TLH262252 TBL262228:TBL262252 SRP262228:SRP262252 SHT262228:SHT262252 RXX262228:RXX262252 ROB262228:ROB262252 REF262228:REF262252 QUJ262228:QUJ262252 QKN262228:QKN262252 QAR262228:QAR262252 PQV262228:PQV262252 PGZ262228:PGZ262252 OXD262228:OXD262252 ONH262228:ONH262252 ODL262228:ODL262252 NTP262228:NTP262252 NJT262228:NJT262252 MZX262228:MZX262252 MQB262228:MQB262252 MGF262228:MGF262252 LWJ262228:LWJ262252 LMN262228:LMN262252 LCR262228:LCR262252 KSV262228:KSV262252 KIZ262228:KIZ262252 JZD262228:JZD262252 JPH262228:JPH262252 JFL262228:JFL262252 IVP262228:IVP262252 ILT262228:ILT262252 IBX262228:IBX262252 HSB262228:HSB262252 HIF262228:HIF262252 GYJ262228:GYJ262252 GON262228:GON262252 GER262228:GER262252 FUV262228:FUV262252 FKZ262228:FKZ262252 FBD262228:FBD262252 ERH262228:ERH262252 EHL262228:EHL262252 DXP262228:DXP262252 DNT262228:DNT262252 DDX262228:DDX262252 CUB262228:CUB262252 CKF262228:CKF262252 CAJ262228:CAJ262252 BQN262228:BQN262252 BGR262228:BGR262252 AWV262228:AWV262252 AMZ262228:AMZ262252 ADD262228:ADD262252 TH262228:TH262252 JL262228:JL262252 D327764:D327788 WVX196692:WVX196716 WMB196692:WMB196716 WCF196692:WCF196716 VSJ196692:VSJ196716 VIN196692:VIN196716 UYR196692:UYR196716 UOV196692:UOV196716 UEZ196692:UEZ196716 TVD196692:TVD196716 TLH196692:TLH196716 TBL196692:TBL196716 SRP196692:SRP196716 SHT196692:SHT196716 RXX196692:RXX196716 ROB196692:ROB196716 REF196692:REF196716 QUJ196692:QUJ196716 QKN196692:QKN196716 QAR196692:QAR196716 PQV196692:PQV196716 PGZ196692:PGZ196716 OXD196692:OXD196716 ONH196692:ONH196716 ODL196692:ODL196716 NTP196692:NTP196716 NJT196692:NJT196716 MZX196692:MZX196716 MQB196692:MQB196716 MGF196692:MGF196716 LWJ196692:LWJ196716 LMN196692:LMN196716 LCR196692:LCR196716 KSV196692:KSV196716 KIZ196692:KIZ196716 JZD196692:JZD196716 JPH196692:JPH196716 JFL196692:JFL196716 IVP196692:IVP196716 ILT196692:ILT196716 IBX196692:IBX196716 HSB196692:HSB196716 HIF196692:HIF196716 GYJ196692:GYJ196716 GON196692:GON196716 GER196692:GER196716 FUV196692:FUV196716 FKZ196692:FKZ196716 FBD196692:FBD196716 ERH196692:ERH196716 EHL196692:EHL196716 DXP196692:DXP196716 DNT196692:DNT196716 DDX196692:DDX196716 CUB196692:CUB196716 CKF196692:CKF196716 CAJ196692:CAJ196716 BQN196692:BQN196716 BGR196692:BGR196716 AWV196692:AWV196716 AMZ196692:AMZ196716 ADD196692:ADD196716 TH196692:TH196716 JL196692:JL196716 D262228:D262252 WVX131156:WVX131180 WMB131156:WMB131180 WCF131156:WCF131180 VSJ131156:VSJ131180 VIN131156:VIN131180 UYR131156:UYR131180 UOV131156:UOV131180 UEZ131156:UEZ131180 TVD131156:TVD131180 TLH131156:TLH131180 TBL131156:TBL131180 SRP131156:SRP131180 SHT131156:SHT131180 RXX131156:RXX131180 ROB131156:ROB131180 REF131156:REF131180 QUJ131156:QUJ131180 QKN131156:QKN131180 QAR131156:QAR131180 PQV131156:PQV131180 PGZ131156:PGZ131180 OXD131156:OXD131180 ONH131156:ONH131180 ODL131156:ODL131180 NTP131156:NTP131180 NJT131156:NJT131180 MZX131156:MZX131180 MQB131156:MQB131180 MGF131156:MGF131180 LWJ131156:LWJ131180 LMN131156:LMN131180 LCR131156:LCR131180 KSV131156:KSV131180 KIZ131156:KIZ131180 JZD131156:JZD131180 JPH131156:JPH131180 JFL131156:JFL131180 IVP131156:IVP131180 ILT131156:ILT131180 IBX131156:IBX131180 HSB131156:HSB131180 HIF131156:HIF131180 GYJ131156:GYJ131180 GON131156:GON131180 GER131156:GER131180 FUV131156:FUV131180 FKZ131156:FKZ131180 FBD131156:FBD131180 ERH131156:ERH131180 EHL131156:EHL131180 DXP131156:DXP131180 DNT131156:DNT131180 DDX131156:DDX131180 CUB131156:CUB131180 CKF131156:CKF131180 CAJ131156:CAJ131180 BQN131156:BQN131180 BGR131156:BGR131180 AWV131156:AWV131180 AMZ131156:AMZ131180 ADD131156:ADD131180 TH131156:TH131180 JL131156:JL131180 D196692:D196716 WVX65620:WVX65644 WMB65620:WMB65644 WCF65620:WCF65644 VSJ65620:VSJ65644 VIN65620:VIN65644 UYR65620:UYR65644 UOV65620:UOV65644 UEZ65620:UEZ65644 TVD65620:TVD65644 TLH65620:TLH65644 TBL65620:TBL65644 SRP65620:SRP65644 SHT65620:SHT65644 RXX65620:RXX65644 ROB65620:ROB65644 REF65620:REF65644 QUJ65620:QUJ65644 QKN65620:QKN65644 QAR65620:QAR65644 PQV65620:PQV65644 PGZ65620:PGZ65644 OXD65620:OXD65644 ONH65620:ONH65644 ODL65620:ODL65644 NTP65620:NTP65644 NJT65620:NJT65644 MZX65620:MZX65644 MQB65620:MQB65644 MGF65620:MGF65644 LWJ65620:LWJ65644 LMN65620:LMN65644 LCR65620:LCR65644 KSV65620:KSV65644 KIZ65620:KIZ65644 JZD65620:JZD65644 JPH65620:JPH65644 JFL65620:JFL65644 IVP65620:IVP65644 ILT65620:ILT65644 IBX65620:IBX65644 HSB65620:HSB65644 HIF65620:HIF65644 GYJ65620:GYJ65644 GON65620:GON65644 GER65620:GER65644 FUV65620:FUV65644 FKZ65620:FKZ65644 FBD65620:FBD65644 ERH65620:ERH65644 EHL65620:EHL65644 DXP65620:DXP65644 DNT65620:DNT65644 DDX65620:DDX65644 CUB65620:CUB65644 CKF65620:CKF65644 CAJ65620:CAJ65644 BQN65620:BQN65644 BGR65620:BGR65644 AWV65620:AWV65644 AMZ65620:AMZ65644 ADD65620:ADD65644 TH65620:TH65644 JL65620:JL65644 D131156:D131180 WMB11:WMB35 WCF11:WCF35 VSJ11:VSJ35 VIN11:VIN35 UYR11:UYR35 UOV11:UOV35 UEZ11:UEZ35 TVD11:TVD35 TLH11:TLH35 TBL11:TBL35 SRP11:SRP35 SHT11:SHT35 RXX11:RXX35 ROB11:ROB35 REF11:REF35 QUJ11:QUJ35 QKN11:QKN35 QAR11:QAR35 PQV11:PQV35 PGZ11:PGZ35 OXD11:OXD35 ONH11:ONH35 ODL11:ODL35 NTP11:NTP35 NJT11:NJT35 MZX11:MZX35 MQB11:MQB35 MGF11:MGF35 LWJ11:LWJ35 LMN11:LMN35 LCR11:LCR35 KSV11:KSV35 KIZ11:KIZ35 JZD11:JZD35 JPH11:JPH35 JFL11:JFL35 IVP11:IVP35 ILT11:ILT35 IBX11:IBX35 HSB11:HSB35 HIF11:HIF35 GYJ11:GYJ35 GON11:GON35 GER11:GER35 FUV11:FUV35 FKZ11:FKZ35 FBD11:FBD35 ERH11:ERH35 EHL11:EHL35 DXP11:DXP35 DNT11:DNT35 DDX11:DDX35 CUB11:CUB35 CKF11:CKF35 CAJ11:CAJ35 BQN11:BQN35 BGR11:BGR35 AWV11:AWV35 AMZ11:AMZ35 ADD11:ADD35 TH11:TH35 JL11:JL35 WVX11:WVX35" xr:uid="{00000000-0002-0000-0200-000007000000}">
      <formula1>$D$115:$D$116</formula1>
    </dataValidation>
    <dataValidation type="list" errorStyle="warning" allowBlank="1" showInputMessage="1" showErrorMessage="1" sqref="WVW983124:WVW983148 WMA983124:WMA983148 WCE983124:WCE983148 VSI983124:VSI983148 VIM983124:VIM983148 UYQ983124:UYQ983148 UOU983124:UOU983148 UEY983124:UEY983148 TVC983124:TVC983148 TLG983124:TLG983148 TBK983124:TBK983148 SRO983124:SRO983148 SHS983124:SHS983148 RXW983124:RXW983148 ROA983124:ROA983148 REE983124:REE983148 QUI983124:QUI983148 QKM983124:QKM983148 QAQ983124:QAQ983148 PQU983124:PQU983148 PGY983124:PGY983148 OXC983124:OXC983148 ONG983124:ONG983148 ODK983124:ODK983148 NTO983124:NTO983148 NJS983124:NJS983148 MZW983124:MZW983148 MQA983124:MQA983148 MGE983124:MGE983148 LWI983124:LWI983148 LMM983124:LMM983148 LCQ983124:LCQ983148 KSU983124:KSU983148 KIY983124:KIY983148 JZC983124:JZC983148 JPG983124:JPG983148 JFK983124:JFK983148 IVO983124:IVO983148 ILS983124:ILS983148 IBW983124:IBW983148 HSA983124:HSA983148 HIE983124:HIE983148 GYI983124:GYI983148 GOM983124:GOM983148 GEQ983124:GEQ983148 FUU983124:FUU983148 FKY983124:FKY983148 FBC983124:FBC983148 ERG983124:ERG983148 EHK983124:EHK983148 DXO983124:DXO983148 DNS983124:DNS983148 DDW983124:DDW983148 CUA983124:CUA983148 CKE983124:CKE983148 CAI983124:CAI983148 BQM983124:BQM983148 BGQ983124:BGQ983148 AWU983124:AWU983148 AMY983124:AMY983148 ADC983124:ADC983148 TG983124:TG983148 JK983124:JK983148 C983124:C983148 WVW917588:WVW917612 WMA917588:WMA917612 WCE917588:WCE917612 VSI917588:VSI917612 VIM917588:VIM917612 UYQ917588:UYQ917612 UOU917588:UOU917612 UEY917588:UEY917612 TVC917588:TVC917612 TLG917588:TLG917612 TBK917588:TBK917612 SRO917588:SRO917612 SHS917588:SHS917612 RXW917588:RXW917612 ROA917588:ROA917612 REE917588:REE917612 QUI917588:QUI917612 QKM917588:QKM917612 QAQ917588:QAQ917612 PQU917588:PQU917612 PGY917588:PGY917612 OXC917588:OXC917612 ONG917588:ONG917612 ODK917588:ODK917612 NTO917588:NTO917612 NJS917588:NJS917612 MZW917588:MZW917612 MQA917588:MQA917612 MGE917588:MGE917612 LWI917588:LWI917612 LMM917588:LMM917612 LCQ917588:LCQ917612 KSU917588:KSU917612 KIY917588:KIY917612 JZC917588:JZC917612 JPG917588:JPG917612 JFK917588:JFK917612 IVO917588:IVO917612 ILS917588:ILS917612 IBW917588:IBW917612 HSA917588:HSA917612 HIE917588:HIE917612 GYI917588:GYI917612 GOM917588:GOM917612 GEQ917588:GEQ917612 FUU917588:FUU917612 FKY917588:FKY917612 FBC917588:FBC917612 ERG917588:ERG917612 EHK917588:EHK917612 DXO917588:DXO917612 DNS917588:DNS917612 DDW917588:DDW917612 CUA917588:CUA917612 CKE917588:CKE917612 CAI917588:CAI917612 BQM917588:BQM917612 BGQ917588:BGQ917612 AWU917588:AWU917612 AMY917588:AMY917612 ADC917588:ADC917612 TG917588:TG917612 JK917588:JK917612 C917588:C917612 WVW852052:WVW852076 WMA852052:WMA852076 WCE852052:WCE852076 VSI852052:VSI852076 VIM852052:VIM852076 UYQ852052:UYQ852076 UOU852052:UOU852076 UEY852052:UEY852076 TVC852052:TVC852076 TLG852052:TLG852076 TBK852052:TBK852076 SRO852052:SRO852076 SHS852052:SHS852076 RXW852052:RXW852076 ROA852052:ROA852076 REE852052:REE852076 QUI852052:QUI852076 QKM852052:QKM852076 QAQ852052:QAQ852076 PQU852052:PQU852076 PGY852052:PGY852076 OXC852052:OXC852076 ONG852052:ONG852076 ODK852052:ODK852076 NTO852052:NTO852076 NJS852052:NJS852076 MZW852052:MZW852076 MQA852052:MQA852076 MGE852052:MGE852076 LWI852052:LWI852076 LMM852052:LMM852076 LCQ852052:LCQ852076 KSU852052:KSU852076 KIY852052:KIY852076 JZC852052:JZC852076 JPG852052:JPG852076 JFK852052:JFK852076 IVO852052:IVO852076 ILS852052:ILS852076 IBW852052:IBW852076 HSA852052:HSA852076 HIE852052:HIE852076 GYI852052:GYI852076 GOM852052:GOM852076 GEQ852052:GEQ852076 FUU852052:FUU852076 FKY852052:FKY852076 FBC852052:FBC852076 ERG852052:ERG852076 EHK852052:EHK852076 DXO852052:DXO852076 DNS852052:DNS852076 DDW852052:DDW852076 CUA852052:CUA852076 CKE852052:CKE852076 CAI852052:CAI852076 BQM852052:BQM852076 BGQ852052:BGQ852076 AWU852052:AWU852076 AMY852052:AMY852076 ADC852052:ADC852076 TG852052:TG852076 JK852052:JK852076 C852052:C852076 WVW786516:WVW786540 WMA786516:WMA786540 WCE786516:WCE786540 VSI786516:VSI786540 VIM786516:VIM786540 UYQ786516:UYQ786540 UOU786516:UOU786540 UEY786516:UEY786540 TVC786516:TVC786540 TLG786516:TLG786540 TBK786516:TBK786540 SRO786516:SRO786540 SHS786516:SHS786540 RXW786516:RXW786540 ROA786516:ROA786540 REE786516:REE786540 QUI786516:QUI786540 QKM786516:QKM786540 QAQ786516:QAQ786540 PQU786516:PQU786540 PGY786516:PGY786540 OXC786516:OXC786540 ONG786516:ONG786540 ODK786516:ODK786540 NTO786516:NTO786540 NJS786516:NJS786540 MZW786516:MZW786540 MQA786516:MQA786540 MGE786516:MGE786540 LWI786516:LWI786540 LMM786516:LMM786540 LCQ786516:LCQ786540 KSU786516:KSU786540 KIY786516:KIY786540 JZC786516:JZC786540 JPG786516:JPG786540 JFK786516:JFK786540 IVO786516:IVO786540 ILS786516:ILS786540 IBW786516:IBW786540 HSA786516:HSA786540 HIE786516:HIE786540 GYI786516:GYI786540 GOM786516:GOM786540 GEQ786516:GEQ786540 FUU786516:FUU786540 FKY786516:FKY786540 FBC786516:FBC786540 ERG786516:ERG786540 EHK786516:EHK786540 DXO786516:DXO786540 DNS786516:DNS786540 DDW786516:DDW786540 CUA786516:CUA786540 CKE786516:CKE786540 CAI786516:CAI786540 BQM786516:BQM786540 BGQ786516:BGQ786540 AWU786516:AWU786540 AMY786516:AMY786540 ADC786516:ADC786540 TG786516:TG786540 JK786516:JK786540 C786516:C786540 WVW720980:WVW721004 WMA720980:WMA721004 WCE720980:WCE721004 VSI720980:VSI721004 VIM720980:VIM721004 UYQ720980:UYQ721004 UOU720980:UOU721004 UEY720980:UEY721004 TVC720980:TVC721004 TLG720980:TLG721004 TBK720980:TBK721004 SRO720980:SRO721004 SHS720980:SHS721004 RXW720980:RXW721004 ROA720980:ROA721004 REE720980:REE721004 QUI720980:QUI721004 QKM720980:QKM721004 QAQ720980:QAQ721004 PQU720980:PQU721004 PGY720980:PGY721004 OXC720980:OXC721004 ONG720980:ONG721004 ODK720980:ODK721004 NTO720980:NTO721004 NJS720980:NJS721004 MZW720980:MZW721004 MQA720980:MQA721004 MGE720980:MGE721004 LWI720980:LWI721004 LMM720980:LMM721004 LCQ720980:LCQ721004 KSU720980:KSU721004 KIY720980:KIY721004 JZC720980:JZC721004 JPG720980:JPG721004 JFK720980:JFK721004 IVO720980:IVO721004 ILS720980:ILS721004 IBW720980:IBW721004 HSA720980:HSA721004 HIE720980:HIE721004 GYI720980:GYI721004 GOM720980:GOM721004 GEQ720980:GEQ721004 FUU720980:FUU721004 FKY720980:FKY721004 FBC720980:FBC721004 ERG720980:ERG721004 EHK720980:EHK721004 DXO720980:DXO721004 DNS720980:DNS721004 DDW720980:DDW721004 CUA720980:CUA721004 CKE720980:CKE721004 CAI720980:CAI721004 BQM720980:BQM721004 BGQ720980:BGQ721004 AWU720980:AWU721004 AMY720980:AMY721004 ADC720980:ADC721004 TG720980:TG721004 JK720980:JK721004 C720980:C721004 WVW655444:WVW655468 WMA655444:WMA655468 WCE655444:WCE655468 VSI655444:VSI655468 VIM655444:VIM655468 UYQ655444:UYQ655468 UOU655444:UOU655468 UEY655444:UEY655468 TVC655444:TVC655468 TLG655444:TLG655468 TBK655444:TBK655468 SRO655444:SRO655468 SHS655444:SHS655468 RXW655444:RXW655468 ROA655444:ROA655468 REE655444:REE655468 QUI655444:QUI655468 QKM655444:QKM655468 QAQ655444:QAQ655468 PQU655444:PQU655468 PGY655444:PGY655468 OXC655444:OXC655468 ONG655444:ONG655468 ODK655444:ODK655468 NTO655444:NTO655468 NJS655444:NJS655468 MZW655444:MZW655468 MQA655444:MQA655468 MGE655444:MGE655468 LWI655444:LWI655468 LMM655444:LMM655468 LCQ655444:LCQ655468 KSU655444:KSU655468 KIY655444:KIY655468 JZC655444:JZC655468 JPG655444:JPG655468 JFK655444:JFK655468 IVO655444:IVO655468 ILS655444:ILS655468 IBW655444:IBW655468 HSA655444:HSA655468 HIE655444:HIE655468 GYI655444:GYI655468 GOM655444:GOM655468 GEQ655444:GEQ655468 FUU655444:FUU655468 FKY655444:FKY655468 FBC655444:FBC655468 ERG655444:ERG655468 EHK655444:EHK655468 DXO655444:DXO655468 DNS655444:DNS655468 DDW655444:DDW655468 CUA655444:CUA655468 CKE655444:CKE655468 CAI655444:CAI655468 BQM655444:BQM655468 BGQ655444:BGQ655468 AWU655444:AWU655468 AMY655444:AMY655468 ADC655444:ADC655468 TG655444:TG655468 JK655444:JK655468 C655444:C655468 WVW589908:WVW589932 WMA589908:WMA589932 WCE589908:WCE589932 VSI589908:VSI589932 VIM589908:VIM589932 UYQ589908:UYQ589932 UOU589908:UOU589932 UEY589908:UEY589932 TVC589908:TVC589932 TLG589908:TLG589932 TBK589908:TBK589932 SRO589908:SRO589932 SHS589908:SHS589932 RXW589908:RXW589932 ROA589908:ROA589932 REE589908:REE589932 QUI589908:QUI589932 QKM589908:QKM589932 QAQ589908:QAQ589932 PQU589908:PQU589932 PGY589908:PGY589932 OXC589908:OXC589932 ONG589908:ONG589932 ODK589908:ODK589932 NTO589908:NTO589932 NJS589908:NJS589932 MZW589908:MZW589932 MQA589908:MQA589932 MGE589908:MGE589932 LWI589908:LWI589932 LMM589908:LMM589932 LCQ589908:LCQ589932 KSU589908:KSU589932 KIY589908:KIY589932 JZC589908:JZC589932 JPG589908:JPG589932 JFK589908:JFK589932 IVO589908:IVO589932 ILS589908:ILS589932 IBW589908:IBW589932 HSA589908:HSA589932 HIE589908:HIE589932 GYI589908:GYI589932 GOM589908:GOM589932 GEQ589908:GEQ589932 FUU589908:FUU589932 FKY589908:FKY589932 FBC589908:FBC589932 ERG589908:ERG589932 EHK589908:EHK589932 DXO589908:DXO589932 DNS589908:DNS589932 DDW589908:DDW589932 CUA589908:CUA589932 CKE589908:CKE589932 CAI589908:CAI589932 BQM589908:BQM589932 BGQ589908:BGQ589932 AWU589908:AWU589932 AMY589908:AMY589932 ADC589908:ADC589932 TG589908:TG589932 JK589908:JK589932 C589908:C589932 WVW524372:WVW524396 WMA524372:WMA524396 WCE524372:WCE524396 VSI524372:VSI524396 VIM524372:VIM524396 UYQ524372:UYQ524396 UOU524372:UOU524396 UEY524372:UEY524396 TVC524372:TVC524396 TLG524372:TLG524396 TBK524372:TBK524396 SRO524372:SRO524396 SHS524372:SHS524396 RXW524372:RXW524396 ROA524372:ROA524396 REE524372:REE524396 QUI524372:QUI524396 QKM524372:QKM524396 QAQ524372:QAQ524396 PQU524372:PQU524396 PGY524372:PGY524396 OXC524372:OXC524396 ONG524372:ONG524396 ODK524372:ODK524396 NTO524372:NTO524396 NJS524372:NJS524396 MZW524372:MZW524396 MQA524372:MQA524396 MGE524372:MGE524396 LWI524372:LWI524396 LMM524372:LMM524396 LCQ524372:LCQ524396 KSU524372:KSU524396 KIY524372:KIY524396 JZC524372:JZC524396 JPG524372:JPG524396 JFK524372:JFK524396 IVO524372:IVO524396 ILS524372:ILS524396 IBW524372:IBW524396 HSA524372:HSA524396 HIE524372:HIE524396 GYI524372:GYI524396 GOM524372:GOM524396 GEQ524372:GEQ524396 FUU524372:FUU524396 FKY524372:FKY524396 FBC524372:FBC524396 ERG524372:ERG524396 EHK524372:EHK524396 DXO524372:DXO524396 DNS524372:DNS524396 DDW524372:DDW524396 CUA524372:CUA524396 CKE524372:CKE524396 CAI524372:CAI524396 BQM524372:BQM524396 BGQ524372:BGQ524396 AWU524372:AWU524396 AMY524372:AMY524396 ADC524372:ADC524396 TG524372:TG524396 JK524372:JK524396 C524372:C524396 WVW458836:WVW458860 WMA458836:WMA458860 WCE458836:WCE458860 VSI458836:VSI458860 VIM458836:VIM458860 UYQ458836:UYQ458860 UOU458836:UOU458860 UEY458836:UEY458860 TVC458836:TVC458860 TLG458836:TLG458860 TBK458836:TBK458860 SRO458836:SRO458860 SHS458836:SHS458860 RXW458836:RXW458860 ROA458836:ROA458860 REE458836:REE458860 QUI458836:QUI458860 QKM458836:QKM458860 QAQ458836:QAQ458860 PQU458836:PQU458860 PGY458836:PGY458860 OXC458836:OXC458860 ONG458836:ONG458860 ODK458836:ODK458860 NTO458836:NTO458860 NJS458836:NJS458860 MZW458836:MZW458860 MQA458836:MQA458860 MGE458836:MGE458860 LWI458836:LWI458860 LMM458836:LMM458860 LCQ458836:LCQ458860 KSU458836:KSU458860 KIY458836:KIY458860 JZC458836:JZC458860 JPG458836:JPG458860 JFK458836:JFK458860 IVO458836:IVO458860 ILS458836:ILS458860 IBW458836:IBW458860 HSA458836:HSA458860 HIE458836:HIE458860 GYI458836:GYI458860 GOM458836:GOM458860 GEQ458836:GEQ458860 FUU458836:FUU458860 FKY458836:FKY458860 FBC458836:FBC458860 ERG458836:ERG458860 EHK458836:EHK458860 DXO458836:DXO458860 DNS458836:DNS458860 DDW458836:DDW458860 CUA458836:CUA458860 CKE458836:CKE458860 CAI458836:CAI458860 BQM458836:BQM458860 BGQ458836:BGQ458860 AWU458836:AWU458860 AMY458836:AMY458860 ADC458836:ADC458860 TG458836:TG458860 JK458836:JK458860 C458836:C458860 WVW393300:WVW393324 WMA393300:WMA393324 WCE393300:WCE393324 VSI393300:VSI393324 VIM393300:VIM393324 UYQ393300:UYQ393324 UOU393300:UOU393324 UEY393300:UEY393324 TVC393300:TVC393324 TLG393300:TLG393324 TBK393300:TBK393324 SRO393300:SRO393324 SHS393300:SHS393324 RXW393300:RXW393324 ROA393300:ROA393324 REE393300:REE393324 QUI393300:QUI393324 QKM393300:QKM393324 QAQ393300:QAQ393324 PQU393300:PQU393324 PGY393300:PGY393324 OXC393300:OXC393324 ONG393300:ONG393324 ODK393300:ODK393324 NTO393300:NTO393324 NJS393300:NJS393324 MZW393300:MZW393324 MQA393300:MQA393324 MGE393300:MGE393324 LWI393300:LWI393324 LMM393300:LMM393324 LCQ393300:LCQ393324 KSU393300:KSU393324 KIY393300:KIY393324 JZC393300:JZC393324 JPG393300:JPG393324 JFK393300:JFK393324 IVO393300:IVO393324 ILS393300:ILS393324 IBW393300:IBW393324 HSA393300:HSA393324 HIE393300:HIE393324 GYI393300:GYI393324 GOM393300:GOM393324 GEQ393300:GEQ393324 FUU393300:FUU393324 FKY393300:FKY393324 FBC393300:FBC393324 ERG393300:ERG393324 EHK393300:EHK393324 DXO393300:DXO393324 DNS393300:DNS393324 DDW393300:DDW393324 CUA393300:CUA393324 CKE393300:CKE393324 CAI393300:CAI393324 BQM393300:BQM393324 BGQ393300:BGQ393324 AWU393300:AWU393324 AMY393300:AMY393324 ADC393300:ADC393324 TG393300:TG393324 JK393300:JK393324 C393300:C393324 WVW327764:WVW327788 WMA327764:WMA327788 WCE327764:WCE327788 VSI327764:VSI327788 VIM327764:VIM327788 UYQ327764:UYQ327788 UOU327764:UOU327788 UEY327764:UEY327788 TVC327764:TVC327788 TLG327764:TLG327788 TBK327764:TBK327788 SRO327764:SRO327788 SHS327764:SHS327788 RXW327764:RXW327788 ROA327764:ROA327788 REE327764:REE327788 QUI327764:QUI327788 QKM327764:QKM327788 QAQ327764:QAQ327788 PQU327764:PQU327788 PGY327764:PGY327788 OXC327764:OXC327788 ONG327764:ONG327788 ODK327764:ODK327788 NTO327764:NTO327788 NJS327764:NJS327788 MZW327764:MZW327788 MQA327764:MQA327788 MGE327764:MGE327788 LWI327764:LWI327788 LMM327764:LMM327788 LCQ327764:LCQ327788 KSU327764:KSU327788 KIY327764:KIY327788 JZC327764:JZC327788 JPG327764:JPG327788 JFK327764:JFK327788 IVO327764:IVO327788 ILS327764:ILS327788 IBW327764:IBW327788 HSA327764:HSA327788 HIE327764:HIE327788 GYI327764:GYI327788 GOM327764:GOM327788 GEQ327764:GEQ327788 FUU327764:FUU327788 FKY327764:FKY327788 FBC327764:FBC327788 ERG327764:ERG327788 EHK327764:EHK327788 DXO327764:DXO327788 DNS327764:DNS327788 DDW327764:DDW327788 CUA327764:CUA327788 CKE327764:CKE327788 CAI327764:CAI327788 BQM327764:BQM327788 BGQ327764:BGQ327788 AWU327764:AWU327788 AMY327764:AMY327788 ADC327764:ADC327788 TG327764:TG327788 JK327764:JK327788 C327764:C327788 WVW262228:WVW262252 WMA262228:WMA262252 WCE262228:WCE262252 VSI262228:VSI262252 VIM262228:VIM262252 UYQ262228:UYQ262252 UOU262228:UOU262252 UEY262228:UEY262252 TVC262228:TVC262252 TLG262228:TLG262252 TBK262228:TBK262252 SRO262228:SRO262252 SHS262228:SHS262252 RXW262228:RXW262252 ROA262228:ROA262252 REE262228:REE262252 QUI262228:QUI262252 QKM262228:QKM262252 QAQ262228:QAQ262252 PQU262228:PQU262252 PGY262228:PGY262252 OXC262228:OXC262252 ONG262228:ONG262252 ODK262228:ODK262252 NTO262228:NTO262252 NJS262228:NJS262252 MZW262228:MZW262252 MQA262228:MQA262252 MGE262228:MGE262252 LWI262228:LWI262252 LMM262228:LMM262252 LCQ262228:LCQ262252 KSU262228:KSU262252 KIY262228:KIY262252 JZC262228:JZC262252 JPG262228:JPG262252 JFK262228:JFK262252 IVO262228:IVO262252 ILS262228:ILS262252 IBW262228:IBW262252 HSA262228:HSA262252 HIE262228:HIE262252 GYI262228:GYI262252 GOM262228:GOM262252 GEQ262228:GEQ262252 FUU262228:FUU262252 FKY262228:FKY262252 FBC262228:FBC262252 ERG262228:ERG262252 EHK262228:EHK262252 DXO262228:DXO262252 DNS262228:DNS262252 DDW262228:DDW262252 CUA262228:CUA262252 CKE262228:CKE262252 CAI262228:CAI262252 BQM262228:BQM262252 BGQ262228:BGQ262252 AWU262228:AWU262252 AMY262228:AMY262252 ADC262228:ADC262252 TG262228:TG262252 JK262228:JK262252 C262228:C262252 WVW196692:WVW196716 WMA196692:WMA196716 WCE196692:WCE196716 VSI196692:VSI196716 VIM196692:VIM196716 UYQ196692:UYQ196716 UOU196692:UOU196716 UEY196692:UEY196716 TVC196692:TVC196716 TLG196692:TLG196716 TBK196692:TBK196716 SRO196692:SRO196716 SHS196692:SHS196716 RXW196692:RXW196716 ROA196692:ROA196716 REE196692:REE196716 QUI196692:QUI196716 QKM196692:QKM196716 QAQ196692:QAQ196716 PQU196692:PQU196716 PGY196692:PGY196716 OXC196692:OXC196716 ONG196692:ONG196716 ODK196692:ODK196716 NTO196692:NTO196716 NJS196692:NJS196716 MZW196692:MZW196716 MQA196692:MQA196716 MGE196692:MGE196716 LWI196692:LWI196716 LMM196692:LMM196716 LCQ196692:LCQ196716 KSU196692:KSU196716 KIY196692:KIY196716 JZC196692:JZC196716 JPG196692:JPG196716 JFK196692:JFK196716 IVO196692:IVO196716 ILS196692:ILS196716 IBW196692:IBW196716 HSA196692:HSA196716 HIE196692:HIE196716 GYI196692:GYI196716 GOM196692:GOM196716 GEQ196692:GEQ196716 FUU196692:FUU196716 FKY196692:FKY196716 FBC196692:FBC196716 ERG196692:ERG196716 EHK196692:EHK196716 DXO196692:DXO196716 DNS196692:DNS196716 DDW196692:DDW196716 CUA196692:CUA196716 CKE196692:CKE196716 CAI196692:CAI196716 BQM196692:BQM196716 BGQ196692:BGQ196716 AWU196692:AWU196716 AMY196692:AMY196716 ADC196692:ADC196716 TG196692:TG196716 JK196692:JK196716 C196692:C196716 WVW131156:WVW131180 WMA131156:WMA131180 WCE131156:WCE131180 VSI131156:VSI131180 VIM131156:VIM131180 UYQ131156:UYQ131180 UOU131156:UOU131180 UEY131156:UEY131180 TVC131156:TVC131180 TLG131156:TLG131180 TBK131156:TBK131180 SRO131156:SRO131180 SHS131156:SHS131180 RXW131156:RXW131180 ROA131156:ROA131180 REE131156:REE131180 QUI131156:QUI131180 QKM131156:QKM131180 QAQ131156:QAQ131180 PQU131156:PQU131180 PGY131156:PGY131180 OXC131156:OXC131180 ONG131156:ONG131180 ODK131156:ODK131180 NTO131156:NTO131180 NJS131156:NJS131180 MZW131156:MZW131180 MQA131156:MQA131180 MGE131156:MGE131180 LWI131156:LWI131180 LMM131156:LMM131180 LCQ131156:LCQ131180 KSU131156:KSU131180 KIY131156:KIY131180 JZC131156:JZC131180 JPG131156:JPG131180 JFK131156:JFK131180 IVO131156:IVO131180 ILS131156:ILS131180 IBW131156:IBW131180 HSA131156:HSA131180 HIE131156:HIE131180 GYI131156:GYI131180 GOM131156:GOM131180 GEQ131156:GEQ131180 FUU131156:FUU131180 FKY131156:FKY131180 FBC131156:FBC131180 ERG131156:ERG131180 EHK131156:EHK131180 DXO131156:DXO131180 DNS131156:DNS131180 DDW131156:DDW131180 CUA131156:CUA131180 CKE131156:CKE131180 CAI131156:CAI131180 BQM131156:BQM131180 BGQ131156:BGQ131180 AWU131156:AWU131180 AMY131156:AMY131180 ADC131156:ADC131180 TG131156:TG131180 JK131156:JK131180 C131156:C131180 WVW65620:WVW65644 WMA65620:WMA65644 WCE65620:WCE65644 VSI65620:VSI65644 VIM65620:VIM65644 UYQ65620:UYQ65644 UOU65620:UOU65644 UEY65620:UEY65644 TVC65620:TVC65644 TLG65620:TLG65644 TBK65620:TBK65644 SRO65620:SRO65644 SHS65620:SHS65644 RXW65620:RXW65644 ROA65620:ROA65644 REE65620:REE65644 QUI65620:QUI65644 QKM65620:QKM65644 QAQ65620:QAQ65644 PQU65620:PQU65644 PGY65620:PGY65644 OXC65620:OXC65644 ONG65620:ONG65644 ODK65620:ODK65644 NTO65620:NTO65644 NJS65620:NJS65644 MZW65620:MZW65644 MQA65620:MQA65644 MGE65620:MGE65644 LWI65620:LWI65644 LMM65620:LMM65644 LCQ65620:LCQ65644 KSU65620:KSU65644 KIY65620:KIY65644 JZC65620:JZC65644 JPG65620:JPG65644 JFK65620:JFK65644 IVO65620:IVO65644 ILS65620:ILS65644 IBW65620:IBW65644 HSA65620:HSA65644 HIE65620:HIE65644 GYI65620:GYI65644 GOM65620:GOM65644 GEQ65620:GEQ65644 FUU65620:FUU65644 FKY65620:FKY65644 FBC65620:FBC65644 ERG65620:ERG65644 EHK65620:EHK65644 DXO65620:DXO65644 DNS65620:DNS65644 DDW65620:DDW65644 CUA65620:CUA65644 CKE65620:CKE65644 CAI65620:CAI65644 BQM65620:BQM65644 BGQ65620:BGQ65644 AWU65620:AWU65644 AMY65620:AMY65644 ADC65620:ADC65644 TG65620:TG65644 JK65620:JK65644 C65620:C65644 WMA11:WMA35 WCE11:WCE35 VSI11:VSI35 VIM11:VIM35 UYQ11:UYQ35 UOU11:UOU35 UEY11:UEY35 TVC11:TVC35 TLG11:TLG35 TBK11:TBK35 SRO11:SRO35 SHS11:SHS35 RXW11:RXW35 ROA11:ROA35 REE11:REE35 QUI11:QUI35 QKM11:QKM35 QAQ11:QAQ35 PQU11:PQU35 PGY11:PGY35 OXC11:OXC35 ONG11:ONG35 ODK11:ODK35 NTO11:NTO35 NJS11:NJS35 MZW11:MZW35 MQA11:MQA35 MGE11:MGE35 LWI11:LWI35 LMM11:LMM35 LCQ11:LCQ35 KSU11:KSU35 KIY11:KIY35 JZC11:JZC35 JPG11:JPG35 JFK11:JFK35 IVO11:IVO35 ILS11:ILS35 IBW11:IBW35 HSA11:HSA35 HIE11:HIE35 GYI11:GYI35 GOM11:GOM35 GEQ11:GEQ35 FUU11:FUU35 FKY11:FKY35 FBC11:FBC35 ERG11:ERG35 EHK11:EHK35 DXO11:DXO35 DNS11:DNS35 DDW11:DDW35 CUA11:CUA35 CKE11:CKE35 CAI11:CAI35 BQM11:BQM35 BGQ11:BGQ35 AWU11:AWU35 AMY11:AMY35 ADC11:ADC35 TG11:TG35 JK11:JK35 WVW11:WVW35" xr:uid="{00000000-0002-0000-0200-000008000000}">
      <formula1>$C$115:$C$116</formula1>
    </dataValidation>
    <dataValidation type="list" errorStyle="warning" allowBlank="1" showInputMessage="1" showErrorMessage="1" sqref="WVV983124:WVV983148 WLZ983124:WLZ983148 WCD983124:WCD983148 VSH983124:VSH983148 VIL983124:VIL983148 UYP983124:UYP983148 UOT983124:UOT983148 UEX983124:UEX983148 TVB983124:TVB983148 TLF983124:TLF983148 TBJ983124:TBJ983148 SRN983124:SRN983148 SHR983124:SHR983148 RXV983124:RXV983148 RNZ983124:RNZ983148 RED983124:RED983148 QUH983124:QUH983148 QKL983124:QKL983148 QAP983124:QAP983148 PQT983124:PQT983148 PGX983124:PGX983148 OXB983124:OXB983148 ONF983124:ONF983148 ODJ983124:ODJ983148 NTN983124:NTN983148 NJR983124:NJR983148 MZV983124:MZV983148 MPZ983124:MPZ983148 MGD983124:MGD983148 LWH983124:LWH983148 LML983124:LML983148 LCP983124:LCP983148 KST983124:KST983148 KIX983124:KIX983148 JZB983124:JZB983148 JPF983124:JPF983148 JFJ983124:JFJ983148 IVN983124:IVN983148 ILR983124:ILR983148 IBV983124:IBV983148 HRZ983124:HRZ983148 HID983124:HID983148 GYH983124:GYH983148 GOL983124:GOL983148 GEP983124:GEP983148 FUT983124:FUT983148 FKX983124:FKX983148 FBB983124:FBB983148 ERF983124:ERF983148 EHJ983124:EHJ983148 DXN983124:DXN983148 DNR983124:DNR983148 DDV983124:DDV983148 CTZ983124:CTZ983148 CKD983124:CKD983148 CAH983124:CAH983148 BQL983124:BQL983148 BGP983124:BGP983148 AWT983124:AWT983148 AMX983124:AMX983148 ADB983124:ADB983148 TF983124:TF983148 JJ983124:JJ983148 B983124:B983148 WVV917588:WVV917612 WLZ917588:WLZ917612 WCD917588:WCD917612 VSH917588:VSH917612 VIL917588:VIL917612 UYP917588:UYP917612 UOT917588:UOT917612 UEX917588:UEX917612 TVB917588:TVB917612 TLF917588:TLF917612 TBJ917588:TBJ917612 SRN917588:SRN917612 SHR917588:SHR917612 RXV917588:RXV917612 RNZ917588:RNZ917612 RED917588:RED917612 QUH917588:QUH917612 QKL917588:QKL917612 QAP917588:QAP917612 PQT917588:PQT917612 PGX917588:PGX917612 OXB917588:OXB917612 ONF917588:ONF917612 ODJ917588:ODJ917612 NTN917588:NTN917612 NJR917588:NJR917612 MZV917588:MZV917612 MPZ917588:MPZ917612 MGD917588:MGD917612 LWH917588:LWH917612 LML917588:LML917612 LCP917588:LCP917612 KST917588:KST917612 KIX917588:KIX917612 JZB917588:JZB917612 JPF917588:JPF917612 JFJ917588:JFJ917612 IVN917588:IVN917612 ILR917588:ILR917612 IBV917588:IBV917612 HRZ917588:HRZ917612 HID917588:HID917612 GYH917588:GYH917612 GOL917588:GOL917612 GEP917588:GEP917612 FUT917588:FUT917612 FKX917588:FKX917612 FBB917588:FBB917612 ERF917588:ERF917612 EHJ917588:EHJ917612 DXN917588:DXN917612 DNR917588:DNR917612 DDV917588:DDV917612 CTZ917588:CTZ917612 CKD917588:CKD917612 CAH917588:CAH917612 BQL917588:BQL917612 BGP917588:BGP917612 AWT917588:AWT917612 AMX917588:AMX917612 ADB917588:ADB917612 TF917588:TF917612 JJ917588:JJ917612 B917588:B917612 WVV852052:WVV852076 WLZ852052:WLZ852076 WCD852052:WCD852076 VSH852052:VSH852076 VIL852052:VIL852076 UYP852052:UYP852076 UOT852052:UOT852076 UEX852052:UEX852076 TVB852052:TVB852076 TLF852052:TLF852076 TBJ852052:TBJ852076 SRN852052:SRN852076 SHR852052:SHR852076 RXV852052:RXV852076 RNZ852052:RNZ852076 RED852052:RED852076 QUH852052:QUH852076 QKL852052:QKL852076 QAP852052:QAP852076 PQT852052:PQT852076 PGX852052:PGX852076 OXB852052:OXB852076 ONF852052:ONF852076 ODJ852052:ODJ852076 NTN852052:NTN852076 NJR852052:NJR852076 MZV852052:MZV852076 MPZ852052:MPZ852076 MGD852052:MGD852076 LWH852052:LWH852076 LML852052:LML852076 LCP852052:LCP852076 KST852052:KST852076 KIX852052:KIX852076 JZB852052:JZB852076 JPF852052:JPF852076 JFJ852052:JFJ852076 IVN852052:IVN852076 ILR852052:ILR852076 IBV852052:IBV852076 HRZ852052:HRZ852076 HID852052:HID852076 GYH852052:GYH852076 GOL852052:GOL852076 GEP852052:GEP852076 FUT852052:FUT852076 FKX852052:FKX852076 FBB852052:FBB852076 ERF852052:ERF852076 EHJ852052:EHJ852076 DXN852052:DXN852076 DNR852052:DNR852076 DDV852052:DDV852076 CTZ852052:CTZ852076 CKD852052:CKD852076 CAH852052:CAH852076 BQL852052:BQL852076 BGP852052:BGP852076 AWT852052:AWT852076 AMX852052:AMX852076 ADB852052:ADB852076 TF852052:TF852076 JJ852052:JJ852076 B852052:B852076 WVV786516:WVV786540 WLZ786516:WLZ786540 WCD786516:WCD786540 VSH786516:VSH786540 VIL786516:VIL786540 UYP786516:UYP786540 UOT786516:UOT786540 UEX786516:UEX786540 TVB786516:TVB786540 TLF786516:TLF786540 TBJ786516:TBJ786540 SRN786516:SRN786540 SHR786516:SHR786540 RXV786516:RXV786540 RNZ786516:RNZ786540 RED786516:RED786540 QUH786516:QUH786540 QKL786516:QKL786540 QAP786516:QAP786540 PQT786516:PQT786540 PGX786516:PGX786540 OXB786516:OXB786540 ONF786516:ONF786540 ODJ786516:ODJ786540 NTN786516:NTN786540 NJR786516:NJR786540 MZV786516:MZV786540 MPZ786516:MPZ786540 MGD786516:MGD786540 LWH786516:LWH786540 LML786516:LML786540 LCP786516:LCP786540 KST786516:KST786540 KIX786516:KIX786540 JZB786516:JZB786540 JPF786516:JPF786540 JFJ786516:JFJ786540 IVN786516:IVN786540 ILR786516:ILR786540 IBV786516:IBV786540 HRZ786516:HRZ786540 HID786516:HID786540 GYH786516:GYH786540 GOL786516:GOL786540 GEP786516:GEP786540 FUT786516:FUT786540 FKX786516:FKX786540 FBB786516:FBB786540 ERF786516:ERF786540 EHJ786516:EHJ786540 DXN786516:DXN786540 DNR786516:DNR786540 DDV786516:DDV786540 CTZ786516:CTZ786540 CKD786516:CKD786540 CAH786516:CAH786540 BQL786516:BQL786540 BGP786516:BGP786540 AWT786516:AWT786540 AMX786516:AMX786540 ADB786516:ADB786540 TF786516:TF786540 JJ786516:JJ786540 B786516:B786540 WVV720980:WVV721004 WLZ720980:WLZ721004 WCD720980:WCD721004 VSH720980:VSH721004 VIL720980:VIL721004 UYP720980:UYP721004 UOT720980:UOT721004 UEX720980:UEX721004 TVB720980:TVB721004 TLF720980:TLF721004 TBJ720980:TBJ721004 SRN720980:SRN721004 SHR720980:SHR721004 RXV720980:RXV721004 RNZ720980:RNZ721004 RED720980:RED721004 QUH720980:QUH721004 QKL720980:QKL721004 QAP720980:QAP721004 PQT720980:PQT721004 PGX720980:PGX721004 OXB720980:OXB721004 ONF720980:ONF721004 ODJ720980:ODJ721004 NTN720980:NTN721004 NJR720980:NJR721004 MZV720980:MZV721004 MPZ720980:MPZ721004 MGD720980:MGD721004 LWH720980:LWH721004 LML720980:LML721004 LCP720980:LCP721004 KST720980:KST721004 KIX720980:KIX721004 JZB720980:JZB721004 JPF720980:JPF721004 JFJ720980:JFJ721004 IVN720980:IVN721004 ILR720980:ILR721004 IBV720980:IBV721004 HRZ720980:HRZ721004 HID720980:HID721004 GYH720980:GYH721004 GOL720980:GOL721004 GEP720980:GEP721004 FUT720980:FUT721004 FKX720980:FKX721004 FBB720980:FBB721004 ERF720980:ERF721004 EHJ720980:EHJ721004 DXN720980:DXN721004 DNR720980:DNR721004 DDV720980:DDV721004 CTZ720980:CTZ721004 CKD720980:CKD721004 CAH720980:CAH721004 BQL720980:BQL721004 BGP720980:BGP721004 AWT720980:AWT721004 AMX720980:AMX721004 ADB720980:ADB721004 TF720980:TF721004 JJ720980:JJ721004 B720980:B721004 WVV655444:WVV655468 WLZ655444:WLZ655468 WCD655444:WCD655468 VSH655444:VSH655468 VIL655444:VIL655468 UYP655444:UYP655468 UOT655444:UOT655468 UEX655444:UEX655468 TVB655444:TVB655468 TLF655444:TLF655468 TBJ655444:TBJ655468 SRN655444:SRN655468 SHR655444:SHR655468 RXV655444:RXV655468 RNZ655444:RNZ655468 RED655444:RED655468 QUH655444:QUH655468 QKL655444:QKL655468 QAP655444:QAP655468 PQT655444:PQT655468 PGX655444:PGX655468 OXB655444:OXB655468 ONF655444:ONF655468 ODJ655444:ODJ655468 NTN655444:NTN655468 NJR655444:NJR655468 MZV655444:MZV655468 MPZ655444:MPZ655468 MGD655444:MGD655468 LWH655444:LWH655468 LML655444:LML655468 LCP655444:LCP655468 KST655444:KST655468 KIX655444:KIX655468 JZB655444:JZB655468 JPF655444:JPF655468 JFJ655444:JFJ655468 IVN655444:IVN655468 ILR655444:ILR655468 IBV655444:IBV655468 HRZ655444:HRZ655468 HID655444:HID655468 GYH655444:GYH655468 GOL655444:GOL655468 GEP655444:GEP655468 FUT655444:FUT655468 FKX655444:FKX655468 FBB655444:FBB655468 ERF655444:ERF655468 EHJ655444:EHJ655468 DXN655444:DXN655468 DNR655444:DNR655468 DDV655444:DDV655468 CTZ655444:CTZ655468 CKD655444:CKD655468 CAH655444:CAH655468 BQL655444:BQL655468 BGP655444:BGP655468 AWT655444:AWT655468 AMX655444:AMX655468 ADB655444:ADB655468 TF655444:TF655468 JJ655444:JJ655468 B655444:B655468 WVV589908:WVV589932 WLZ589908:WLZ589932 WCD589908:WCD589932 VSH589908:VSH589932 VIL589908:VIL589932 UYP589908:UYP589932 UOT589908:UOT589932 UEX589908:UEX589932 TVB589908:TVB589932 TLF589908:TLF589932 TBJ589908:TBJ589932 SRN589908:SRN589932 SHR589908:SHR589932 RXV589908:RXV589932 RNZ589908:RNZ589932 RED589908:RED589932 QUH589908:QUH589932 QKL589908:QKL589932 QAP589908:QAP589932 PQT589908:PQT589932 PGX589908:PGX589932 OXB589908:OXB589932 ONF589908:ONF589932 ODJ589908:ODJ589932 NTN589908:NTN589932 NJR589908:NJR589932 MZV589908:MZV589932 MPZ589908:MPZ589932 MGD589908:MGD589932 LWH589908:LWH589932 LML589908:LML589932 LCP589908:LCP589932 KST589908:KST589932 KIX589908:KIX589932 JZB589908:JZB589932 JPF589908:JPF589932 JFJ589908:JFJ589932 IVN589908:IVN589932 ILR589908:ILR589932 IBV589908:IBV589932 HRZ589908:HRZ589932 HID589908:HID589932 GYH589908:GYH589932 GOL589908:GOL589932 GEP589908:GEP589932 FUT589908:FUT589932 FKX589908:FKX589932 FBB589908:FBB589932 ERF589908:ERF589932 EHJ589908:EHJ589932 DXN589908:DXN589932 DNR589908:DNR589932 DDV589908:DDV589932 CTZ589908:CTZ589932 CKD589908:CKD589932 CAH589908:CAH589932 BQL589908:BQL589932 BGP589908:BGP589932 AWT589908:AWT589932 AMX589908:AMX589932 ADB589908:ADB589932 TF589908:TF589932 JJ589908:JJ589932 B589908:B589932 WVV524372:WVV524396 WLZ524372:WLZ524396 WCD524372:WCD524396 VSH524372:VSH524396 VIL524372:VIL524396 UYP524372:UYP524396 UOT524372:UOT524396 UEX524372:UEX524396 TVB524372:TVB524396 TLF524372:TLF524396 TBJ524372:TBJ524396 SRN524372:SRN524396 SHR524372:SHR524396 RXV524372:RXV524396 RNZ524372:RNZ524396 RED524372:RED524396 QUH524372:QUH524396 QKL524372:QKL524396 QAP524372:QAP524396 PQT524372:PQT524396 PGX524372:PGX524396 OXB524372:OXB524396 ONF524372:ONF524396 ODJ524372:ODJ524396 NTN524372:NTN524396 NJR524372:NJR524396 MZV524372:MZV524396 MPZ524372:MPZ524396 MGD524372:MGD524396 LWH524372:LWH524396 LML524372:LML524396 LCP524372:LCP524396 KST524372:KST524396 KIX524372:KIX524396 JZB524372:JZB524396 JPF524372:JPF524396 JFJ524372:JFJ524396 IVN524372:IVN524396 ILR524372:ILR524396 IBV524372:IBV524396 HRZ524372:HRZ524396 HID524372:HID524396 GYH524372:GYH524396 GOL524372:GOL524396 GEP524372:GEP524396 FUT524372:FUT524396 FKX524372:FKX524396 FBB524372:FBB524396 ERF524372:ERF524396 EHJ524372:EHJ524396 DXN524372:DXN524396 DNR524372:DNR524396 DDV524372:DDV524396 CTZ524372:CTZ524396 CKD524372:CKD524396 CAH524372:CAH524396 BQL524372:BQL524396 BGP524372:BGP524396 AWT524372:AWT524396 AMX524372:AMX524396 ADB524372:ADB524396 TF524372:TF524396 JJ524372:JJ524396 B524372:B524396 WVV458836:WVV458860 WLZ458836:WLZ458860 WCD458836:WCD458860 VSH458836:VSH458860 VIL458836:VIL458860 UYP458836:UYP458860 UOT458836:UOT458860 UEX458836:UEX458860 TVB458836:TVB458860 TLF458836:TLF458860 TBJ458836:TBJ458860 SRN458836:SRN458860 SHR458836:SHR458860 RXV458836:RXV458860 RNZ458836:RNZ458860 RED458836:RED458860 QUH458836:QUH458860 QKL458836:QKL458860 QAP458836:QAP458860 PQT458836:PQT458860 PGX458836:PGX458860 OXB458836:OXB458860 ONF458836:ONF458860 ODJ458836:ODJ458860 NTN458836:NTN458860 NJR458836:NJR458860 MZV458836:MZV458860 MPZ458836:MPZ458860 MGD458836:MGD458860 LWH458836:LWH458860 LML458836:LML458860 LCP458836:LCP458860 KST458836:KST458860 KIX458836:KIX458860 JZB458836:JZB458860 JPF458836:JPF458860 JFJ458836:JFJ458860 IVN458836:IVN458860 ILR458836:ILR458860 IBV458836:IBV458860 HRZ458836:HRZ458860 HID458836:HID458860 GYH458836:GYH458860 GOL458836:GOL458860 GEP458836:GEP458860 FUT458836:FUT458860 FKX458836:FKX458860 FBB458836:FBB458860 ERF458836:ERF458860 EHJ458836:EHJ458860 DXN458836:DXN458860 DNR458836:DNR458860 DDV458836:DDV458860 CTZ458836:CTZ458860 CKD458836:CKD458860 CAH458836:CAH458860 BQL458836:BQL458860 BGP458836:BGP458860 AWT458836:AWT458860 AMX458836:AMX458860 ADB458836:ADB458860 TF458836:TF458860 JJ458836:JJ458860 B458836:B458860 WVV393300:WVV393324 WLZ393300:WLZ393324 WCD393300:WCD393324 VSH393300:VSH393324 VIL393300:VIL393324 UYP393300:UYP393324 UOT393300:UOT393324 UEX393300:UEX393324 TVB393300:TVB393324 TLF393300:TLF393324 TBJ393300:TBJ393324 SRN393300:SRN393324 SHR393300:SHR393324 RXV393300:RXV393324 RNZ393300:RNZ393324 RED393300:RED393324 QUH393300:QUH393324 QKL393300:QKL393324 QAP393300:QAP393324 PQT393300:PQT393324 PGX393300:PGX393324 OXB393300:OXB393324 ONF393300:ONF393324 ODJ393300:ODJ393324 NTN393300:NTN393324 NJR393300:NJR393324 MZV393300:MZV393324 MPZ393300:MPZ393324 MGD393300:MGD393324 LWH393300:LWH393324 LML393300:LML393324 LCP393300:LCP393324 KST393300:KST393324 KIX393300:KIX393324 JZB393300:JZB393324 JPF393300:JPF393324 JFJ393300:JFJ393324 IVN393300:IVN393324 ILR393300:ILR393324 IBV393300:IBV393324 HRZ393300:HRZ393324 HID393300:HID393324 GYH393300:GYH393324 GOL393300:GOL393324 GEP393300:GEP393324 FUT393300:FUT393324 FKX393300:FKX393324 FBB393300:FBB393324 ERF393300:ERF393324 EHJ393300:EHJ393324 DXN393300:DXN393324 DNR393300:DNR393324 DDV393300:DDV393324 CTZ393300:CTZ393324 CKD393300:CKD393324 CAH393300:CAH393324 BQL393300:BQL393324 BGP393300:BGP393324 AWT393300:AWT393324 AMX393300:AMX393324 ADB393300:ADB393324 TF393300:TF393324 JJ393300:JJ393324 B393300:B393324 WVV327764:WVV327788 WLZ327764:WLZ327788 WCD327764:WCD327788 VSH327764:VSH327788 VIL327764:VIL327788 UYP327764:UYP327788 UOT327764:UOT327788 UEX327764:UEX327788 TVB327764:TVB327788 TLF327764:TLF327788 TBJ327764:TBJ327788 SRN327764:SRN327788 SHR327764:SHR327788 RXV327764:RXV327788 RNZ327764:RNZ327788 RED327764:RED327788 QUH327764:QUH327788 QKL327764:QKL327788 QAP327764:QAP327788 PQT327764:PQT327788 PGX327764:PGX327788 OXB327764:OXB327788 ONF327764:ONF327788 ODJ327764:ODJ327788 NTN327764:NTN327788 NJR327764:NJR327788 MZV327764:MZV327788 MPZ327764:MPZ327788 MGD327764:MGD327788 LWH327764:LWH327788 LML327764:LML327788 LCP327764:LCP327788 KST327764:KST327788 KIX327764:KIX327788 JZB327764:JZB327788 JPF327764:JPF327788 JFJ327764:JFJ327788 IVN327764:IVN327788 ILR327764:ILR327788 IBV327764:IBV327788 HRZ327764:HRZ327788 HID327764:HID327788 GYH327764:GYH327788 GOL327764:GOL327788 GEP327764:GEP327788 FUT327764:FUT327788 FKX327764:FKX327788 FBB327764:FBB327788 ERF327764:ERF327788 EHJ327764:EHJ327788 DXN327764:DXN327788 DNR327764:DNR327788 DDV327764:DDV327788 CTZ327764:CTZ327788 CKD327764:CKD327788 CAH327764:CAH327788 BQL327764:BQL327788 BGP327764:BGP327788 AWT327764:AWT327788 AMX327764:AMX327788 ADB327764:ADB327788 TF327764:TF327788 JJ327764:JJ327788 B327764:B327788 WVV262228:WVV262252 WLZ262228:WLZ262252 WCD262228:WCD262252 VSH262228:VSH262252 VIL262228:VIL262252 UYP262228:UYP262252 UOT262228:UOT262252 UEX262228:UEX262252 TVB262228:TVB262252 TLF262228:TLF262252 TBJ262228:TBJ262252 SRN262228:SRN262252 SHR262228:SHR262252 RXV262228:RXV262252 RNZ262228:RNZ262252 RED262228:RED262252 QUH262228:QUH262252 QKL262228:QKL262252 QAP262228:QAP262252 PQT262228:PQT262252 PGX262228:PGX262252 OXB262228:OXB262252 ONF262228:ONF262252 ODJ262228:ODJ262252 NTN262228:NTN262252 NJR262228:NJR262252 MZV262228:MZV262252 MPZ262228:MPZ262252 MGD262228:MGD262252 LWH262228:LWH262252 LML262228:LML262252 LCP262228:LCP262252 KST262228:KST262252 KIX262228:KIX262252 JZB262228:JZB262252 JPF262228:JPF262252 JFJ262228:JFJ262252 IVN262228:IVN262252 ILR262228:ILR262252 IBV262228:IBV262252 HRZ262228:HRZ262252 HID262228:HID262252 GYH262228:GYH262252 GOL262228:GOL262252 GEP262228:GEP262252 FUT262228:FUT262252 FKX262228:FKX262252 FBB262228:FBB262252 ERF262228:ERF262252 EHJ262228:EHJ262252 DXN262228:DXN262252 DNR262228:DNR262252 DDV262228:DDV262252 CTZ262228:CTZ262252 CKD262228:CKD262252 CAH262228:CAH262252 BQL262228:BQL262252 BGP262228:BGP262252 AWT262228:AWT262252 AMX262228:AMX262252 ADB262228:ADB262252 TF262228:TF262252 JJ262228:JJ262252 B262228:B262252 WVV196692:WVV196716 WLZ196692:WLZ196716 WCD196692:WCD196716 VSH196692:VSH196716 VIL196692:VIL196716 UYP196692:UYP196716 UOT196692:UOT196716 UEX196692:UEX196716 TVB196692:TVB196716 TLF196692:TLF196716 TBJ196692:TBJ196716 SRN196692:SRN196716 SHR196692:SHR196716 RXV196692:RXV196716 RNZ196692:RNZ196716 RED196692:RED196716 QUH196692:QUH196716 QKL196692:QKL196716 QAP196692:QAP196716 PQT196692:PQT196716 PGX196692:PGX196716 OXB196692:OXB196716 ONF196692:ONF196716 ODJ196692:ODJ196716 NTN196692:NTN196716 NJR196692:NJR196716 MZV196692:MZV196716 MPZ196692:MPZ196716 MGD196692:MGD196716 LWH196692:LWH196716 LML196692:LML196716 LCP196692:LCP196716 KST196692:KST196716 KIX196692:KIX196716 JZB196692:JZB196716 JPF196692:JPF196716 JFJ196692:JFJ196716 IVN196692:IVN196716 ILR196692:ILR196716 IBV196692:IBV196716 HRZ196692:HRZ196716 HID196692:HID196716 GYH196692:GYH196716 GOL196692:GOL196716 GEP196692:GEP196716 FUT196692:FUT196716 FKX196692:FKX196716 FBB196692:FBB196716 ERF196692:ERF196716 EHJ196692:EHJ196716 DXN196692:DXN196716 DNR196692:DNR196716 DDV196692:DDV196716 CTZ196692:CTZ196716 CKD196692:CKD196716 CAH196692:CAH196716 BQL196692:BQL196716 BGP196692:BGP196716 AWT196692:AWT196716 AMX196692:AMX196716 ADB196692:ADB196716 TF196692:TF196716 JJ196692:JJ196716 B196692:B196716 WVV131156:WVV131180 WLZ131156:WLZ131180 WCD131156:WCD131180 VSH131156:VSH131180 VIL131156:VIL131180 UYP131156:UYP131180 UOT131156:UOT131180 UEX131156:UEX131180 TVB131156:TVB131180 TLF131156:TLF131180 TBJ131156:TBJ131180 SRN131156:SRN131180 SHR131156:SHR131180 RXV131156:RXV131180 RNZ131156:RNZ131180 RED131156:RED131180 QUH131156:QUH131180 QKL131156:QKL131180 QAP131156:QAP131180 PQT131156:PQT131180 PGX131156:PGX131180 OXB131156:OXB131180 ONF131156:ONF131180 ODJ131156:ODJ131180 NTN131156:NTN131180 NJR131156:NJR131180 MZV131156:MZV131180 MPZ131156:MPZ131180 MGD131156:MGD131180 LWH131156:LWH131180 LML131156:LML131180 LCP131156:LCP131180 KST131156:KST131180 KIX131156:KIX131180 JZB131156:JZB131180 JPF131156:JPF131180 JFJ131156:JFJ131180 IVN131156:IVN131180 ILR131156:ILR131180 IBV131156:IBV131180 HRZ131156:HRZ131180 HID131156:HID131180 GYH131156:GYH131180 GOL131156:GOL131180 GEP131156:GEP131180 FUT131156:FUT131180 FKX131156:FKX131180 FBB131156:FBB131180 ERF131156:ERF131180 EHJ131156:EHJ131180 DXN131156:DXN131180 DNR131156:DNR131180 DDV131156:DDV131180 CTZ131156:CTZ131180 CKD131156:CKD131180 CAH131156:CAH131180 BQL131156:BQL131180 BGP131156:BGP131180 AWT131156:AWT131180 AMX131156:AMX131180 ADB131156:ADB131180 TF131156:TF131180 JJ131156:JJ131180 B131156:B131180 WVV65620:WVV65644 WLZ65620:WLZ65644 WCD65620:WCD65644 VSH65620:VSH65644 VIL65620:VIL65644 UYP65620:UYP65644 UOT65620:UOT65644 UEX65620:UEX65644 TVB65620:TVB65644 TLF65620:TLF65644 TBJ65620:TBJ65644 SRN65620:SRN65644 SHR65620:SHR65644 RXV65620:RXV65644 RNZ65620:RNZ65644 RED65620:RED65644 QUH65620:QUH65644 QKL65620:QKL65644 QAP65620:QAP65644 PQT65620:PQT65644 PGX65620:PGX65644 OXB65620:OXB65644 ONF65620:ONF65644 ODJ65620:ODJ65644 NTN65620:NTN65644 NJR65620:NJR65644 MZV65620:MZV65644 MPZ65620:MPZ65644 MGD65620:MGD65644 LWH65620:LWH65644 LML65620:LML65644 LCP65620:LCP65644 KST65620:KST65644 KIX65620:KIX65644 JZB65620:JZB65644 JPF65620:JPF65644 JFJ65620:JFJ65644 IVN65620:IVN65644 ILR65620:ILR65644 IBV65620:IBV65644 HRZ65620:HRZ65644 HID65620:HID65644 GYH65620:GYH65644 GOL65620:GOL65644 GEP65620:GEP65644 FUT65620:FUT65644 FKX65620:FKX65644 FBB65620:FBB65644 ERF65620:ERF65644 EHJ65620:EHJ65644 DXN65620:DXN65644 DNR65620:DNR65644 DDV65620:DDV65644 CTZ65620:CTZ65644 CKD65620:CKD65644 CAH65620:CAH65644 BQL65620:BQL65644 BGP65620:BGP65644 AWT65620:AWT65644 AMX65620:AMX65644 ADB65620:ADB65644 TF65620:TF65644 JJ65620:JJ65644 B65620:B65644 WLZ11:WLZ35 WCD11:WCD35 VSH11:VSH35 VIL11:VIL35 UYP11:UYP35 UOT11:UOT35 UEX11:UEX35 TVB11:TVB35 TLF11:TLF35 TBJ11:TBJ35 SRN11:SRN35 SHR11:SHR35 RXV11:RXV35 RNZ11:RNZ35 RED11:RED35 QUH11:QUH35 QKL11:QKL35 QAP11:QAP35 PQT11:PQT35 PGX11:PGX35 OXB11:OXB35 ONF11:ONF35 ODJ11:ODJ35 NTN11:NTN35 NJR11:NJR35 MZV11:MZV35 MPZ11:MPZ35 MGD11:MGD35 LWH11:LWH35 LML11:LML35 LCP11:LCP35 KST11:KST35 KIX11:KIX35 JZB11:JZB35 JPF11:JPF35 JFJ11:JFJ35 IVN11:IVN35 ILR11:ILR35 IBV11:IBV35 HRZ11:HRZ35 HID11:HID35 GYH11:GYH35 GOL11:GOL35 GEP11:GEP35 FUT11:FUT35 FKX11:FKX35 FBB11:FBB35 ERF11:ERF35 EHJ11:EHJ35 DXN11:DXN35 DNR11:DNR35 DDV11:DDV35 CTZ11:CTZ35 CKD11:CKD35 CAH11:CAH35 BQL11:BQL35 BGP11:BGP35 AWT11:AWT35 AMX11:AMX35 ADB11:ADB35 TF11:TF35 JJ11:JJ35 WVV11:WVV35" xr:uid="{00000000-0002-0000-0200-000009000000}">
      <formula1>$A$115:$A$135</formula1>
    </dataValidation>
    <dataValidation type="list" allowBlank="1" showInputMessage="1" showErrorMessage="1" sqref="B11:B100" xr:uid="{00000000-0002-0000-0200-00000B000000}">
      <formula1>$A$115:$A$135</formula1>
    </dataValidation>
    <dataValidation type="list" allowBlank="1" showInputMessage="1" sqref="P11:P100" xr:uid="{00000000-0002-0000-0200-00000C000000}">
      <formula1>"同月払,翌月払"</formula1>
    </dataValidation>
    <dataValidation type="list" allowBlank="1" showInputMessage="1" sqref="O11:P100" xr:uid="{53DDB374-2445-4B7A-A505-519F2C73F840}">
      <formula1>"派遣"</formula1>
    </dataValidation>
    <dataValidation type="list" errorStyle="warning" allowBlank="1" showInputMessage="1" showErrorMessage="1" sqref="TL36:TL100 ADH36:ADH100 AND36:AND100 AWZ36:AWZ100 BGV36:BGV100 BQR36:BQR100 CAN36:CAN100 CKJ36:CKJ100 CUF36:CUF100 DEB36:DEB100 DNX36:DNX100 DXT36:DXT100 EHP36:EHP100 ERL36:ERL100 FBH36:FBH100 FLD36:FLD100 FUZ36:FUZ100 GEV36:GEV100 GOR36:GOR100 GYN36:GYN100 HIJ36:HIJ100 HSF36:HSF100 ICB36:ICB100 ILX36:ILX100 IVT36:IVT100 JFP36:JFP100 JPL36:JPL100 JZH36:JZH100 KJD36:KJD100 KSZ36:KSZ100 LCV36:LCV100 LMR36:LMR100 LWN36:LWN100 MGJ36:MGJ100 MQF36:MQF100 NAB36:NAB100 NJX36:NJX100 NTT36:NTT100 ODP36:ODP100 ONL36:ONL100 OXH36:OXH100 PHD36:PHD100 PQZ36:PQZ100 QAV36:QAV100 QKR36:QKR100 QUN36:QUN100 REJ36:REJ100 ROF36:ROF100 RYB36:RYB100 SHX36:SHX100 SRT36:SRT100 TBP36:TBP100 TLL36:TLL100 TVH36:TVH100 UFD36:UFD100 UOZ36:UOZ100 UYV36:UYV100 VIR36:VIR100 VSN36:VSN100 WCJ36:WCJ100 WMF36:WMF100 WWB36:WWB100 JP36:JP100" xr:uid="{54FF53EB-0979-4B56-A0D5-CEE6DA4E1340}">
      <formula1>$I$50:$I$51</formula1>
    </dataValidation>
    <dataValidation type="list" errorStyle="warning" allowBlank="1" showInputMessage="1" showErrorMessage="1" sqref="TJ36:TJ100 ADF36:ADF100 ANB36:ANB100 AWX36:AWX100 BGT36:BGT100 BQP36:BQP100 CAL36:CAL100 CKH36:CKH100 CUD36:CUD100 DDZ36:DDZ100 DNV36:DNV100 DXR36:DXR100 EHN36:EHN100 ERJ36:ERJ100 FBF36:FBF100 FLB36:FLB100 FUX36:FUX100 GET36:GET100 GOP36:GOP100 GYL36:GYL100 HIH36:HIH100 HSD36:HSD100 IBZ36:IBZ100 ILV36:ILV100 IVR36:IVR100 JFN36:JFN100 JPJ36:JPJ100 JZF36:JZF100 KJB36:KJB100 KSX36:KSX100 LCT36:LCT100 LMP36:LMP100 LWL36:LWL100 MGH36:MGH100 MQD36:MQD100 MZZ36:MZZ100 NJV36:NJV100 NTR36:NTR100 ODN36:ODN100 ONJ36:ONJ100 OXF36:OXF100 PHB36:PHB100 PQX36:PQX100 QAT36:QAT100 QKP36:QKP100 QUL36:QUL100 REH36:REH100 ROD36:ROD100 RXZ36:RXZ100 SHV36:SHV100 SRR36:SRR100 TBN36:TBN100 TLJ36:TLJ100 TVF36:TVF100 UFB36:UFB100 UOX36:UOX100 UYT36:UYT100 VIP36:VIP100 VSL36:VSL100 WCH36:WCH100 WMD36:WMD100 WVZ36:WVZ100 JN36:JN100" xr:uid="{1E335028-698B-46FC-B47A-0D1A69FBC2F0}">
      <formula1>$G$50:$G$51</formula1>
    </dataValidation>
    <dataValidation type="list" errorStyle="warning" allowBlank="1" showInputMessage="1" showErrorMessage="1" sqref="TH36:TH100 JL36:JL100 WVX36:WVX100 WMB36:WMB100 WCF36:WCF100 VSJ36:VSJ100 VIN36:VIN100 UYR36:UYR100 UOV36:UOV100 UEZ36:UEZ100 TVD36:TVD100 TLH36:TLH100 TBL36:TBL100 SRP36:SRP100 SHT36:SHT100 RXX36:RXX100 ROB36:ROB100 REF36:REF100 QUJ36:QUJ100 QKN36:QKN100 QAR36:QAR100 PQV36:PQV100 PGZ36:PGZ100 OXD36:OXD100 ONH36:ONH100 ODL36:ODL100 NTP36:NTP100 NJT36:NJT100 MZX36:MZX100 MQB36:MQB100 MGF36:MGF100 LWJ36:LWJ100 LMN36:LMN100 LCR36:LCR100 KSV36:KSV100 KIZ36:KIZ100 JZD36:JZD100 JPH36:JPH100 JFL36:JFL100 IVP36:IVP100 ILT36:ILT100 IBX36:IBX100 HSB36:HSB100 HIF36:HIF100 GYJ36:GYJ100 GON36:GON100 GER36:GER100 FUV36:FUV100 FKZ36:FKZ100 FBD36:FBD100 ERH36:ERH100 EHL36:EHL100 DXP36:DXP100 DNT36:DNT100 DDX36:DDX100 CUB36:CUB100 CKF36:CKF100 CAJ36:CAJ100 BQN36:BQN100 BGR36:BGR100 AWV36:AWV100 AMZ36:AMZ100 ADD36:ADD100" xr:uid="{1B37666E-1B5F-41C5-99A4-EA63A6EC3A67}">
      <formula1>$D$50:$D$51</formula1>
    </dataValidation>
    <dataValidation type="list" errorStyle="warning" allowBlank="1" showInputMessage="1" showErrorMessage="1" sqref="TG36:TG100 JK36:JK100 WVW36:WVW100 WMA36:WMA100 WCE36:WCE100 VSI36:VSI100 VIM36:VIM100 UYQ36:UYQ100 UOU36:UOU100 UEY36:UEY100 TVC36:TVC100 TLG36:TLG100 TBK36:TBK100 SRO36:SRO100 SHS36:SHS100 RXW36:RXW100 ROA36:ROA100 REE36:REE100 QUI36:QUI100 QKM36:QKM100 QAQ36:QAQ100 PQU36:PQU100 PGY36:PGY100 OXC36:OXC100 ONG36:ONG100 ODK36:ODK100 NTO36:NTO100 NJS36:NJS100 MZW36:MZW100 MQA36:MQA100 MGE36:MGE100 LWI36:LWI100 LMM36:LMM100 LCQ36:LCQ100 KSU36:KSU100 KIY36:KIY100 JZC36:JZC100 JPG36:JPG100 JFK36:JFK100 IVO36:IVO100 ILS36:ILS100 IBW36:IBW100 HSA36:HSA100 HIE36:HIE100 GYI36:GYI100 GOM36:GOM100 GEQ36:GEQ100 FUU36:FUU100 FKY36:FKY100 FBC36:FBC100 ERG36:ERG100 EHK36:EHK100 DXO36:DXO100 DNS36:DNS100 DDW36:DDW100 CUA36:CUA100 CKE36:CKE100 CAI36:CAI100 BQM36:BQM100 BGQ36:BGQ100 AWU36:AWU100 AMY36:AMY100 ADC36:ADC100" xr:uid="{48D2DD07-8474-4994-84EA-1E77A5750FC7}">
      <formula1>$C$50:$C$51</formula1>
    </dataValidation>
    <dataValidation type="list" errorStyle="warning" allowBlank="1" showInputMessage="1" showErrorMessage="1" sqref="JJ61:JJ100 WVV61:WVV100 WLZ61:WLZ100 WCD61:WCD100 VSH61:VSH100 VIL61:VIL100 UYP61:UYP100 UOT61:UOT100 UEX61:UEX100 TVB61:TVB100 TLF61:TLF100 TBJ61:TBJ100 SRN61:SRN100 SHR61:SHR100 RXV61:RXV100 RNZ61:RNZ100 RED61:RED100 QUH61:QUH100 QKL61:QKL100 QAP61:QAP100 PQT61:PQT100 PGX61:PGX100 OXB61:OXB100 ONF61:ONF100 ODJ61:ODJ100 NTN61:NTN100 NJR61:NJR100 MZV61:MZV100 MPZ61:MPZ100 MGD61:MGD100 LWH61:LWH100 LML61:LML100 LCP61:LCP100 KST61:KST100 KIX61:KIX100 JZB61:JZB100 JPF61:JPF100 JFJ61:JFJ100 IVN61:IVN100 ILR61:ILR100 IBV61:IBV100 HRZ61:HRZ100 HID61:HID100 GYH61:GYH100 GOL61:GOL100 GEP61:GEP100 FUT61:FUT100 FKX61:FKX100 FBB61:FBB100 ERF61:ERF100 EHJ61:EHJ100 DXN61:DXN100 DNR61:DNR100 DDV61:DDV100 CTZ61:CTZ100 CKD61:CKD100 CAH61:CAH100 BQL61:BQL100 BGP61:BGP100 AWT61:AWT100 AMX61:AMX100 ADB61:ADB100 TF61:TF100" xr:uid="{23B96ED0-A71A-4D35-BCDD-2B6C2219DD06}">
      <formula1>$A$50:$A$70</formula1>
    </dataValidation>
    <dataValidation type="list" allowBlank="1" showInputMessage="1" showErrorMessage="1" sqref="AL101" xr:uid="{BBE3B9FB-7243-4271-BA8F-10D657B5F590}">
      <formula1>"済"</formula1>
    </dataValidation>
    <dataValidation type="list" allowBlank="1" showInputMessage="1" showErrorMessage="1" sqref="E11:E100" xr:uid="{9D6587A4-AA24-485C-A09E-672D79274D42}">
      <formula1>$J$115:$J$116</formula1>
    </dataValidation>
    <dataValidation type="list" errorStyle="warning" allowBlank="1" showInputMessage="1" showErrorMessage="1" sqref="WVV36:WVV60 JJ36:JJ60 TF36:TF60 ADB36:ADB60 AMX36:AMX60 AWT36:AWT60 BGP36:BGP60 BQL36:BQL60 CAH36:CAH60 CKD36:CKD60 CTZ36:CTZ60 DDV36:DDV60 DNR36:DNR60 DXN36:DXN60 EHJ36:EHJ60 ERF36:ERF60 FBB36:FBB60 FKX36:FKX60 FUT36:FUT60 GEP36:GEP60 GOL36:GOL60 GYH36:GYH60 HID36:HID60 HRZ36:HRZ60 IBV36:IBV60 ILR36:ILR60 IVN36:IVN60 JFJ36:JFJ60 JPF36:JPF60 JZB36:JZB60 KIX36:KIX60 KST36:KST60 LCP36:LCP60 LML36:LML60 LWH36:LWH60 MGD36:MGD60 MPZ36:MPZ60 MZV36:MZV60 NJR36:NJR60 NTN36:NTN60 ODJ36:ODJ60 ONF36:ONF60 OXB36:OXB60 PGX36:PGX60 PQT36:PQT60 QAP36:QAP60 QKL36:QKL60 QUH36:QUH60 RED36:RED60 RNZ36:RNZ60 RXV36:RXV60 SHR36:SHR60 SRN36:SRN60 TBJ36:TBJ60 TLF36:TLF60 TVB36:TVB60 UEX36:UEX60 UOT36:UOT60 UYP36:UYP60 VIL36:VIL60 VSH36:VSH60 WCD36:WCD60 WLZ36:WLZ60" xr:uid="{B0AD7340-3635-4103-9699-98ACF2B377F7}">
      <formula1>$A$50:$A$110</formula1>
    </dataValidation>
    <dataValidation type="list" allowBlank="1" showInputMessage="1" showErrorMessage="1" sqref="C11:C100" xr:uid="{976AA81F-89F6-492A-B9DC-7AFDE079D13A}">
      <formula1>"正,パート"</formula1>
    </dataValidation>
    <dataValidation type="list" allowBlank="1" showInputMessage="1" showErrorMessage="1" sqref="G11:G100" xr:uid="{4593E16E-0346-43ED-BDC8-C3F856B86E6E}">
      <formula1>"男,女"</formula1>
    </dataValidation>
    <dataValidation type="list" allowBlank="1" showInputMessage="1" showErrorMessage="1" sqref="I11:I100" xr:uid="{81D53970-5F40-485F-BE51-50789915859E}">
      <formula1>"有,無"</formula1>
    </dataValidation>
    <dataValidation type="list" allowBlank="1" showInputMessage="1" showErrorMessage="1" sqref="P111:R111" xr:uid="{5A8869C8-7467-41E0-A162-D103D26BADB4}">
      <formula1>"10月まで済"</formula1>
    </dataValidation>
    <dataValidation type="date" imeMode="halfAlpha" operator="greaterThan" allowBlank="1" showInputMessage="1" showErrorMessage="1" error="「R〇.〇.〇」または「yyyy/m/d」の形式で入力してください。_x000a_※和暦は「.」（ドット）、西暦は「/」（スラッシュ）で区切る_x000a__x000a_【例】令和８年４月１日の場合_x000a_「R8.4.1」または「2026/4/1」" prompt="「R〇.〇.〇」または「yyyy/m/d」の形式で入力してください。_x000a_※和暦は「.」（ドット）、西暦は「/」（スラッシュ）で区切る_x000a__x000a_【例】令和８年４月１日の場合_x000a_「R8.4.1」または「2026/4/1」" sqref="K11:M100" xr:uid="{3DE00A91-EBFF-44C4-9487-2751F2F945A5}">
      <formula1>1</formula1>
    </dataValidation>
  </dataValidations>
  <pageMargins left="0.59055118110236227" right="0.31496062992125984" top="0.43307086614173229" bottom="0.35433070866141736" header="0.39370078740157483" footer="0.31496062992125984"/>
  <pageSetup paperSize="9" scale="52" fitToHeight="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1644BF00-487D-40FE-A461-C79BA6113D36}">
            <xm:f>NOT(ISERROR(SEARCH("入力エラーあり",R1)))</xm:f>
            <xm:f>"入力エラーあり"</xm:f>
            <x14:dxf>
              <font>
                <b/>
                <i val="0"/>
                <color theme="0"/>
              </font>
              <fill>
                <patternFill>
                  <bgColor rgb="FFFF0000"/>
                </patternFill>
              </fill>
            </x14:dxf>
          </x14:cfRule>
          <xm:sqref>R1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6015-031D-40B9-9DFC-6B31346B6E57}">
  <sheetPr codeName="Sheet6">
    <tabColor rgb="FFFFFF00"/>
  </sheetPr>
  <dimension ref="A1:N53"/>
  <sheetViews>
    <sheetView view="pageBreakPreview" zoomScale="80" zoomScaleNormal="100" zoomScaleSheetLayoutView="80" workbookViewId="0">
      <selection activeCell="H6" sqref="H6:H9"/>
    </sheetView>
  </sheetViews>
  <sheetFormatPr defaultColWidth="9" defaultRowHeight="13"/>
  <cols>
    <col min="1" max="1" width="11.6328125" style="10" customWidth="1"/>
    <col min="2" max="5" width="10.6328125" style="10" customWidth="1"/>
    <col min="6" max="7" width="7.6328125" style="7" customWidth="1"/>
    <col min="8" max="8" width="17.36328125" style="7" bestFit="1" customWidth="1"/>
    <col min="9" max="9" width="18" style="7" customWidth="1"/>
    <col min="10" max="10" width="2.7265625" style="7" customWidth="1"/>
    <col min="11" max="15" width="10.7265625" style="7" customWidth="1"/>
    <col min="16" max="16384" width="9" style="7"/>
  </cols>
  <sheetData>
    <row r="1" spans="1:9" ht="20.25" customHeight="1">
      <c r="A1" s="374" t="s">
        <v>1293</v>
      </c>
      <c r="B1" s="374"/>
      <c r="C1" s="374"/>
      <c r="D1" s="374"/>
      <c r="E1" s="374"/>
      <c r="F1" s="374"/>
      <c r="G1" s="374"/>
      <c r="H1" s="374"/>
      <c r="I1" s="374"/>
    </row>
    <row r="2" spans="1:9" ht="27" customHeight="1">
      <c r="A2" s="8"/>
      <c r="B2" s="8"/>
      <c r="C2" s="8"/>
      <c r="D2" s="8"/>
      <c r="E2" s="8"/>
      <c r="F2" s="9"/>
      <c r="G2" s="39" t="s">
        <v>1292</v>
      </c>
      <c r="H2" s="375">
        <f>③職員名簿!M6</f>
        <v>0</v>
      </c>
      <c r="I2" s="375"/>
    </row>
    <row r="3" spans="1:9" ht="9.75" customHeight="1">
      <c r="A3" s="8"/>
      <c r="B3" s="8"/>
      <c r="C3" s="8"/>
      <c r="D3" s="8"/>
      <c r="E3" s="8"/>
      <c r="F3" s="9"/>
      <c r="G3" s="9"/>
      <c r="H3" s="9"/>
      <c r="I3" s="9"/>
    </row>
    <row r="4" spans="1:9" ht="17.25" customHeight="1">
      <c r="A4" s="376" t="s">
        <v>72</v>
      </c>
      <c r="B4" s="380">
        <v>4649</v>
      </c>
      <c r="C4" s="381"/>
      <c r="D4" s="381"/>
      <c r="E4" s="381"/>
      <c r="F4" s="38" t="s">
        <v>68</v>
      </c>
      <c r="G4" s="376" t="s">
        <v>71</v>
      </c>
      <c r="H4" s="378" t="s">
        <v>1291</v>
      </c>
      <c r="I4" s="379" t="s">
        <v>1290</v>
      </c>
    </row>
    <row r="5" spans="1:9" ht="17.25" customHeight="1">
      <c r="A5" s="377"/>
      <c r="B5" s="382"/>
      <c r="C5" s="383"/>
      <c r="D5" s="383"/>
      <c r="E5" s="383"/>
      <c r="F5" s="37" t="s">
        <v>70</v>
      </c>
      <c r="G5" s="377"/>
      <c r="H5" s="377"/>
      <c r="I5" s="379"/>
    </row>
    <row r="6" spans="1:9" ht="35.25" customHeight="1">
      <c r="A6" s="392" t="s">
        <v>1289</v>
      </c>
      <c r="B6" s="63" t="s">
        <v>1475</v>
      </c>
      <c r="C6" s="64"/>
      <c r="D6" s="64"/>
      <c r="E6" s="64"/>
      <c r="F6" s="14">
        <f>③職員名簿!Y3</f>
        <v>0</v>
      </c>
      <c r="G6" s="395">
        <f>SUM(F6:F7)</f>
        <v>0</v>
      </c>
      <c r="H6" s="397" t="e">
        <f>IF(①基本情報!Q5=28,10000,40000)</f>
        <v>#N/A</v>
      </c>
      <c r="I6" s="398" t="e">
        <f>SUM(G6:G9)*H6</f>
        <v>#N/A</v>
      </c>
    </row>
    <row r="7" spans="1:9" ht="35.25" customHeight="1">
      <c r="A7" s="393"/>
      <c r="B7" s="63" t="s">
        <v>1476</v>
      </c>
      <c r="C7" s="64"/>
      <c r="D7" s="64"/>
      <c r="E7" s="64"/>
      <c r="F7" s="41">
        <f>③職員名簿!Y4</f>
        <v>0</v>
      </c>
      <c r="G7" s="396"/>
      <c r="H7" s="397"/>
      <c r="I7" s="399"/>
    </row>
    <row r="8" spans="1:9" ht="35.25" customHeight="1">
      <c r="A8" s="393"/>
      <c r="B8" s="63" t="s">
        <v>1477</v>
      </c>
      <c r="C8" s="64"/>
      <c r="D8" s="64"/>
      <c r="E8" s="64"/>
      <c r="F8" s="13">
        <f>③職員名簿!Y5</f>
        <v>0</v>
      </c>
      <c r="G8" s="40">
        <f>F8</f>
        <v>0</v>
      </c>
      <c r="H8" s="397"/>
      <c r="I8" s="399"/>
    </row>
    <row r="9" spans="1:9" ht="35.25" customHeight="1">
      <c r="A9" s="394"/>
      <c r="B9" s="63" t="s">
        <v>1478</v>
      </c>
      <c r="C9" s="64"/>
      <c r="D9" s="64"/>
      <c r="E9" s="64"/>
      <c r="F9" s="36">
        <f>③職員名簿!Y6</f>
        <v>0</v>
      </c>
      <c r="G9" s="35">
        <f>F9</f>
        <v>0</v>
      </c>
      <c r="H9" s="397"/>
      <c r="I9" s="400"/>
    </row>
    <row r="10" spans="1:9" ht="35.25" customHeight="1" thickBot="1">
      <c r="A10" s="401" t="s">
        <v>1287</v>
      </c>
      <c r="B10" s="402"/>
      <c r="C10" s="402"/>
      <c r="D10" s="402"/>
      <c r="E10" s="402"/>
      <c r="F10" s="403"/>
      <c r="G10" s="32">
        <f>SUM(G6:G9)</f>
        <v>0</v>
      </c>
      <c r="H10" s="404"/>
      <c r="I10" s="405"/>
    </row>
    <row r="11" spans="1:9" ht="35.25" customHeight="1" thickBot="1">
      <c r="A11" s="384"/>
      <c r="B11" s="385"/>
      <c r="C11" s="385"/>
      <c r="D11" s="385"/>
      <c r="E11" s="385"/>
      <c r="F11" s="386"/>
      <c r="G11" s="30"/>
      <c r="H11" s="29"/>
      <c r="I11" s="28" t="s">
        <v>1285</v>
      </c>
    </row>
    <row r="12" spans="1:9" ht="35.25" customHeight="1" thickTop="1" thickBot="1">
      <c r="A12" s="387" t="s">
        <v>69</v>
      </c>
      <c r="B12" s="388"/>
      <c r="C12" s="388"/>
      <c r="D12" s="388"/>
      <c r="E12" s="388"/>
      <c r="F12" s="389"/>
      <c r="G12" s="26">
        <f>G10*12</f>
        <v>0</v>
      </c>
      <c r="H12" s="25"/>
      <c r="I12" s="24" t="e">
        <f>SUM(I6:I9)*12</f>
        <v>#N/A</v>
      </c>
    </row>
    <row r="13" spans="1:9" ht="50.25" customHeight="1" thickBot="1">
      <c r="H13" s="59" t="s">
        <v>1433</v>
      </c>
      <c r="I13" s="60" t="str">
        <f>IF(①基本情報!M24="","なし",①基本情報!M24)</f>
        <v>なし</v>
      </c>
    </row>
    <row r="14" spans="1:9" ht="27" customHeight="1">
      <c r="A14" s="11"/>
      <c r="B14" s="11"/>
      <c r="C14" s="11"/>
      <c r="D14" s="11"/>
      <c r="E14" s="11"/>
      <c r="F14" s="12"/>
      <c r="G14" s="12"/>
      <c r="H14" s="9"/>
      <c r="I14" s="9"/>
    </row>
    <row r="15" spans="1:9" ht="25.5" customHeight="1" thickBot="1">
      <c r="A15" s="62" t="s">
        <v>1288</v>
      </c>
      <c r="B15" s="62"/>
      <c r="C15" s="7"/>
      <c r="D15" s="7"/>
      <c r="E15" s="7"/>
      <c r="F15" s="9"/>
      <c r="G15" s="9"/>
      <c r="H15" s="9"/>
      <c r="I15" s="9"/>
    </row>
    <row r="16" spans="1:9" ht="25.5" customHeight="1">
      <c r="A16" s="34"/>
      <c r="B16" s="18" t="s">
        <v>70</v>
      </c>
      <c r="C16" s="18" t="s">
        <v>111</v>
      </c>
      <c r="D16" s="19" t="s">
        <v>112</v>
      </c>
      <c r="E16" s="33" t="s">
        <v>71</v>
      </c>
      <c r="F16" s="9"/>
      <c r="G16" s="9"/>
      <c r="H16" s="9"/>
      <c r="I16" s="9"/>
    </row>
    <row r="17" spans="1:14" ht="25.5" customHeight="1">
      <c r="A17" s="31" t="s">
        <v>1286</v>
      </c>
      <c r="B17" s="65">
        <f>SUM(F8:F9)</f>
        <v>0</v>
      </c>
      <c r="C17" s="66" t="e">
        <f>B17*H6*12</f>
        <v>#N/A</v>
      </c>
      <c r="D17" s="74" t="s">
        <v>117</v>
      </c>
      <c r="E17" s="67" t="e">
        <f>SUM(C17:D17)</f>
        <v>#N/A</v>
      </c>
    </row>
    <row r="18" spans="1:14" ht="25.5" customHeight="1" thickBot="1">
      <c r="A18" s="27" t="s">
        <v>110</v>
      </c>
      <c r="B18" s="68">
        <f>SUM(F6:F7)</f>
        <v>0</v>
      </c>
      <c r="C18" s="69" t="e">
        <f>ROUND(B18*H6*0.75,0)*12</f>
        <v>#N/A</v>
      </c>
      <c r="D18" s="70" t="e">
        <f>ROUND(B18*H6*0.25,0)*12</f>
        <v>#N/A</v>
      </c>
      <c r="E18" s="67" t="e">
        <f>SUM(C18:D18)</f>
        <v>#N/A</v>
      </c>
    </row>
    <row r="19" spans="1:14" ht="25.5" customHeight="1">
      <c r="A19" s="23" t="s">
        <v>71</v>
      </c>
      <c r="B19" s="71">
        <f>SUM(B17:B18)</f>
        <v>0</v>
      </c>
      <c r="C19" s="72" t="e">
        <f>SUM(C17:C18)</f>
        <v>#N/A</v>
      </c>
      <c r="D19" s="72" t="e">
        <f>SUM(D17:D18)</f>
        <v>#N/A</v>
      </c>
      <c r="E19" s="73" t="e">
        <f>SUM(E17:E18)</f>
        <v>#N/A</v>
      </c>
    </row>
    <row r="20" spans="1:14" ht="25.5" customHeight="1">
      <c r="A20" s="7"/>
      <c r="B20" s="7"/>
      <c r="C20" s="7"/>
      <c r="D20" s="7"/>
      <c r="E20" s="7"/>
      <c r="M20" s="390"/>
      <c r="N20" s="391"/>
    </row>
    <row r="21" spans="1:14" ht="25.5" customHeight="1">
      <c r="A21" s="7"/>
      <c r="B21" s="7"/>
      <c r="C21" s="7"/>
      <c r="D21" s="7"/>
      <c r="E21" s="7"/>
    </row>
    <row r="22" spans="1:14" ht="20.25" customHeight="1">
      <c r="A22" s="7"/>
      <c r="B22" s="7"/>
      <c r="C22" s="7"/>
      <c r="D22" s="7"/>
      <c r="E22" s="7"/>
    </row>
    <row r="23" spans="1:14" ht="20.25" customHeight="1">
      <c r="A23" s="7"/>
      <c r="B23" s="7"/>
      <c r="C23" s="7"/>
      <c r="D23" s="7"/>
      <c r="E23" s="7"/>
    </row>
    <row r="24" spans="1:14" ht="12.75" customHeight="1">
      <c r="A24" s="7"/>
      <c r="B24" s="7"/>
      <c r="C24" s="7"/>
      <c r="D24" s="7"/>
      <c r="E24" s="7"/>
    </row>
    <row r="42" spans="1:1">
      <c r="A42" s="10">
        <v>0</v>
      </c>
    </row>
    <row r="43" spans="1:1">
      <c r="A43" s="10">
        <v>1</v>
      </c>
    </row>
    <row r="44" spans="1:1">
      <c r="A44" s="10">
        <v>2</v>
      </c>
    </row>
    <row r="45" spans="1:1">
      <c r="A45" s="10">
        <v>3</v>
      </c>
    </row>
    <row r="46" spans="1:1">
      <c r="A46" s="10">
        <v>4</v>
      </c>
    </row>
    <row r="47" spans="1:1">
      <c r="A47" s="10">
        <v>5</v>
      </c>
    </row>
    <row r="48" spans="1:1">
      <c r="A48" s="10">
        <v>6</v>
      </c>
    </row>
    <row r="49" spans="1:1">
      <c r="A49" s="10">
        <v>7</v>
      </c>
    </row>
    <row r="50" spans="1:1">
      <c r="A50" s="10">
        <v>8</v>
      </c>
    </row>
    <row r="51" spans="1:1">
      <c r="A51" s="10">
        <v>9</v>
      </c>
    </row>
    <row r="52" spans="1:1">
      <c r="A52" s="10">
        <v>10</v>
      </c>
    </row>
    <row r="53" spans="1:1">
      <c r="A53" s="10">
        <v>11</v>
      </c>
    </row>
  </sheetData>
  <sheetProtection algorithmName="SHA-512" hashValue="tSgeQcut5lqD61urZXxfb68YhYfn0LTI/NJDWlLW68nnk2f/iyy1sXV+0OPnn9nEuwxutJ4QlY010uBBHTxpOQ==" saltValue="iSzkPm7vyzh77qgyWQJKXQ==" spinCount="100000" sheet="1" selectLockedCells="1" selectUnlockedCells="1"/>
  <mergeCells count="16">
    <mergeCell ref="A11:F11"/>
    <mergeCell ref="A12:F12"/>
    <mergeCell ref="M20:N20"/>
    <mergeCell ref="A6:A9"/>
    <mergeCell ref="G6:G7"/>
    <mergeCell ref="H6:H9"/>
    <mergeCell ref="I6:I9"/>
    <mergeCell ref="A10:F10"/>
    <mergeCell ref="H10:I10"/>
    <mergeCell ref="A1:I1"/>
    <mergeCell ref="H2:I2"/>
    <mergeCell ref="A4:A5"/>
    <mergeCell ref="G4:G5"/>
    <mergeCell ref="H4:H5"/>
    <mergeCell ref="I4:I5"/>
    <mergeCell ref="B4:E5"/>
  </mergeCells>
  <phoneticPr fontId="1"/>
  <pageMargins left="0.78740157480314965" right="0.35433070866141736" top="0.98425196850393704" bottom="0.98425196850393704" header="0.51181102362204722" footer="0.51181102362204722"/>
  <pageSetup paperSize="9" scale="88"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58</vt:i4>
      </vt:variant>
    </vt:vector>
  </HeadingPairs>
  <TitlesOfParts>
    <vt:vector size="68" baseType="lpstr">
      <vt:lpstr>リスト</vt:lpstr>
      <vt:lpstr>補助金用基本データ</vt:lpstr>
      <vt:lpstr>カメラ1</vt:lpstr>
      <vt:lpstr>←非表示</vt:lpstr>
      <vt:lpstr>【重要】送付前確認シート</vt:lpstr>
      <vt:lpstr>①基本情報</vt:lpstr>
      <vt:lpstr>②名簿記載例</vt:lpstr>
      <vt:lpstr>③職員名簿</vt:lpstr>
      <vt:lpstr>④算出内訳表</vt:lpstr>
      <vt:lpstr>⑤申請書・⑥概算請求書</vt:lpstr>
      <vt:lpstr>①基本情報!Print_Area</vt:lpstr>
      <vt:lpstr>②名簿記載例!Print_Area</vt:lpstr>
      <vt:lpstr>③職員名簿!Print_Area</vt:lpstr>
      <vt:lpstr>④算出内訳表!Print_Area</vt:lpstr>
      <vt:lpstr>⑤申請書・⑥概算請求書!Print_Area</vt:lpstr>
      <vt:lpstr>補助金用基本データ!Print_Area</vt:lpstr>
      <vt:lpstr>③職員名簿!Print_Titles</vt:lpstr>
      <vt:lpstr>稲毛区</vt:lpstr>
      <vt:lpstr>稲毛区企業主導型</vt:lpstr>
      <vt:lpstr>稲毛区給付型幼稚園</vt:lpstr>
      <vt:lpstr>稲毛区事業所内保育事業</vt:lpstr>
      <vt:lpstr>稲毛区小規模保育事業</vt:lpstr>
      <vt:lpstr>稲毛区保育ルーム</vt:lpstr>
      <vt:lpstr>稲毛区保育園</vt:lpstr>
      <vt:lpstr>稲毛区幼稚園型認定こども園</vt:lpstr>
      <vt:lpstr>稲毛区幼保連携型認定こども園</vt:lpstr>
      <vt:lpstr>花見川区</vt:lpstr>
      <vt:lpstr>花見川区企業主導型</vt:lpstr>
      <vt:lpstr>花見川区給付型幼稚園</vt:lpstr>
      <vt:lpstr>花見川区居宅訪問型保育事業</vt:lpstr>
      <vt:lpstr>花見川区事業所内保育事業</vt:lpstr>
      <vt:lpstr>花見川区小規模保育事業</vt:lpstr>
      <vt:lpstr>花見川区保育ルーム</vt:lpstr>
      <vt:lpstr>花見川区保育園</vt:lpstr>
      <vt:lpstr>花見川区幼稚園型認定こども園</vt:lpstr>
      <vt:lpstr>若葉区</vt:lpstr>
      <vt:lpstr>若葉区家庭的保育事業</vt:lpstr>
      <vt:lpstr>若葉区給付型幼稚園</vt:lpstr>
      <vt:lpstr>若葉区小規模保育事業</vt:lpstr>
      <vt:lpstr>若葉区保育園</vt:lpstr>
      <vt:lpstr>若葉区幼稚園型認定こども園</vt:lpstr>
      <vt:lpstr>中央区</vt:lpstr>
      <vt:lpstr>中央区家庭的保育事業</vt:lpstr>
      <vt:lpstr>中央区企業主導型</vt:lpstr>
      <vt:lpstr>中央区居宅訪問型保育事業</vt:lpstr>
      <vt:lpstr>中央区事業所内保育事業</vt:lpstr>
      <vt:lpstr>中央区小規模保育事業</vt:lpstr>
      <vt:lpstr>中央区保育ルーム</vt:lpstr>
      <vt:lpstr>中央区保育園</vt:lpstr>
      <vt:lpstr>中央区幼稚園型認定こども園</vt:lpstr>
      <vt:lpstr>中央区幼保連携型認定こども園</vt:lpstr>
      <vt:lpstr>美浜区</vt:lpstr>
      <vt:lpstr>美浜区家庭的保育事業</vt:lpstr>
      <vt:lpstr>美浜区企業主導型</vt:lpstr>
      <vt:lpstr>美浜区事業所内保育事業</vt:lpstr>
      <vt:lpstr>美浜区小規模保育事業</vt:lpstr>
      <vt:lpstr>美浜区保育ルーム</vt:lpstr>
      <vt:lpstr>美浜区保育園</vt:lpstr>
      <vt:lpstr>美浜区幼稚園型認定こども園</vt:lpstr>
      <vt:lpstr>美浜区幼保連携型認定こども園</vt:lpstr>
      <vt:lpstr>緑区</vt:lpstr>
      <vt:lpstr>緑区家庭的保育事業</vt:lpstr>
      <vt:lpstr>緑区企業主導型</vt:lpstr>
      <vt:lpstr>緑区事業所内保育事業</vt:lpstr>
      <vt:lpstr>緑区小規模保育事業</vt:lpstr>
      <vt:lpstr>緑区地方裁量型認定こども園</vt:lpstr>
      <vt:lpstr>緑区保育ルーム</vt:lpstr>
      <vt:lpstr>緑区保育園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白壁　知義</dc:creator>
  <cp:lastModifiedBy>中田　俊平</cp:lastModifiedBy>
  <cp:lastPrinted>2025-05-08T11:25:46Z</cp:lastPrinted>
  <dcterms:created xsi:type="dcterms:W3CDTF">2015-09-03T00:56:59Z</dcterms:created>
  <dcterms:modified xsi:type="dcterms:W3CDTF">2026-05-07T01:52:17Z</dcterms:modified>
</cp:coreProperties>
</file>